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queryTables/queryTable1.xml" ContentType="application/vnd.openxmlformats-officedocument.spreadsheetml.queryTable+xml"/>
  <Override PartName="/xl/tables/table7.xml" ContentType="application/vnd.openxmlformats-officedocument.spreadsheetml.table+xml"/>
  <Override PartName="/xl/queryTables/queryTable2.xml" ContentType="application/vnd.openxmlformats-officedocument.spreadsheetml.queryTable+xml"/>
  <Override PartName="/xl/tables/table8.xml" ContentType="application/vnd.openxmlformats-officedocument.spreadsheetml.table+xml"/>
  <Override PartName="/xl/queryTables/queryTable3.xml" ContentType="application/vnd.openxmlformats-officedocument.spreadsheetml.queryTable+xml"/>
  <Override PartName="/xl/tables/table9.xml" ContentType="application/vnd.openxmlformats-officedocument.spreadsheetml.table+xml"/>
  <Override PartName="/xl/queryTables/queryTable4.xml" ContentType="application/vnd.openxmlformats-officedocument.spreadsheetml.queryTable+xml"/>
  <Override PartName="/xl/tables/table10.xml" ContentType="application/vnd.openxmlformats-officedocument.spreadsheetml.table+xml"/>
  <Override PartName="/xl/queryTables/queryTable5.xml" ContentType="application/vnd.openxmlformats-officedocument.spreadsheetml.queryTable+xml"/>
  <Override PartName="/xl/tables/table11.xml" ContentType="application/vnd.openxmlformats-officedocument.spreadsheetml.table+xml"/>
  <Override PartName="/xl/queryTables/queryTable6.xml" ContentType="application/vnd.openxmlformats-officedocument.spreadsheetml.queryTable+xml"/>
  <Override PartName="/xl/tables/table12.xml" ContentType="application/vnd.openxmlformats-officedocument.spreadsheetml.table+xml"/>
  <Override PartName="/xl/queryTables/queryTable7.xml" ContentType="application/vnd.openxmlformats-officedocument.spreadsheetml.queryTable+xml"/>
  <Override PartName="/xl/tables/table13.xml" ContentType="application/vnd.openxmlformats-officedocument.spreadsheetml.table+xml"/>
  <Override PartName="/xl/queryTables/queryTable8.xml" ContentType="application/vnd.openxmlformats-officedocument.spreadsheetml.queryTable+xml"/>
  <Override PartName="/xl/tables/table14.xml" ContentType="application/vnd.openxmlformats-officedocument.spreadsheetml.table+xml"/>
  <Override PartName="/xl/queryTables/queryTable9.xml" ContentType="application/vnd.openxmlformats-officedocument.spreadsheetml.queryTable+xml"/>
  <Override PartName="/xl/tables/table15.xml" ContentType="application/vnd.openxmlformats-officedocument.spreadsheetml.table+xml"/>
  <Override PartName="/xl/queryTables/queryTable10.xml" ContentType="application/vnd.openxmlformats-officedocument.spreadsheetml.queryTable+xml"/>
  <Override PartName="/xl/tables/table16.xml" ContentType="application/vnd.openxmlformats-officedocument.spreadsheetml.table+xml"/>
  <Override PartName="/xl/queryTables/queryTable11.xml" ContentType="application/vnd.openxmlformats-officedocument.spreadsheetml.queryTable+xml"/>
  <Override PartName="/xl/tables/table17.xml" ContentType="application/vnd.openxmlformats-officedocument.spreadsheetml.table+xml"/>
  <Override PartName="/xl/queryTables/queryTable12.xml" ContentType="application/vnd.openxmlformats-officedocument.spreadsheetml.queryTable+xml"/>
  <Override PartName="/xl/tables/table18.xml" ContentType="application/vnd.openxmlformats-officedocument.spreadsheetml.table+xml"/>
  <Override PartName="/xl/queryTables/queryTable13.xml" ContentType="application/vnd.openxmlformats-officedocument.spreadsheetml.queryTable+xml"/>
  <Override PartName="/xl/tables/table19.xml" ContentType="application/vnd.openxmlformats-officedocument.spreadsheetml.table+xml"/>
  <Override PartName="/xl/queryTables/queryTable14.xml" ContentType="application/vnd.openxmlformats-officedocument.spreadsheetml.queryTable+xml"/>
  <Override PartName="/xl/tables/table20.xml" ContentType="application/vnd.openxmlformats-officedocument.spreadsheetml.table+xml"/>
  <Override PartName="/xl/queryTables/queryTable15.xml" ContentType="application/vnd.openxmlformats-officedocument.spreadsheetml.queryTable+xml"/>
  <Override PartName="/xl/tables/table21.xml" ContentType="application/vnd.openxmlformats-officedocument.spreadsheetml.table+xml"/>
  <Override PartName="/xl/queryTables/queryTable16.xml" ContentType="application/vnd.openxmlformats-officedocument.spreadsheetml.queryTable+xml"/>
  <Override PartName="/xl/tables/table22.xml" ContentType="application/vnd.openxmlformats-officedocument.spreadsheetml.table+xml"/>
  <Override PartName="/xl/queryTables/queryTable17.xml" ContentType="application/vnd.openxmlformats-officedocument.spreadsheetml.queryTable+xml"/>
  <Override PartName="/xl/tables/table23.xml" ContentType="application/vnd.openxmlformats-officedocument.spreadsheetml.table+xml"/>
  <Override PartName="/xl/queryTables/queryTable18.xml" ContentType="application/vnd.openxmlformats-officedocument.spreadsheetml.queryTable+xml"/>
  <Override PartName="/xl/tables/table24.xml" ContentType="application/vnd.openxmlformats-officedocument.spreadsheetml.table+xml"/>
  <Override PartName="/xl/queryTables/queryTable19.xml" ContentType="application/vnd.openxmlformats-officedocument.spreadsheetml.queryTable+xml"/>
  <Override PartName="/xl/tables/table25.xml" ContentType="application/vnd.openxmlformats-officedocument.spreadsheetml.table+xml"/>
  <Override PartName="/xl/queryTables/queryTable20.xml" ContentType="application/vnd.openxmlformats-officedocument.spreadsheetml.query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konsolidator.sharepoint.com/sites/CX/Delte dokumenter/0 Administration/PSA/Konnect reports updates/Web API key - new update/Final standard presentation report updates/"/>
    </mc:Choice>
  </mc:AlternateContent>
  <xr:revisionPtr revIDLastSave="0" documentId="8_{3DD40856-579C-429C-9B09-F2D062E4971F}" xr6:coauthVersionLast="47" xr6:coauthVersionMax="47" xr10:uidLastSave="{00000000-0000-0000-0000-000000000000}"/>
  <bookViews>
    <workbookView xWindow="-120" yWindow="-120" windowWidth="29040" windowHeight="15720" tabRatio="780" activeTab="1" xr2:uid="{7C30EDB4-460E-4CA3-826E-AD5ED20730B4}"/>
  </bookViews>
  <sheets>
    <sheet name="Upload" sheetId="41" r:id="rId1"/>
    <sheet name="Setup" sheetId="42" r:id="rId2"/>
    <sheet name="Corrections" sheetId="43" r:id="rId3"/>
    <sheet name="HelpSheet" sheetId="44" state="hidden" r:id="rId4"/>
    <sheet name="Select the data you need" sheetId="1" state="hidden" r:id="rId5"/>
    <sheet name="Primary tables -&gt;" sheetId="18" state="hidden" r:id="rId6"/>
    <sheet name="CA" sheetId="32" state="hidden" r:id="rId7"/>
    <sheet name="UA" sheetId="13" state="hidden" r:id="rId8"/>
    <sheet name="JE" sheetId="20" state="hidden" r:id="rId9"/>
    <sheet name="ER" sheetId="28" state="hidden" r:id="rId10"/>
    <sheet name="CKPI" sheetId="14" state="hidden" r:id="rId11"/>
    <sheet name="UKPI" sheetId="15" state="hidden" r:id="rId12"/>
    <sheet name="Secondary tables -&gt;" sheetId="19" state="hidden" r:id="rId13"/>
    <sheet name="GA" sheetId="16" state="hidden" r:id="rId14"/>
    <sheet name="GS" sheetId="27" state="hidden" r:id="rId15"/>
    <sheet name="Dimensions" sheetId="26" state="hidden" r:id="rId16"/>
    <sheet name="Currencies" sheetId="34" state="hidden" r:id="rId17"/>
    <sheet name="MA" sheetId="35" state="hidden" r:id="rId18"/>
    <sheet name="Ownership" sheetId="36" state="hidden" r:id="rId19"/>
    <sheet name="Periods" sheetId="37" state="hidden" r:id="rId20"/>
    <sheet name="Uploads" sheetId="38" state="hidden" r:id="rId21"/>
    <sheet name="Consolidations" sheetId="40" state="hidden" r:id="rId22"/>
    <sheet name="Mandatory tables -&gt;" sheetId="31" state="hidden" r:id="rId23"/>
    <sheet name="Companies" sheetId="4" state="hidden" r:id="rId24"/>
    <sheet name="Sources" sheetId="3" state="hidden" r:id="rId25"/>
    <sheet name="Structures" sheetId="21" state="hidden" r:id="rId26"/>
    <sheet name="Other tables -&gt;" sheetId="33" state="hidden" r:id="rId27"/>
    <sheet name="Months" sheetId="8" state="hidden" r:id="rId28"/>
    <sheet name="LastRefresh" sheetId="17" state="hidden" r:id="rId29"/>
  </sheets>
  <definedNames>
    <definedName name="AuthMethod">'Select the data you need'!#REF!</definedName>
    <definedName name="ExternalData_1" localSheetId="16" hidden="1">'Currencies'!$A$1:$B$2</definedName>
    <definedName name="ExternalData_1" localSheetId="19" hidden="1">Periods!$A$1:$E$2</definedName>
    <definedName name="ExternalData_2" localSheetId="17" hidden="1">MA!$A$1:$H$2</definedName>
    <definedName name="ExternalData_2" localSheetId="27" hidden="1">Months!$A$1:$A$13</definedName>
    <definedName name="ExternalData_2" localSheetId="24" hidden="1">Sources!$A$1:$A$6</definedName>
    <definedName name="ExternalData_2" localSheetId="20" hidden="1">Uploads!$A$1:$H$2</definedName>
    <definedName name="ExternalData_3" localSheetId="23" hidden="1">'Companies'!$A$1:$K$24</definedName>
    <definedName name="ExternalData_3" localSheetId="18" hidden="1">Ownership!$A$1:$G$2</definedName>
    <definedName name="ExternalData_3" localSheetId="25" hidden="1">Structures!$A$1:$B$5</definedName>
    <definedName name="ExternalData_4" localSheetId="13" hidden="1">GA!$A$1:$L$1058</definedName>
    <definedName name="ExternalData_4" localSheetId="14" hidden="1">GS!$A$1:$G$2</definedName>
    <definedName name="ExternalData_5" localSheetId="15" hidden="1">Dimensions!$A$1:$B$2</definedName>
    <definedName name="ExternalData_5" localSheetId="28" hidden="1">LastRefresh!$A$1:$A$2</definedName>
    <definedName name="ExternalData_5" localSheetId="7" hidden="1">UA!$A$1:$W$2016</definedName>
    <definedName name="ExternalData_6" localSheetId="6" hidden="1">'CA'!$A$1:$X$2</definedName>
    <definedName name="ExternalData_6" localSheetId="10" hidden="1">'CKPI'!$A$1:$P$2</definedName>
    <definedName name="ExternalData_6" localSheetId="9" hidden="1">ER!$A$1:$H$2</definedName>
    <definedName name="ExternalData_7" localSheetId="21" hidden="1">Consolidations!$A$1:$M$2</definedName>
    <definedName name="ExternalData_7" localSheetId="8" hidden="1">JE!$A$1:$X$2</definedName>
    <definedName name="ExternalData_7" localSheetId="11" hidden="1">UKPI!$A$1:$N$2</definedName>
    <definedName name="GroupStructure">Setup!$C$6</definedName>
    <definedName name="JournalPrefix">Setup!$C$17</definedName>
    <definedName name="Month">Setup!$C$10</definedName>
    <definedName name="_xlnm.Print_Titles" localSheetId="2">Corrections!$5:$7</definedName>
    <definedName name="Source">Setup!$C$14</definedName>
    <definedName name="used_accounts">_xlfn._xlws.FILTER(Corrections!$B$8:$B$1164&amp;Corrections!$C$8:$C$1164,(Corrections!$A$8:$A$1164="X")*(Corrections!$B$8:$B$1164&lt;&gt;0))</definedName>
    <definedName name="used_companies">_xlfn._xlws.FILTER(Corrections!$E$5:$AT$5,Corrections!$E$5:$AT$5&lt;&gt;"")</definedName>
    <definedName name="Year">Setup!$C$9</definedName>
    <definedName name="YearEnd">Setup!$C$11</definedName>
    <definedName name="YearEndYear">Setup!$C$21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7" i="1" l="1"/>
  <c r="D2" i="42" l="1" a="1"/>
  <c r="D2" i="42" s="1"/>
  <c r="C94" i="43" l="1"/>
  <c r="C121" i="43" s="1"/>
  <c r="G7" i="1"/>
  <c r="G8" i="1" s="1"/>
  <c r="F7" i="1"/>
  <c r="E7" i="1"/>
  <c r="AR7" i="43"/>
  <c r="AP7" i="43"/>
  <c r="AN7" i="43"/>
  <c r="AL7" i="43"/>
  <c r="AJ7" i="43"/>
  <c r="AH7" i="43"/>
  <c r="AF7" i="43"/>
  <c r="AD7" i="43"/>
  <c r="AB7" i="43"/>
  <c r="Z7" i="43"/>
  <c r="X7" i="43"/>
  <c r="V7" i="43"/>
  <c r="T7" i="43"/>
  <c r="R7" i="43"/>
  <c r="P7" i="43"/>
  <c r="N7" i="43"/>
  <c r="L7" i="43"/>
  <c r="J7" i="43"/>
  <c r="H7" i="43"/>
  <c r="F7" i="43"/>
  <c r="AR6" i="43"/>
  <c r="AP6" i="43"/>
  <c r="AN6" i="43"/>
  <c r="AL6" i="43"/>
  <c r="AJ6" i="43"/>
  <c r="AH6" i="43"/>
  <c r="AF6" i="43"/>
  <c r="AD6" i="43"/>
  <c r="AB6" i="43"/>
  <c r="Z6" i="43"/>
  <c r="X6" i="43"/>
  <c r="V6" i="43"/>
  <c r="T6" i="43"/>
  <c r="R6" i="43"/>
  <c r="P6" i="43"/>
  <c r="N6" i="43"/>
  <c r="L6" i="43"/>
  <c r="J6" i="43"/>
  <c r="H6" i="43"/>
  <c r="F6" i="43"/>
  <c r="C11" i="42"/>
  <c r="F8" i="1" s="1"/>
  <c r="AR1129" i="43"/>
  <c r="AP1129" i="43"/>
  <c r="AN1129" i="43"/>
  <c r="AL1129" i="43"/>
  <c r="AJ1129" i="43"/>
  <c r="AH1129" i="43"/>
  <c r="AF1129" i="43"/>
  <c r="AD1129" i="43"/>
  <c r="AB1129" i="43"/>
  <c r="Z1129" i="43"/>
  <c r="X1129" i="43"/>
  <c r="V1129" i="43"/>
  <c r="T1129" i="43"/>
  <c r="R1129" i="43"/>
  <c r="P1129" i="43"/>
  <c r="N1129" i="43"/>
  <c r="L1129" i="43"/>
  <c r="J1129" i="43"/>
  <c r="H1129" i="43"/>
  <c r="F1129" i="43"/>
  <c r="C1129" i="43"/>
  <c r="AR1121" i="43"/>
  <c r="AP1121" i="43"/>
  <c r="AN1121" i="43"/>
  <c r="AL1121" i="43"/>
  <c r="AJ1121" i="43"/>
  <c r="AH1121" i="43"/>
  <c r="AF1121" i="43"/>
  <c r="AD1121" i="43"/>
  <c r="AB1121" i="43"/>
  <c r="Z1121" i="43"/>
  <c r="X1121" i="43"/>
  <c r="V1121" i="43"/>
  <c r="T1121" i="43"/>
  <c r="R1121" i="43"/>
  <c r="P1121" i="43"/>
  <c r="N1121" i="43"/>
  <c r="L1121" i="43"/>
  <c r="J1121" i="43"/>
  <c r="H1121" i="43"/>
  <c r="F1121" i="43"/>
  <c r="C1121" i="43"/>
  <c r="C1113" i="43"/>
  <c r="C1108" i="43"/>
  <c r="C1130" i="43" s="1"/>
  <c r="C1101" i="43"/>
  <c r="C1095" i="43"/>
  <c r="B1091" i="43"/>
  <c r="B1094" i="43" s="1"/>
  <c r="AR1052" i="43"/>
  <c r="AP1052" i="43"/>
  <c r="AN1052" i="43"/>
  <c r="AL1052" i="43"/>
  <c r="AJ1052" i="43"/>
  <c r="AH1052" i="43"/>
  <c r="AF1052" i="43"/>
  <c r="AD1052" i="43"/>
  <c r="AB1052" i="43"/>
  <c r="Z1052" i="43"/>
  <c r="X1052" i="43"/>
  <c r="V1052" i="43"/>
  <c r="T1052" i="43"/>
  <c r="R1052" i="43"/>
  <c r="P1052" i="43"/>
  <c r="N1052" i="43"/>
  <c r="L1052" i="43"/>
  <c r="J1052" i="43"/>
  <c r="H1052" i="43"/>
  <c r="F1052" i="43"/>
  <c r="C1052" i="43"/>
  <c r="AR1044" i="43"/>
  <c r="AP1044" i="43"/>
  <c r="AN1044" i="43"/>
  <c r="AL1044" i="43"/>
  <c r="AJ1044" i="43"/>
  <c r="AH1044" i="43"/>
  <c r="AF1044" i="43"/>
  <c r="AD1044" i="43"/>
  <c r="AB1044" i="43"/>
  <c r="Z1044" i="43"/>
  <c r="X1044" i="43"/>
  <c r="V1044" i="43"/>
  <c r="T1044" i="43"/>
  <c r="R1044" i="43"/>
  <c r="P1044" i="43"/>
  <c r="N1044" i="43"/>
  <c r="L1044" i="43"/>
  <c r="J1044" i="43"/>
  <c r="H1044" i="43"/>
  <c r="F1044" i="43"/>
  <c r="C1044" i="43"/>
  <c r="C1036" i="43"/>
  <c r="C1031" i="43"/>
  <c r="C1053" i="43" s="1"/>
  <c r="C1024" i="43"/>
  <c r="C1018" i="43"/>
  <c r="C1045" i="43" s="1"/>
  <c r="B1014" i="43"/>
  <c r="B1017" i="43" s="1"/>
  <c r="AR975" i="43"/>
  <c r="AP975" i="43"/>
  <c r="AN975" i="43"/>
  <c r="AL975" i="43"/>
  <c r="AJ975" i="43"/>
  <c r="AH975" i="43"/>
  <c r="AF975" i="43"/>
  <c r="AD975" i="43"/>
  <c r="AB975" i="43"/>
  <c r="Z975" i="43"/>
  <c r="X975" i="43"/>
  <c r="V975" i="43"/>
  <c r="T975" i="43"/>
  <c r="R975" i="43"/>
  <c r="P975" i="43"/>
  <c r="N975" i="43"/>
  <c r="L975" i="43"/>
  <c r="J975" i="43"/>
  <c r="H975" i="43"/>
  <c r="F975" i="43"/>
  <c r="C975" i="43"/>
  <c r="AR967" i="43"/>
  <c r="AP967" i="43"/>
  <c r="AN967" i="43"/>
  <c r="AL967" i="43"/>
  <c r="AJ967" i="43"/>
  <c r="AH967" i="43"/>
  <c r="AF967" i="43"/>
  <c r="AD967" i="43"/>
  <c r="AB967" i="43"/>
  <c r="Z967" i="43"/>
  <c r="X967" i="43"/>
  <c r="V967" i="43"/>
  <c r="T967" i="43"/>
  <c r="R967" i="43"/>
  <c r="P967" i="43"/>
  <c r="N967" i="43"/>
  <c r="L967" i="43"/>
  <c r="J967" i="43"/>
  <c r="H967" i="43"/>
  <c r="F967" i="43"/>
  <c r="C967" i="43"/>
  <c r="C959" i="43"/>
  <c r="C954" i="43"/>
  <c r="C976" i="43" s="1"/>
  <c r="C947" i="43"/>
  <c r="C941" i="43"/>
  <c r="C968" i="43" s="1"/>
  <c r="B937" i="43"/>
  <c r="B940" i="43" s="1"/>
  <c r="AR898" i="43"/>
  <c r="AP898" i="43"/>
  <c r="AN898" i="43"/>
  <c r="AL898" i="43"/>
  <c r="AJ898" i="43"/>
  <c r="AH898" i="43"/>
  <c r="AF898" i="43"/>
  <c r="AD898" i="43"/>
  <c r="AB898" i="43"/>
  <c r="Z898" i="43"/>
  <c r="X898" i="43"/>
  <c r="V898" i="43"/>
  <c r="T898" i="43"/>
  <c r="R898" i="43"/>
  <c r="P898" i="43"/>
  <c r="N898" i="43"/>
  <c r="L898" i="43"/>
  <c r="J898" i="43"/>
  <c r="H898" i="43"/>
  <c r="F898" i="43"/>
  <c r="C898" i="43"/>
  <c r="AR890" i="43"/>
  <c r="AP890" i="43"/>
  <c r="AN890" i="43"/>
  <c r="AL890" i="43"/>
  <c r="AJ890" i="43"/>
  <c r="AH890" i="43"/>
  <c r="AF890" i="43"/>
  <c r="AD890" i="43"/>
  <c r="AB890" i="43"/>
  <c r="Z890" i="43"/>
  <c r="X890" i="43"/>
  <c r="V890" i="43"/>
  <c r="T890" i="43"/>
  <c r="R890" i="43"/>
  <c r="P890" i="43"/>
  <c r="N890" i="43"/>
  <c r="L890" i="43"/>
  <c r="J890" i="43"/>
  <c r="H890" i="43"/>
  <c r="F890" i="43"/>
  <c r="C890" i="43"/>
  <c r="C882" i="43"/>
  <c r="C877" i="43"/>
  <c r="C870" i="43"/>
  <c r="C864" i="43"/>
  <c r="B860" i="43"/>
  <c r="B863" i="43" s="1"/>
  <c r="AR821" i="43"/>
  <c r="AP821" i="43"/>
  <c r="AN821" i="43"/>
  <c r="AL821" i="43"/>
  <c r="AJ821" i="43"/>
  <c r="AH821" i="43"/>
  <c r="AF821" i="43"/>
  <c r="AD821" i="43"/>
  <c r="AB821" i="43"/>
  <c r="Z821" i="43"/>
  <c r="X821" i="43"/>
  <c r="V821" i="43"/>
  <c r="T821" i="43"/>
  <c r="R821" i="43"/>
  <c r="P821" i="43"/>
  <c r="N821" i="43"/>
  <c r="L821" i="43"/>
  <c r="J821" i="43"/>
  <c r="H821" i="43"/>
  <c r="F821" i="43"/>
  <c r="C821" i="43"/>
  <c r="AR813" i="43"/>
  <c r="AP813" i="43"/>
  <c r="AN813" i="43"/>
  <c r="AL813" i="43"/>
  <c r="AJ813" i="43"/>
  <c r="AH813" i="43"/>
  <c r="AF813" i="43"/>
  <c r="AD813" i="43"/>
  <c r="AB813" i="43"/>
  <c r="Z813" i="43"/>
  <c r="X813" i="43"/>
  <c r="V813" i="43"/>
  <c r="T813" i="43"/>
  <c r="R813" i="43"/>
  <c r="P813" i="43"/>
  <c r="N813" i="43"/>
  <c r="L813" i="43"/>
  <c r="J813" i="43"/>
  <c r="H813" i="43"/>
  <c r="F813" i="43"/>
  <c r="C813" i="43"/>
  <c r="C805" i="43"/>
  <c r="C800" i="43"/>
  <c r="C822" i="43" s="1"/>
  <c r="C793" i="43"/>
  <c r="C787" i="43"/>
  <c r="C814" i="43" s="1"/>
  <c r="B783" i="43"/>
  <c r="B786" i="43" s="1"/>
  <c r="AR744" i="43"/>
  <c r="AP744" i="43"/>
  <c r="AN744" i="43"/>
  <c r="AL744" i="43"/>
  <c r="AJ744" i="43"/>
  <c r="AH744" i="43"/>
  <c r="AF744" i="43"/>
  <c r="AD744" i="43"/>
  <c r="AB744" i="43"/>
  <c r="Z744" i="43"/>
  <c r="X744" i="43"/>
  <c r="V744" i="43"/>
  <c r="T744" i="43"/>
  <c r="R744" i="43"/>
  <c r="P744" i="43"/>
  <c r="N744" i="43"/>
  <c r="L744" i="43"/>
  <c r="J744" i="43"/>
  <c r="H744" i="43"/>
  <c r="F744" i="43"/>
  <c r="C744" i="43"/>
  <c r="AR736" i="43"/>
  <c r="AP736" i="43"/>
  <c r="AN736" i="43"/>
  <c r="AL736" i="43"/>
  <c r="AJ736" i="43"/>
  <c r="AH736" i="43"/>
  <c r="AF736" i="43"/>
  <c r="AD736" i="43"/>
  <c r="AB736" i="43"/>
  <c r="Z736" i="43"/>
  <c r="X736" i="43"/>
  <c r="V736" i="43"/>
  <c r="T736" i="43"/>
  <c r="R736" i="43"/>
  <c r="P736" i="43"/>
  <c r="N736" i="43"/>
  <c r="L736" i="43"/>
  <c r="J736" i="43"/>
  <c r="H736" i="43"/>
  <c r="F736" i="43"/>
  <c r="C736" i="43"/>
  <c r="C728" i="43"/>
  <c r="C723" i="43"/>
  <c r="C745" i="43" s="1"/>
  <c r="C716" i="43"/>
  <c r="C710" i="43"/>
  <c r="C737" i="43" s="1"/>
  <c r="B706" i="43"/>
  <c r="AR667" i="43"/>
  <c r="AP667" i="43"/>
  <c r="AN667" i="43"/>
  <c r="AL667" i="43"/>
  <c r="AJ667" i="43"/>
  <c r="AH667" i="43"/>
  <c r="AF667" i="43"/>
  <c r="AD667" i="43"/>
  <c r="AB667" i="43"/>
  <c r="Z667" i="43"/>
  <c r="X667" i="43"/>
  <c r="V667" i="43"/>
  <c r="T667" i="43"/>
  <c r="R667" i="43"/>
  <c r="P667" i="43"/>
  <c r="N667" i="43"/>
  <c r="L667" i="43"/>
  <c r="J667" i="43"/>
  <c r="H667" i="43"/>
  <c r="F667" i="43"/>
  <c r="C667" i="43"/>
  <c r="AR659" i="43"/>
  <c r="AP659" i="43"/>
  <c r="AN659" i="43"/>
  <c r="AL659" i="43"/>
  <c r="AJ659" i="43"/>
  <c r="AH659" i="43"/>
  <c r="AF659" i="43"/>
  <c r="AD659" i="43"/>
  <c r="AB659" i="43"/>
  <c r="Z659" i="43"/>
  <c r="X659" i="43"/>
  <c r="V659" i="43"/>
  <c r="T659" i="43"/>
  <c r="R659" i="43"/>
  <c r="P659" i="43"/>
  <c r="N659" i="43"/>
  <c r="L659" i="43"/>
  <c r="J659" i="43"/>
  <c r="H659" i="43"/>
  <c r="F659" i="43"/>
  <c r="C659" i="43"/>
  <c r="C651" i="43"/>
  <c r="C646" i="43"/>
  <c r="C639" i="43"/>
  <c r="C633" i="43"/>
  <c r="C660" i="43" s="1"/>
  <c r="B629" i="43"/>
  <c r="B632" i="43" s="1"/>
  <c r="AR590" i="43"/>
  <c r="AP590" i="43"/>
  <c r="AN590" i="43"/>
  <c r="AL590" i="43"/>
  <c r="AJ590" i="43"/>
  <c r="AH590" i="43"/>
  <c r="AF590" i="43"/>
  <c r="AD590" i="43"/>
  <c r="AB590" i="43"/>
  <c r="Z590" i="43"/>
  <c r="X590" i="43"/>
  <c r="V590" i="43"/>
  <c r="T590" i="43"/>
  <c r="R590" i="43"/>
  <c r="P590" i="43"/>
  <c r="N590" i="43"/>
  <c r="L590" i="43"/>
  <c r="J590" i="43"/>
  <c r="H590" i="43"/>
  <c r="F590" i="43"/>
  <c r="C590" i="43"/>
  <c r="AR582" i="43"/>
  <c r="AP582" i="43"/>
  <c r="AN582" i="43"/>
  <c r="AL582" i="43"/>
  <c r="AJ582" i="43"/>
  <c r="AH582" i="43"/>
  <c r="AF582" i="43"/>
  <c r="AD582" i="43"/>
  <c r="AB582" i="43"/>
  <c r="Z582" i="43"/>
  <c r="X582" i="43"/>
  <c r="V582" i="43"/>
  <c r="T582" i="43"/>
  <c r="R582" i="43"/>
  <c r="P582" i="43"/>
  <c r="N582" i="43"/>
  <c r="L582" i="43"/>
  <c r="J582" i="43"/>
  <c r="H582" i="43"/>
  <c r="F582" i="43"/>
  <c r="C582" i="43"/>
  <c r="C574" i="43"/>
  <c r="C569" i="43"/>
  <c r="C591" i="43" s="1"/>
  <c r="C562" i="43"/>
  <c r="C556" i="43"/>
  <c r="C583" i="43" s="1"/>
  <c r="B552" i="43"/>
  <c r="B555" i="43" s="1"/>
  <c r="AR513" i="43"/>
  <c r="AP513" i="43"/>
  <c r="AN513" i="43"/>
  <c r="AL513" i="43"/>
  <c r="AJ513" i="43"/>
  <c r="AH513" i="43"/>
  <c r="AF513" i="43"/>
  <c r="AD513" i="43"/>
  <c r="AB513" i="43"/>
  <c r="Z513" i="43"/>
  <c r="X513" i="43"/>
  <c r="V513" i="43"/>
  <c r="T513" i="43"/>
  <c r="R513" i="43"/>
  <c r="P513" i="43"/>
  <c r="N513" i="43"/>
  <c r="L513" i="43"/>
  <c r="J513" i="43"/>
  <c r="H513" i="43"/>
  <c r="F513" i="43"/>
  <c r="C513" i="43"/>
  <c r="AR505" i="43"/>
  <c r="AP505" i="43"/>
  <c r="AN505" i="43"/>
  <c r="AL505" i="43"/>
  <c r="AJ505" i="43"/>
  <c r="AH505" i="43"/>
  <c r="AF505" i="43"/>
  <c r="AD505" i="43"/>
  <c r="AB505" i="43"/>
  <c r="Z505" i="43"/>
  <c r="X505" i="43"/>
  <c r="V505" i="43"/>
  <c r="T505" i="43"/>
  <c r="R505" i="43"/>
  <c r="P505" i="43"/>
  <c r="N505" i="43"/>
  <c r="L505" i="43"/>
  <c r="J505" i="43"/>
  <c r="H505" i="43"/>
  <c r="F505" i="43"/>
  <c r="C505" i="43"/>
  <c r="C497" i="43"/>
  <c r="C492" i="43"/>
  <c r="C514" i="43" s="1"/>
  <c r="C485" i="43"/>
  <c r="C479" i="43"/>
  <c r="B475" i="43"/>
  <c r="B478" i="43" s="1"/>
  <c r="AN478" i="43" s="1"/>
  <c r="AR436" i="43"/>
  <c r="AP436" i="43"/>
  <c r="AN436" i="43"/>
  <c r="AL436" i="43"/>
  <c r="AJ436" i="43"/>
  <c r="AH436" i="43"/>
  <c r="AF436" i="43"/>
  <c r="AD436" i="43"/>
  <c r="AB436" i="43"/>
  <c r="Z436" i="43"/>
  <c r="X436" i="43"/>
  <c r="V436" i="43"/>
  <c r="T436" i="43"/>
  <c r="R436" i="43"/>
  <c r="P436" i="43"/>
  <c r="N436" i="43"/>
  <c r="L436" i="43"/>
  <c r="J436" i="43"/>
  <c r="H436" i="43"/>
  <c r="F436" i="43"/>
  <c r="C436" i="43"/>
  <c r="AR428" i="43"/>
  <c r="AP428" i="43"/>
  <c r="AN428" i="43"/>
  <c r="AL428" i="43"/>
  <c r="AJ428" i="43"/>
  <c r="AH428" i="43"/>
  <c r="AF428" i="43"/>
  <c r="AD428" i="43"/>
  <c r="AB428" i="43"/>
  <c r="Z428" i="43"/>
  <c r="X428" i="43"/>
  <c r="V428" i="43"/>
  <c r="T428" i="43"/>
  <c r="R428" i="43"/>
  <c r="P428" i="43"/>
  <c r="N428" i="43"/>
  <c r="L428" i="43"/>
  <c r="J428" i="43"/>
  <c r="H428" i="43"/>
  <c r="F428" i="43"/>
  <c r="C428" i="43"/>
  <c r="C420" i="43"/>
  <c r="C415" i="43"/>
  <c r="C437" i="43" s="1"/>
  <c r="C408" i="43"/>
  <c r="C402" i="43"/>
  <c r="C403" i="43" s="1"/>
  <c r="C430" i="43" s="1"/>
  <c r="B398" i="43"/>
  <c r="D398" i="43" s="1"/>
  <c r="AR359" i="43"/>
  <c r="AP359" i="43"/>
  <c r="AN359" i="43"/>
  <c r="AL359" i="43"/>
  <c r="AJ359" i="43"/>
  <c r="AH359" i="43"/>
  <c r="AF359" i="43"/>
  <c r="AD359" i="43"/>
  <c r="AB359" i="43"/>
  <c r="Z359" i="43"/>
  <c r="X359" i="43"/>
  <c r="V359" i="43"/>
  <c r="T359" i="43"/>
  <c r="R359" i="43"/>
  <c r="P359" i="43"/>
  <c r="N359" i="43"/>
  <c r="L359" i="43"/>
  <c r="J359" i="43"/>
  <c r="H359" i="43"/>
  <c r="F359" i="43"/>
  <c r="C359" i="43"/>
  <c r="AR351" i="43"/>
  <c r="AP351" i="43"/>
  <c r="AN351" i="43"/>
  <c r="AL351" i="43"/>
  <c r="AJ351" i="43"/>
  <c r="AH351" i="43"/>
  <c r="AF351" i="43"/>
  <c r="AD351" i="43"/>
  <c r="AB351" i="43"/>
  <c r="Z351" i="43"/>
  <c r="X351" i="43"/>
  <c r="V351" i="43"/>
  <c r="T351" i="43"/>
  <c r="R351" i="43"/>
  <c r="P351" i="43"/>
  <c r="N351" i="43"/>
  <c r="L351" i="43"/>
  <c r="J351" i="43"/>
  <c r="H351" i="43"/>
  <c r="F351" i="43"/>
  <c r="C351" i="43"/>
  <c r="C343" i="43"/>
  <c r="C338" i="43"/>
  <c r="C331" i="43"/>
  <c r="C325" i="43"/>
  <c r="C352" i="43" s="1"/>
  <c r="B321" i="43"/>
  <c r="D321" i="43" s="1"/>
  <c r="AR282" i="43"/>
  <c r="AP282" i="43"/>
  <c r="AN282" i="43"/>
  <c r="AL282" i="43"/>
  <c r="AJ282" i="43"/>
  <c r="AH282" i="43"/>
  <c r="AF282" i="43"/>
  <c r="AD282" i="43"/>
  <c r="AB282" i="43"/>
  <c r="Z282" i="43"/>
  <c r="X282" i="43"/>
  <c r="V282" i="43"/>
  <c r="T282" i="43"/>
  <c r="R282" i="43"/>
  <c r="P282" i="43"/>
  <c r="N282" i="43"/>
  <c r="L282" i="43"/>
  <c r="J282" i="43"/>
  <c r="H282" i="43"/>
  <c r="F282" i="43"/>
  <c r="C282" i="43"/>
  <c r="AR274" i="43"/>
  <c r="AP274" i="43"/>
  <c r="AN274" i="43"/>
  <c r="AL274" i="43"/>
  <c r="AJ274" i="43"/>
  <c r="AH274" i="43"/>
  <c r="AF274" i="43"/>
  <c r="AD274" i="43"/>
  <c r="AB274" i="43"/>
  <c r="Z274" i="43"/>
  <c r="X274" i="43"/>
  <c r="V274" i="43"/>
  <c r="T274" i="43"/>
  <c r="R274" i="43"/>
  <c r="P274" i="43"/>
  <c r="N274" i="43"/>
  <c r="L274" i="43"/>
  <c r="J274" i="43"/>
  <c r="H274" i="43"/>
  <c r="F274" i="43"/>
  <c r="C274" i="43"/>
  <c r="C266" i="43"/>
  <c r="C261" i="43"/>
  <c r="C283" i="43" s="1"/>
  <c r="C254" i="43"/>
  <c r="C248" i="43"/>
  <c r="C275" i="43" s="1"/>
  <c r="B244" i="43"/>
  <c r="D244" i="43" s="1"/>
  <c r="AR205" i="43"/>
  <c r="AP205" i="43"/>
  <c r="AN205" i="43"/>
  <c r="AL205" i="43"/>
  <c r="AJ205" i="43"/>
  <c r="AH205" i="43"/>
  <c r="AF205" i="43"/>
  <c r="AD205" i="43"/>
  <c r="AB205" i="43"/>
  <c r="Z205" i="43"/>
  <c r="X205" i="43"/>
  <c r="V205" i="43"/>
  <c r="T205" i="43"/>
  <c r="R205" i="43"/>
  <c r="P205" i="43"/>
  <c r="N205" i="43"/>
  <c r="L205" i="43"/>
  <c r="J205" i="43"/>
  <c r="H205" i="43"/>
  <c r="F205" i="43"/>
  <c r="C205" i="43"/>
  <c r="AR197" i="43"/>
  <c r="AP197" i="43"/>
  <c r="AN197" i="43"/>
  <c r="AL197" i="43"/>
  <c r="AJ197" i="43"/>
  <c r="AH197" i="43"/>
  <c r="AF197" i="43"/>
  <c r="AD197" i="43"/>
  <c r="AB197" i="43"/>
  <c r="Z197" i="43"/>
  <c r="X197" i="43"/>
  <c r="V197" i="43"/>
  <c r="T197" i="43"/>
  <c r="R197" i="43"/>
  <c r="P197" i="43"/>
  <c r="N197" i="43"/>
  <c r="L197" i="43"/>
  <c r="J197" i="43"/>
  <c r="H197" i="43"/>
  <c r="F197" i="43"/>
  <c r="C197" i="43"/>
  <c r="C189" i="43"/>
  <c r="C184" i="43"/>
  <c r="C206" i="43" s="1"/>
  <c r="C177" i="43"/>
  <c r="C171" i="43"/>
  <c r="C198" i="43" s="1"/>
  <c r="B167" i="43"/>
  <c r="D167" i="43" s="1"/>
  <c r="D214" i="43" s="1"/>
  <c r="AR128" i="43"/>
  <c r="AP128" i="43"/>
  <c r="AN128" i="43"/>
  <c r="AL128" i="43"/>
  <c r="AJ128" i="43"/>
  <c r="AH128" i="43"/>
  <c r="AF128" i="43"/>
  <c r="AD128" i="43"/>
  <c r="AB128" i="43"/>
  <c r="Z128" i="43"/>
  <c r="X128" i="43"/>
  <c r="V128" i="43"/>
  <c r="T128" i="43"/>
  <c r="R128" i="43"/>
  <c r="P128" i="43"/>
  <c r="N128" i="43"/>
  <c r="L128" i="43"/>
  <c r="J128" i="43"/>
  <c r="H128" i="43"/>
  <c r="F128" i="43"/>
  <c r="C128" i="43"/>
  <c r="AR120" i="43"/>
  <c r="AP120" i="43"/>
  <c r="AN120" i="43"/>
  <c r="AL120" i="43"/>
  <c r="AJ120" i="43"/>
  <c r="AH120" i="43"/>
  <c r="AF120" i="43"/>
  <c r="AD120" i="43"/>
  <c r="AB120" i="43"/>
  <c r="Z120" i="43"/>
  <c r="X120" i="43"/>
  <c r="V120" i="43"/>
  <c r="T120" i="43"/>
  <c r="R120" i="43"/>
  <c r="P120" i="43"/>
  <c r="N120" i="43"/>
  <c r="L120" i="43"/>
  <c r="J120" i="43"/>
  <c r="H120" i="43"/>
  <c r="F120" i="43"/>
  <c r="C120" i="43"/>
  <c r="C112" i="43"/>
  <c r="C107" i="43"/>
  <c r="C129" i="43" s="1"/>
  <c r="C100" i="43"/>
  <c r="B90" i="43"/>
  <c r="B93" i="43" s="1"/>
  <c r="AP93" i="43" s="1"/>
  <c r="AR51" i="43"/>
  <c r="AP51" i="43"/>
  <c r="AN51" i="43"/>
  <c r="AL51" i="43"/>
  <c r="AJ51" i="43"/>
  <c r="AH51" i="43"/>
  <c r="AF51" i="43"/>
  <c r="AD51" i="43"/>
  <c r="AB51" i="43"/>
  <c r="Z51" i="43"/>
  <c r="X51" i="43"/>
  <c r="V51" i="43"/>
  <c r="T51" i="43"/>
  <c r="R51" i="43"/>
  <c r="P51" i="43"/>
  <c r="N51" i="43"/>
  <c r="L51" i="43"/>
  <c r="J51" i="43"/>
  <c r="H51" i="43"/>
  <c r="F51" i="43"/>
  <c r="C51" i="43"/>
  <c r="AR43" i="43"/>
  <c r="AP43" i="43"/>
  <c r="AN43" i="43"/>
  <c r="AL43" i="43"/>
  <c r="AJ43" i="43"/>
  <c r="AH43" i="43"/>
  <c r="AF43" i="43"/>
  <c r="AD43" i="43"/>
  <c r="AB43" i="43"/>
  <c r="Z43" i="43"/>
  <c r="X43" i="43"/>
  <c r="V43" i="43"/>
  <c r="T43" i="43"/>
  <c r="R43" i="43"/>
  <c r="P43" i="43"/>
  <c r="N43" i="43"/>
  <c r="L43" i="43"/>
  <c r="J43" i="43"/>
  <c r="H43" i="43"/>
  <c r="F43" i="43"/>
  <c r="C43" i="43"/>
  <c r="C35" i="43"/>
  <c r="C30" i="43"/>
  <c r="C52" i="43" s="1"/>
  <c r="C23" i="43"/>
  <c r="C17" i="43"/>
  <c r="C44" i="43" s="1"/>
  <c r="B13" i="43"/>
  <c r="L2" i="1" a="1"/>
  <c r="L2" i="1" s="1"/>
  <c r="L22" i="1"/>
  <c r="L24" i="1"/>
  <c r="L23" i="1"/>
  <c r="L21" i="1"/>
  <c r="AB93" i="43" l="1"/>
  <c r="AR93" i="43"/>
  <c r="L93" i="43"/>
  <c r="D786" i="43"/>
  <c r="AP786" i="43"/>
  <c r="Z786" i="43"/>
  <c r="J786" i="43"/>
  <c r="AL786" i="43"/>
  <c r="V786" i="43"/>
  <c r="F786" i="43"/>
  <c r="AJ786" i="43"/>
  <c r="T786" i="43"/>
  <c r="AR786" i="43"/>
  <c r="P786" i="43"/>
  <c r="AN786" i="43"/>
  <c r="N786" i="43"/>
  <c r="AH786" i="43"/>
  <c r="L786" i="43"/>
  <c r="AF786" i="43"/>
  <c r="H786" i="43"/>
  <c r="AD786" i="43"/>
  <c r="AB786" i="43"/>
  <c r="X786" i="43"/>
  <c r="R786" i="43"/>
  <c r="N93" i="43"/>
  <c r="AD93" i="43"/>
  <c r="H478" i="43"/>
  <c r="D632" i="43"/>
  <c r="AD632" i="43"/>
  <c r="N632" i="43"/>
  <c r="N679" i="43" s="1"/>
  <c r="AR632" i="43"/>
  <c r="AB632" i="43"/>
  <c r="AB679" i="43" s="1"/>
  <c r="L632" i="43"/>
  <c r="AP632" i="43"/>
  <c r="Z632" i="43"/>
  <c r="Z679" i="43" s="1"/>
  <c r="J632" i="43"/>
  <c r="AN632" i="43"/>
  <c r="X632" i="43"/>
  <c r="H632" i="43"/>
  <c r="AL632" i="43"/>
  <c r="V632" i="43"/>
  <c r="F632" i="43"/>
  <c r="AJ632" i="43"/>
  <c r="T632" i="43"/>
  <c r="AH632" i="43"/>
  <c r="R632" i="43"/>
  <c r="AF632" i="43"/>
  <c r="P632" i="43"/>
  <c r="P93" i="43"/>
  <c r="AF93" i="43"/>
  <c r="X478" i="43"/>
  <c r="D555" i="43"/>
  <c r="AD555" i="43"/>
  <c r="N555" i="43"/>
  <c r="AR555" i="43"/>
  <c r="AB555" i="43"/>
  <c r="L555" i="43"/>
  <c r="AP555" i="43"/>
  <c r="Z555" i="43"/>
  <c r="J555" i="43"/>
  <c r="AN555" i="43"/>
  <c r="X555" i="43"/>
  <c r="H555" i="43"/>
  <c r="AL555" i="43"/>
  <c r="V555" i="43"/>
  <c r="F555" i="43"/>
  <c r="AJ555" i="43"/>
  <c r="T555" i="43"/>
  <c r="AH555" i="43"/>
  <c r="R555" i="43"/>
  <c r="AF555" i="43"/>
  <c r="P555" i="43"/>
  <c r="R93" i="43"/>
  <c r="AH93" i="43"/>
  <c r="D478" i="43"/>
  <c r="AL478" i="43"/>
  <c r="V478" i="43"/>
  <c r="F478" i="43"/>
  <c r="AJ478" i="43"/>
  <c r="T478" i="43"/>
  <c r="AH478" i="43"/>
  <c r="R478" i="43"/>
  <c r="AF478" i="43"/>
  <c r="P478" i="43"/>
  <c r="AD478" i="43"/>
  <c r="N478" i="43"/>
  <c r="AR478" i="43"/>
  <c r="AB478" i="43"/>
  <c r="L478" i="43"/>
  <c r="AP478" i="43"/>
  <c r="Z478" i="43"/>
  <c r="J478" i="43"/>
  <c r="T93" i="43"/>
  <c r="AJ93" i="43"/>
  <c r="AF1094" i="43"/>
  <c r="P1094" i="43"/>
  <c r="AD1094" i="43"/>
  <c r="N1094" i="43"/>
  <c r="N1141" i="43" s="1"/>
  <c r="AR1094" i="43"/>
  <c r="AB1094" i="43"/>
  <c r="L1094" i="43"/>
  <c r="AP1094" i="43"/>
  <c r="Z1094" i="43"/>
  <c r="J1094" i="43"/>
  <c r="AN1094" i="43"/>
  <c r="X1094" i="43"/>
  <c r="H1094" i="43"/>
  <c r="AL1094" i="43"/>
  <c r="V1094" i="43"/>
  <c r="F1094" i="43"/>
  <c r="AJ1094" i="43"/>
  <c r="T1094" i="43"/>
  <c r="AH1094" i="43"/>
  <c r="AH1141" i="43" s="1"/>
  <c r="R1094" i="43"/>
  <c r="F93" i="43"/>
  <c r="V93" i="43"/>
  <c r="AL93" i="43"/>
  <c r="D940" i="43"/>
  <c r="AL940" i="43"/>
  <c r="V940" i="43"/>
  <c r="F940" i="43"/>
  <c r="AH940" i="43"/>
  <c r="R940" i="43"/>
  <c r="AF940" i="43"/>
  <c r="P940" i="43"/>
  <c r="AD940" i="43"/>
  <c r="N940" i="43"/>
  <c r="AP940" i="43"/>
  <c r="Z940" i="43"/>
  <c r="J940" i="43"/>
  <c r="T940" i="43"/>
  <c r="L940" i="43"/>
  <c r="H940" i="43"/>
  <c r="AR940" i="43"/>
  <c r="AN940" i="43"/>
  <c r="AJ940" i="43"/>
  <c r="AB940" i="43"/>
  <c r="X940" i="43"/>
  <c r="D1017" i="43"/>
  <c r="D1044" i="43" s="1"/>
  <c r="AF1017" i="43"/>
  <c r="AF1064" i="43" s="1"/>
  <c r="P1017" i="43"/>
  <c r="P1064" i="43" s="1"/>
  <c r="AD1017" i="43"/>
  <c r="N1017" i="43"/>
  <c r="AP1017" i="43"/>
  <c r="Z1017" i="43"/>
  <c r="J1017" i="43"/>
  <c r="AN1017" i="43"/>
  <c r="AN1064" i="43" s="1"/>
  <c r="X1017" i="43"/>
  <c r="X1064" i="43" s="1"/>
  <c r="H1017" i="43"/>
  <c r="AL1017" i="43"/>
  <c r="V1017" i="43"/>
  <c r="F1017" i="43"/>
  <c r="AJ1017" i="43"/>
  <c r="T1017" i="43"/>
  <c r="AH1017" i="43"/>
  <c r="AB1017" i="43"/>
  <c r="R1017" i="43"/>
  <c r="L1017" i="43"/>
  <c r="AR1017" i="43"/>
  <c r="H93" i="43"/>
  <c r="H140" i="43" s="1"/>
  <c r="X93" i="43"/>
  <c r="AN93" i="43"/>
  <c r="AF863" i="43"/>
  <c r="P863" i="43"/>
  <c r="AD863" i="43"/>
  <c r="AD910" i="43" s="1"/>
  <c r="N863" i="43"/>
  <c r="AR863" i="43"/>
  <c r="AB863" i="43"/>
  <c r="L863" i="43"/>
  <c r="AP863" i="43"/>
  <c r="Z863" i="43"/>
  <c r="J863" i="43"/>
  <c r="AN863" i="43"/>
  <c r="X863" i="43"/>
  <c r="H863" i="43"/>
  <c r="AL863" i="43"/>
  <c r="V863" i="43"/>
  <c r="V910" i="43" s="1"/>
  <c r="F863" i="43"/>
  <c r="AJ863" i="43"/>
  <c r="T863" i="43"/>
  <c r="AH863" i="43"/>
  <c r="R863" i="43"/>
  <c r="J93" i="43"/>
  <c r="Z93" i="43"/>
  <c r="C21" i="42"/>
  <c r="C955" i="43"/>
  <c r="C977" i="43" s="1"/>
  <c r="C570" i="43"/>
  <c r="C592" i="43" s="1"/>
  <c r="C326" i="43"/>
  <c r="C353" i="43" s="1"/>
  <c r="C172" i="43"/>
  <c r="C199" i="43" s="1"/>
  <c r="C1032" i="43"/>
  <c r="C1033" i="43" s="1"/>
  <c r="D552" i="43"/>
  <c r="D599" i="43" s="1"/>
  <c r="D860" i="43"/>
  <c r="D907" i="43" s="1"/>
  <c r="B170" i="43"/>
  <c r="B197" i="43" s="1"/>
  <c r="D863" i="43"/>
  <c r="D629" i="43"/>
  <c r="D676" i="43" s="1"/>
  <c r="D937" i="43"/>
  <c r="D984" i="43" s="1"/>
  <c r="D13" i="43"/>
  <c r="D60" i="43" s="1"/>
  <c r="D90" i="43"/>
  <c r="D137" i="43" s="1"/>
  <c r="D706" i="43"/>
  <c r="D753" i="43" s="1"/>
  <c r="D1014" i="43"/>
  <c r="D1061" i="43" s="1"/>
  <c r="C249" i="43"/>
  <c r="C250" i="43" s="1"/>
  <c r="C251" i="43" s="1"/>
  <c r="D368" i="43"/>
  <c r="D93" i="43"/>
  <c r="D445" i="43"/>
  <c r="D475" i="43"/>
  <c r="D522" i="43" s="1"/>
  <c r="D783" i="43"/>
  <c r="D830" i="43" s="1"/>
  <c r="D1091" i="43"/>
  <c r="D1138" i="43" s="1"/>
  <c r="D1094" i="43"/>
  <c r="D291" i="43"/>
  <c r="AP679" i="43"/>
  <c r="B709" i="43"/>
  <c r="C724" i="43"/>
  <c r="C429" i="43"/>
  <c r="C95" i="43"/>
  <c r="C788" i="43"/>
  <c r="C815" i="43" s="1"/>
  <c r="C18" i="43"/>
  <c r="B247" i="43"/>
  <c r="C262" i="43"/>
  <c r="C263" i="43" s="1"/>
  <c r="C557" i="43"/>
  <c r="C584" i="43" s="1"/>
  <c r="C711" i="43"/>
  <c r="C1019" i="43"/>
  <c r="C1020" i="43" s="1"/>
  <c r="C416" i="43"/>
  <c r="C438" i="43" s="1"/>
  <c r="C801" i="43"/>
  <c r="C823" i="43" s="1"/>
  <c r="C942" i="43"/>
  <c r="C1109" i="43"/>
  <c r="C1131" i="43" s="1"/>
  <c r="B120" i="43"/>
  <c r="B94" i="43"/>
  <c r="AF94" i="43" s="1"/>
  <c r="C31" i="43"/>
  <c r="C173" i="43"/>
  <c r="C108" i="43"/>
  <c r="B16" i="43"/>
  <c r="C185" i="43"/>
  <c r="B505" i="43"/>
  <c r="B479" i="43"/>
  <c r="B324" i="43"/>
  <c r="C360" i="43"/>
  <c r="C339" i="43"/>
  <c r="B401" i="43"/>
  <c r="B582" i="43"/>
  <c r="B556" i="43"/>
  <c r="C480" i="43"/>
  <c r="C506" i="43"/>
  <c r="C404" i="43"/>
  <c r="C493" i="43"/>
  <c r="C634" i="43"/>
  <c r="B633" i="43"/>
  <c r="C668" i="43"/>
  <c r="C647" i="43"/>
  <c r="B659" i="43"/>
  <c r="B813" i="43"/>
  <c r="B787" i="43"/>
  <c r="B890" i="43"/>
  <c r="C878" i="43"/>
  <c r="C899" i="43"/>
  <c r="B864" i="43"/>
  <c r="C891" i="43"/>
  <c r="C865" i="43"/>
  <c r="B967" i="43"/>
  <c r="B941" i="43"/>
  <c r="B1044" i="43"/>
  <c r="B1018" i="43"/>
  <c r="C1122" i="43"/>
  <c r="C1096" i="43"/>
  <c r="B1121" i="43"/>
  <c r="B1095" i="43"/>
  <c r="L20" i="1"/>
  <c r="L19" i="1"/>
  <c r="AL13" i="43" l="1"/>
  <c r="AL60" i="43" s="1"/>
  <c r="E8" i="1"/>
  <c r="AF13" i="43"/>
  <c r="AF60" i="43" s="1"/>
  <c r="AP13" i="43"/>
  <c r="AP60" i="43" s="1"/>
  <c r="P13" i="43"/>
  <c r="P60" i="43" s="1"/>
  <c r="X13" i="43"/>
  <c r="X60" i="43" s="1"/>
  <c r="T13" i="43"/>
  <c r="T60" i="43" s="1"/>
  <c r="H13" i="43"/>
  <c r="H60" i="43" s="1"/>
  <c r="V13" i="43"/>
  <c r="V60" i="43" s="1"/>
  <c r="Z13" i="43"/>
  <c r="Z60" i="43" s="1"/>
  <c r="F13" i="43"/>
  <c r="F60" i="43" s="1"/>
  <c r="R13" i="43"/>
  <c r="R60" i="43" s="1"/>
  <c r="AB13" i="43"/>
  <c r="AB60" i="43" s="1"/>
  <c r="AH13" i="43"/>
  <c r="AH60" i="43" s="1"/>
  <c r="AD13" i="43"/>
  <c r="AD60" i="43" s="1"/>
  <c r="J13" i="43"/>
  <c r="J60" i="43" s="1"/>
  <c r="N13" i="43"/>
  <c r="N60" i="43" s="1"/>
  <c r="AJ13" i="43"/>
  <c r="AJ60" i="43" s="1"/>
  <c r="AR13" i="43"/>
  <c r="AR60" i="43" s="1"/>
  <c r="L13" i="43"/>
  <c r="L60" i="43" s="1"/>
  <c r="AN13" i="43"/>
  <c r="AN60" i="43" s="1"/>
  <c r="C276" i="43"/>
  <c r="C1054" i="43"/>
  <c r="B171" i="43"/>
  <c r="C1046" i="43"/>
  <c r="C284" i="43"/>
  <c r="D1064" i="43"/>
  <c r="C956" i="43"/>
  <c r="C978" i="43" s="1"/>
  <c r="AR94" i="43"/>
  <c r="AR141" i="43" s="1"/>
  <c r="C327" i="43"/>
  <c r="C277" i="43"/>
  <c r="AJ94" i="43"/>
  <c r="AJ141" i="43" s="1"/>
  <c r="AP94" i="43"/>
  <c r="AP141" i="43" s="1"/>
  <c r="D401" i="43"/>
  <c r="AL401" i="43"/>
  <c r="V401" i="43"/>
  <c r="F401" i="43"/>
  <c r="AJ401" i="43"/>
  <c r="T401" i="43"/>
  <c r="AH401" i="43"/>
  <c r="R401" i="43"/>
  <c r="AF401" i="43"/>
  <c r="P401" i="43"/>
  <c r="AD401" i="43"/>
  <c r="N401" i="43"/>
  <c r="AR401" i="43"/>
  <c r="AB401" i="43"/>
  <c r="L401" i="43"/>
  <c r="AP401" i="43"/>
  <c r="Z401" i="43"/>
  <c r="J401" i="43"/>
  <c r="AN401" i="43"/>
  <c r="X401" i="43"/>
  <c r="H401" i="43"/>
  <c r="D247" i="43"/>
  <c r="D294" i="43" s="1"/>
  <c r="AH247" i="43"/>
  <c r="AH294" i="43" s="1"/>
  <c r="R247" i="43"/>
  <c r="R294" i="43" s="1"/>
  <c r="AD247" i="43"/>
  <c r="N247" i="43"/>
  <c r="N294" i="43" s="1"/>
  <c r="AP247" i="43"/>
  <c r="AP294" i="43" s="1"/>
  <c r="Z247" i="43"/>
  <c r="Z294" i="43" s="1"/>
  <c r="J247" i="43"/>
  <c r="J294" i="43" s="1"/>
  <c r="AJ247" i="43"/>
  <c r="AJ294" i="43" s="1"/>
  <c r="H247" i="43"/>
  <c r="H294" i="43" s="1"/>
  <c r="AF247" i="43"/>
  <c r="AF294" i="43" s="1"/>
  <c r="F247" i="43"/>
  <c r="F294" i="43" s="1"/>
  <c r="AB247" i="43"/>
  <c r="AB294" i="43" s="1"/>
  <c r="X247" i="43"/>
  <c r="L247" i="43"/>
  <c r="V247" i="43"/>
  <c r="V294" i="43" s="1"/>
  <c r="AR247" i="43"/>
  <c r="AR294" i="43" s="1"/>
  <c r="T247" i="43"/>
  <c r="T294" i="43" s="1"/>
  <c r="AL247" i="43"/>
  <c r="AL294" i="43" s="1"/>
  <c r="AN247" i="43"/>
  <c r="AN294" i="43" s="1"/>
  <c r="P247" i="43"/>
  <c r="P294" i="43" s="1"/>
  <c r="D709" i="43"/>
  <c r="D736" i="43" s="1"/>
  <c r="AN709" i="43"/>
  <c r="AN756" i="43" s="1"/>
  <c r="X709" i="43"/>
  <c r="X756" i="43" s="1"/>
  <c r="H709" i="43"/>
  <c r="H756" i="43" s="1"/>
  <c r="AJ709" i="43"/>
  <c r="AJ756" i="43" s="1"/>
  <c r="T709" i="43"/>
  <c r="T756" i="43" s="1"/>
  <c r="AF709" i="43"/>
  <c r="AF756" i="43" s="1"/>
  <c r="P709" i="43"/>
  <c r="P756" i="43" s="1"/>
  <c r="AH709" i="43"/>
  <c r="J709" i="43"/>
  <c r="J756" i="43" s="1"/>
  <c r="AD709" i="43"/>
  <c r="AD756" i="43" s="1"/>
  <c r="F709" i="43"/>
  <c r="F756" i="43" s="1"/>
  <c r="AB709" i="43"/>
  <c r="AB756" i="43" s="1"/>
  <c r="Z709" i="43"/>
  <c r="Z756" i="43" s="1"/>
  <c r="V709" i="43"/>
  <c r="V756" i="43" s="1"/>
  <c r="AR709" i="43"/>
  <c r="AR756" i="43" s="1"/>
  <c r="R709" i="43"/>
  <c r="R756" i="43" s="1"/>
  <c r="AP709" i="43"/>
  <c r="AP756" i="43" s="1"/>
  <c r="N709" i="43"/>
  <c r="N756" i="43" s="1"/>
  <c r="AL709" i="43"/>
  <c r="AL756" i="43" s="1"/>
  <c r="L709" i="43"/>
  <c r="L756" i="43" s="1"/>
  <c r="C802" i="43"/>
  <c r="C803" i="43" s="1"/>
  <c r="T94" i="43"/>
  <c r="T141" i="43" s="1"/>
  <c r="Z94" i="43"/>
  <c r="Z141" i="43" s="1"/>
  <c r="C789" i="43"/>
  <c r="AH94" i="43"/>
  <c r="AH141" i="43" s="1"/>
  <c r="H94" i="43"/>
  <c r="H141" i="43" s="1"/>
  <c r="D633" i="43"/>
  <c r="AL633" i="43"/>
  <c r="AL680" i="43" s="1"/>
  <c r="V633" i="43"/>
  <c r="V680" i="43" s="1"/>
  <c r="F633" i="43"/>
  <c r="F680" i="43" s="1"/>
  <c r="AJ633" i="43"/>
  <c r="AJ680" i="43" s="1"/>
  <c r="T633" i="43"/>
  <c r="T680" i="43" s="1"/>
  <c r="AH633" i="43"/>
  <c r="AH680" i="43" s="1"/>
  <c r="R633" i="43"/>
  <c r="R680" i="43" s="1"/>
  <c r="AF633" i="43"/>
  <c r="AF680" i="43" s="1"/>
  <c r="P633" i="43"/>
  <c r="P680" i="43" s="1"/>
  <c r="AD633" i="43"/>
  <c r="AD680" i="43" s="1"/>
  <c r="N633" i="43"/>
  <c r="N680" i="43" s="1"/>
  <c r="AR633" i="43"/>
  <c r="AR680" i="43" s="1"/>
  <c r="AB633" i="43"/>
  <c r="AB680" i="43" s="1"/>
  <c r="L633" i="43"/>
  <c r="L680" i="43" s="1"/>
  <c r="AP633" i="43"/>
  <c r="AP680" i="43" s="1"/>
  <c r="Z633" i="43"/>
  <c r="Z680" i="43" s="1"/>
  <c r="J633" i="43"/>
  <c r="J680" i="43" s="1"/>
  <c r="H633" i="43"/>
  <c r="H680" i="43" s="1"/>
  <c r="AN633" i="43"/>
  <c r="AN680" i="43" s="1"/>
  <c r="X633" i="43"/>
  <c r="X680" i="43" s="1"/>
  <c r="D171" i="43"/>
  <c r="AH171" i="43"/>
  <c r="AH218" i="43" s="1"/>
  <c r="R171" i="43"/>
  <c r="R218" i="43" s="1"/>
  <c r="AF171" i="43"/>
  <c r="AF218" i="43" s="1"/>
  <c r="P171" i="43"/>
  <c r="P218" i="43" s="1"/>
  <c r="AD171" i="43"/>
  <c r="AD218" i="43" s="1"/>
  <c r="N171" i="43"/>
  <c r="N218" i="43" s="1"/>
  <c r="AR171" i="43"/>
  <c r="AR218" i="43" s="1"/>
  <c r="AB171" i="43"/>
  <c r="AB218" i="43" s="1"/>
  <c r="L171" i="43"/>
  <c r="L218" i="43" s="1"/>
  <c r="AP171" i="43"/>
  <c r="AP218" i="43" s="1"/>
  <c r="Z171" i="43"/>
  <c r="Z218" i="43" s="1"/>
  <c r="J171" i="43"/>
  <c r="J218" i="43" s="1"/>
  <c r="AJ171" i="43"/>
  <c r="AJ218" i="43" s="1"/>
  <c r="AN171" i="43"/>
  <c r="AN218" i="43" s="1"/>
  <c r="X171" i="43"/>
  <c r="X218" i="43" s="1"/>
  <c r="H171" i="43"/>
  <c r="T171" i="43"/>
  <c r="T218" i="43" s="1"/>
  <c r="AL171" i="43"/>
  <c r="AL218" i="43" s="1"/>
  <c r="V171" i="43"/>
  <c r="V218" i="43" s="1"/>
  <c r="F171" i="43"/>
  <c r="F218" i="43" s="1"/>
  <c r="D1018" i="43"/>
  <c r="AN1018" i="43"/>
  <c r="AN1065" i="43" s="1"/>
  <c r="X1018" i="43"/>
  <c r="X1065" i="43" s="1"/>
  <c r="H1018" i="43"/>
  <c r="H1065" i="43" s="1"/>
  <c r="AL1018" i="43"/>
  <c r="AL1065" i="43" s="1"/>
  <c r="V1018" i="43"/>
  <c r="V1065" i="43" s="1"/>
  <c r="F1018" i="43"/>
  <c r="F1065" i="43" s="1"/>
  <c r="AH1018" i="43"/>
  <c r="AH1065" i="43" s="1"/>
  <c r="R1018" i="43"/>
  <c r="R1065" i="43" s="1"/>
  <c r="AF1018" i="43"/>
  <c r="AF1065" i="43" s="1"/>
  <c r="P1018" i="43"/>
  <c r="P1065" i="43" s="1"/>
  <c r="AD1018" i="43"/>
  <c r="N1018" i="43"/>
  <c r="N1065" i="43" s="1"/>
  <c r="AR1018" i="43"/>
  <c r="AR1065" i="43" s="1"/>
  <c r="AB1018" i="43"/>
  <c r="AB1065" i="43" s="1"/>
  <c r="L1018" i="43"/>
  <c r="L1065" i="43" s="1"/>
  <c r="AP1018" i="43"/>
  <c r="AP1065" i="43" s="1"/>
  <c r="AJ1018" i="43"/>
  <c r="AJ1065" i="43" s="1"/>
  <c r="Z1018" i="43"/>
  <c r="Z1065" i="43" s="1"/>
  <c r="T1018" i="43"/>
  <c r="J1018" i="43"/>
  <c r="J1065" i="43" s="1"/>
  <c r="D324" i="43"/>
  <c r="AL324" i="43"/>
  <c r="V324" i="43"/>
  <c r="F324" i="43"/>
  <c r="AJ324" i="43"/>
  <c r="T324" i="43"/>
  <c r="AH324" i="43"/>
  <c r="R324" i="43"/>
  <c r="AF324" i="43"/>
  <c r="P324" i="43"/>
  <c r="AD324" i="43"/>
  <c r="N324" i="43"/>
  <c r="AR324" i="43"/>
  <c r="AB324" i="43"/>
  <c r="L324" i="43"/>
  <c r="AP324" i="43"/>
  <c r="Z324" i="43"/>
  <c r="J324" i="43"/>
  <c r="AN324" i="43"/>
  <c r="X324" i="43"/>
  <c r="H324" i="43"/>
  <c r="R94" i="43"/>
  <c r="R141" i="43" s="1"/>
  <c r="D864" i="43"/>
  <c r="AL864" i="43"/>
  <c r="AL911" i="43" s="1"/>
  <c r="AP864" i="43"/>
  <c r="AP911" i="43" s="1"/>
  <c r="X864" i="43"/>
  <c r="X911" i="43" s="1"/>
  <c r="H864" i="43"/>
  <c r="H911" i="43" s="1"/>
  <c r="AN864" i="43"/>
  <c r="AN911" i="43" s="1"/>
  <c r="V864" i="43"/>
  <c r="V911" i="43" s="1"/>
  <c r="F864" i="43"/>
  <c r="F911" i="43" s="1"/>
  <c r="AJ864" i="43"/>
  <c r="AJ911" i="43" s="1"/>
  <c r="T864" i="43"/>
  <c r="T911" i="43" s="1"/>
  <c r="AH864" i="43"/>
  <c r="AH911" i="43" s="1"/>
  <c r="R864" i="43"/>
  <c r="R911" i="43" s="1"/>
  <c r="AF864" i="43"/>
  <c r="AF911" i="43" s="1"/>
  <c r="P864" i="43"/>
  <c r="P911" i="43" s="1"/>
  <c r="AD864" i="43"/>
  <c r="AD911" i="43" s="1"/>
  <c r="N864" i="43"/>
  <c r="N911" i="43" s="1"/>
  <c r="AB864" i="43"/>
  <c r="AB911" i="43" s="1"/>
  <c r="L864" i="43"/>
  <c r="L911" i="43" s="1"/>
  <c r="Z864" i="43"/>
  <c r="Z911" i="43" s="1"/>
  <c r="J864" i="43"/>
  <c r="J911" i="43" s="1"/>
  <c r="AR864" i="43"/>
  <c r="AR911" i="43" s="1"/>
  <c r="B736" i="43"/>
  <c r="B248" i="43"/>
  <c r="D1095" i="43"/>
  <c r="AN1095" i="43"/>
  <c r="AN1142" i="43" s="1"/>
  <c r="X1095" i="43"/>
  <c r="X1142" i="43" s="1"/>
  <c r="H1095" i="43"/>
  <c r="H1142" i="43" s="1"/>
  <c r="AL1095" i="43"/>
  <c r="AL1142" i="43" s="1"/>
  <c r="V1095" i="43"/>
  <c r="V1142" i="43" s="1"/>
  <c r="F1095" i="43"/>
  <c r="F1142" i="43" s="1"/>
  <c r="AJ1095" i="43"/>
  <c r="AJ1142" i="43" s="1"/>
  <c r="T1095" i="43"/>
  <c r="T1142" i="43" s="1"/>
  <c r="AH1095" i="43"/>
  <c r="AH1142" i="43" s="1"/>
  <c r="R1095" i="43"/>
  <c r="R1142" i="43" s="1"/>
  <c r="AF1095" i="43"/>
  <c r="AF1142" i="43" s="1"/>
  <c r="P1095" i="43"/>
  <c r="P1142" i="43" s="1"/>
  <c r="AD1095" i="43"/>
  <c r="AD1142" i="43" s="1"/>
  <c r="N1095" i="43"/>
  <c r="N1142" i="43" s="1"/>
  <c r="AR1095" i="43"/>
  <c r="AR1142" i="43" s="1"/>
  <c r="AB1095" i="43"/>
  <c r="AB1142" i="43" s="1"/>
  <c r="L1095" i="43"/>
  <c r="L1142" i="43" s="1"/>
  <c r="AP1095" i="43"/>
  <c r="AP1142" i="43" s="1"/>
  <c r="Z1095" i="43"/>
  <c r="Z1142" i="43" s="1"/>
  <c r="J1095" i="43"/>
  <c r="J1142" i="43" s="1"/>
  <c r="C571" i="43"/>
  <c r="D556" i="43"/>
  <c r="AL556" i="43"/>
  <c r="AL603" i="43" s="1"/>
  <c r="V556" i="43"/>
  <c r="V603" i="43" s="1"/>
  <c r="F556" i="43"/>
  <c r="F603" i="43" s="1"/>
  <c r="AJ556" i="43"/>
  <c r="AJ603" i="43" s="1"/>
  <c r="T556" i="43"/>
  <c r="T603" i="43" s="1"/>
  <c r="AH556" i="43"/>
  <c r="AH603" i="43" s="1"/>
  <c r="R556" i="43"/>
  <c r="R603" i="43" s="1"/>
  <c r="AF556" i="43"/>
  <c r="AF603" i="43" s="1"/>
  <c r="P556" i="43"/>
  <c r="P603" i="43" s="1"/>
  <c r="AD556" i="43"/>
  <c r="AD603" i="43" s="1"/>
  <c r="N556" i="43"/>
  <c r="N603" i="43" s="1"/>
  <c r="AR556" i="43"/>
  <c r="AR603" i="43" s="1"/>
  <c r="AB556" i="43"/>
  <c r="AB603" i="43" s="1"/>
  <c r="L556" i="43"/>
  <c r="L603" i="43" s="1"/>
  <c r="AP556" i="43"/>
  <c r="AP603" i="43" s="1"/>
  <c r="Z556" i="43"/>
  <c r="Z603" i="43" s="1"/>
  <c r="J556" i="43"/>
  <c r="J603" i="43" s="1"/>
  <c r="H556" i="43"/>
  <c r="H603" i="43" s="1"/>
  <c r="AN556" i="43"/>
  <c r="AN603" i="43" s="1"/>
  <c r="X556" i="43"/>
  <c r="X603" i="43" s="1"/>
  <c r="D94" i="43"/>
  <c r="J94" i="43"/>
  <c r="J141" i="43" s="1"/>
  <c r="P94" i="43"/>
  <c r="P141" i="43" s="1"/>
  <c r="AL94" i="43"/>
  <c r="AL141" i="43" s="1"/>
  <c r="X94" i="43"/>
  <c r="X141" i="43" s="1"/>
  <c r="N94" i="43"/>
  <c r="N141" i="43" s="1"/>
  <c r="F94" i="43"/>
  <c r="F141" i="43" s="1"/>
  <c r="AN94" i="43"/>
  <c r="AN141" i="43" s="1"/>
  <c r="AD94" i="43"/>
  <c r="AD141" i="43" s="1"/>
  <c r="V94" i="43"/>
  <c r="V141" i="43" s="1"/>
  <c r="AB94" i="43"/>
  <c r="AB141" i="43" s="1"/>
  <c r="D787" i="43"/>
  <c r="AH787" i="43"/>
  <c r="AH834" i="43" s="1"/>
  <c r="R787" i="43"/>
  <c r="R834" i="43" s="1"/>
  <c r="AD787" i="43"/>
  <c r="AD834" i="43" s="1"/>
  <c r="N787" i="43"/>
  <c r="N834" i="43" s="1"/>
  <c r="AR787" i="43"/>
  <c r="AR834" i="43" s="1"/>
  <c r="AB787" i="43"/>
  <c r="AB834" i="43" s="1"/>
  <c r="L787" i="43"/>
  <c r="L834" i="43" s="1"/>
  <c r="Z787" i="43"/>
  <c r="Z834" i="43" s="1"/>
  <c r="X787" i="43"/>
  <c r="X834" i="43" s="1"/>
  <c r="V787" i="43"/>
  <c r="V834" i="43" s="1"/>
  <c r="AP787" i="43"/>
  <c r="AP834" i="43" s="1"/>
  <c r="T787" i="43"/>
  <c r="T834" i="43" s="1"/>
  <c r="AN787" i="43"/>
  <c r="AN834" i="43" s="1"/>
  <c r="P787" i="43"/>
  <c r="P834" i="43" s="1"/>
  <c r="AL787" i="43"/>
  <c r="AL834" i="43" s="1"/>
  <c r="J787" i="43"/>
  <c r="J834" i="43" s="1"/>
  <c r="AJ787" i="43"/>
  <c r="AJ834" i="43" s="1"/>
  <c r="H787" i="43"/>
  <c r="H834" i="43" s="1"/>
  <c r="AF787" i="43"/>
  <c r="AF834" i="43" s="1"/>
  <c r="F787" i="43"/>
  <c r="F834" i="43" s="1"/>
  <c r="D479" i="43"/>
  <c r="AD479" i="43"/>
  <c r="AD526" i="43" s="1"/>
  <c r="N479" i="43"/>
  <c r="N526" i="43" s="1"/>
  <c r="AR479" i="43"/>
  <c r="AR526" i="43" s="1"/>
  <c r="AB479" i="43"/>
  <c r="AB526" i="43" s="1"/>
  <c r="L479" i="43"/>
  <c r="L526" i="43" s="1"/>
  <c r="AP479" i="43"/>
  <c r="AP526" i="43" s="1"/>
  <c r="Z479" i="43"/>
  <c r="Z526" i="43" s="1"/>
  <c r="J479" i="43"/>
  <c r="J526" i="43" s="1"/>
  <c r="AN479" i="43"/>
  <c r="AN526" i="43" s="1"/>
  <c r="X479" i="43"/>
  <c r="X526" i="43" s="1"/>
  <c r="H479" i="43"/>
  <c r="H526" i="43" s="1"/>
  <c r="AL479" i="43"/>
  <c r="AL526" i="43" s="1"/>
  <c r="V479" i="43"/>
  <c r="V526" i="43" s="1"/>
  <c r="F479" i="43"/>
  <c r="F526" i="43" s="1"/>
  <c r="AJ479" i="43"/>
  <c r="AJ526" i="43" s="1"/>
  <c r="T479" i="43"/>
  <c r="T526" i="43" s="1"/>
  <c r="AH479" i="43"/>
  <c r="AH526" i="43" s="1"/>
  <c r="R479" i="43"/>
  <c r="R526" i="43" s="1"/>
  <c r="AF479" i="43"/>
  <c r="AF526" i="43" s="1"/>
  <c r="P479" i="43"/>
  <c r="P526" i="43" s="1"/>
  <c r="C957" i="43"/>
  <c r="C979" i="43" s="1"/>
  <c r="D941" i="43"/>
  <c r="AD941" i="43"/>
  <c r="AD988" i="43" s="1"/>
  <c r="N941" i="43"/>
  <c r="N988" i="43" s="1"/>
  <c r="AP941" i="43"/>
  <c r="AP988" i="43" s="1"/>
  <c r="Z941" i="43"/>
  <c r="Z988" i="43" s="1"/>
  <c r="J941" i="43"/>
  <c r="J988" i="43" s="1"/>
  <c r="AN941" i="43"/>
  <c r="AN988" i="43" s="1"/>
  <c r="X941" i="43"/>
  <c r="X988" i="43" s="1"/>
  <c r="H941" i="43"/>
  <c r="H988" i="43" s="1"/>
  <c r="AL941" i="43"/>
  <c r="AL988" i="43" s="1"/>
  <c r="V941" i="43"/>
  <c r="V988" i="43" s="1"/>
  <c r="F941" i="43"/>
  <c r="F988" i="43" s="1"/>
  <c r="AH941" i="43"/>
  <c r="AH988" i="43" s="1"/>
  <c r="R941" i="43"/>
  <c r="R988" i="43" s="1"/>
  <c r="T941" i="43"/>
  <c r="T988" i="43" s="1"/>
  <c r="P941" i="43"/>
  <c r="P988" i="43" s="1"/>
  <c r="L941" i="43"/>
  <c r="L988" i="43" s="1"/>
  <c r="AR941" i="43"/>
  <c r="AR988" i="43" s="1"/>
  <c r="AJ941" i="43"/>
  <c r="AJ988" i="43" s="1"/>
  <c r="AF941" i="43"/>
  <c r="AF988" i="43" s="1"/>
  <c r="AB941" i="43"/>
  <c r="AB988" i="43" s="1"/>
  <c r="B710" i="43"/>
  <c r="B711" i="43" s="1"/>
  <c r="C558" i="43"/>
  <c r="L94" i="43"/>
  <c r="L141" i="43" s="1"/>
  <c r="AP170" i="43"/>
  <c r="AP217" i="43" s="1"/>
  <c r="Z170" i="43"/>
  <c r="Z217" i="43" s="1"/>
  <c r="J170" i="43"/>
  <c r="J217" i="43" s="1"/>
  <c r="AN170" i="43"/>
  <c r="AN217" i="43" s="1"/>
  <c r="X170" i="43"/>
  <c r="X217" i="43" s="1"/>
  <c r="H170" i="43"/>
  <c r="H217" i="43" s="1"/>
  <c r="AL170" i="43"/>
  <c r="AL217" i="43" s="1"/>
  <c r="V170" i="43"/>
  <c r="V217" i="43" s="1"/>
  <c r="F170" i="43"/>
  <c r="F217" i="43" s="1"/>
  <c r="AJ170" i="43"/>
  <c r="AJ217" i="43" s="1"/>
  <c r="T170" i="43"/>
  <c r="T217" i="43" s="1"/>
  <c r="AB170" i="43"/>
  <c r="AB217" i="43" s="1"/>
  <c r="AH170" i="43"/>
  <c r="AH217" i="43" s="1"/>
  <c r="R170" i="43"/>
  <c r="R217" i="43" s="1"/>
  <c r="L170" i="43"/>
  <c r="L217" i="43" s="1"/>
  <c r="AF170" i="43"/>
  <c r="AF217" i="43" s="1"/>
  <c r="P170" i="43"/>
  <c r="P217" i="43" s="1"/>
  <c r="AD170" i="43"/>
  <c r="AD217" i="43" s="1"/>
  <c r="N170" i="43"/>
  <c r="N217" i="43" s="1"/>
  <c r="AR170" i="43"/>
  <c r="AR217" i="43" s="1"/>
  <c r="C122" i="43"/>
  <c r="C96" i="43"/>
  <c r="C123" i="43" s="1"/>
  <c r="AH1091" i="43"/>
  <c r="R1091" i="43"/>
  <c r="AH1014" i="43"/>
  <c r="R1014" i="43"/>
  <c r="AH937" i="43"/>
  <c r="R937" i="43"/>
  <c r="AH860" i="43"/>
  <c r="R860" i="43"/>
  <c r="AH783" i="43"/>
  <c r="R783" i="43"/>
  <c r="AH706" i="43"/>
  <c r="R706" i="43"/>
  <c r="AH629" i="43"/>
  <c r="R629" i="43"/>
  <c r="AH552" i="43"/>
  <c r="R552" i="43"/>
  <c r="AH475" i="43"/>
  <c r="R475" i="43"/>
  <c r="AH398" i="43"/>
  <c r="R398" i="43"/>
  <c r="AH321" i="43"/>
  <c r="R321" i="43"/>
  <c r="AH244" i="43"/>
  <c r="R244" i="43"/>
  <c r="AH167" i="43"/>
  <c r="R167" i="43"/>
  <c r="AH90" i="43"/>
  <c r="R90" i="43"/>
  <c r="AF1091" i="43"/>
  <c r="P1091" i="43"/>
  <c r="AF1014" i="43"/>
  <c r="AF1015" i="43" s="1"/>
  <c r="P1014" i="43"/>
  <c r="AF937" i="43"/>
  <c r="P937" i="43"/>
  <c r="AF860" i="43"/>
  <c r="P860" i="43"/>
  <c r="AF783" i="43"/>
  <c r="P783" i="43"/>
  <c r="AF706" i="43"/>
  <c r="P706" i="43"/>
  <c r="AF629" i="43"/>
  <c r="P629" i="43"/>
  <c r="AF552" i="43"/>
  <c r="P552" i="43"/>
  <c r="AF475" i="43"/>
  <c r="P475" i="43"/>
  <c r="AF398" i="43"/>
  <c r="P398" i="43"/>
  <c r="AF321" i="43"/>
  <c r="P321" i="43"/>
  <c r="AF244" i="43"/>
  <c r="P244" i="43"/>
  <c r="AF167" i="43"/>
  <c r="P167" i="43"/>
  <c r="AF90" i="43"/>
  <c r="P90" i="43"/>
  <c r="X90" i="43"/>
  <c r="F167" i="43"/>
  <c r="AJ1091" i="43"/>
  <c r="T783" i="43"/>
  <c r="AD1091" i="43"/>
  <c r="N1091" i="43"/>
  <c r="AD1014" i="43"/>
  <c r="N1014" i="43"/>
  <c r="AD937" i="43"/>
  <c r="N937" i="43"/>
  <c r="AD860" i="43"/>
  <c r="N860" i="43"/>
  <c r="AD783" i="43"/>
  <c r="N783" i="43"/>
  <c r="AD706" i="43"/>
  <c r="N706" i="43"/>
  <c r="AD629" i="43"/>
  <c r="N629" i="43"/>
  <c r="AD552" i="43"/>
  <c r="N552" i="43"/>
  <c r="AD475" i="43"/>
  <c r="N475" i="43"/>
  <c r="AD398" i="43"/>
  <c r="N398" i="43"/>
  <c r="AD321" i="43"/>
  <c r="N321" i="43"/>
  <c r="AD244" i="43"/>
  <c r="N244" i="43"/>
  <c r="AD167" i="43"/>
  <c r="N167" i="43"/>
  <c r="AD90" i="43"/>
  <c r="N90" i="43"/>
  <c r="AR90" i="43"/>
  <c r="L90" i="43"/>
  <c r="AL167" i="43"/>
  <c r="AL90" i="43"/>
  <c r="AJ937" i="43"/>
  <c r="AJ629" i="43"/>
  <c r="AR1091" i="43"/>
  <c r="AB1091" i="43"/>
  <c r="L1091" i="43"/>
  <c r="AR1014" i="43"/>
  <c r="AB1014" i="43"/>
  <c r="L1014" i="43"/>
  <c r="AR937" i="43"/>
  <c r="AB937" i="43"/>
  <c r="L937" i="43"/>
  <c r="AR860" i="43"/>
  <c r="AB860" i="43"/>
  <c r="L860" i="43"/>
  <c r="AR783" i="43"/>
  <c r="AB783" i="43"/>
  <c r="L783" i="43"/>
  <c r="AR706" i="43"/>
  <c r="AB706" i="43"/>
  <c r="L706" i="43"/>
  <c r="AR629" i="43"/>
  <c r="AB629" i="43"/>
  <c r="L629" i="43"/>
  <c r="AR552" i="43"/>
  <c r="AB552" i="43"/>
  <c r="L552" i="43"/>
  <c r="AR475" i="43"/>
  <c r="AB475" i="43"/>
  <c r="L475" i="43"/>
  <c r="AR398" i="43"/>
  <c r="AB398" i="43"/>
  <c r="L398" i="43"/>
  <c r="AR321" i="43"/>
  <c r="AB321" i="43"/>
  <c r="L321" i="43"/>
  <c r="AR244" i="43"/>
  <c r="AB244" i="43"/>
  <c r="L244" i="43"/>
  <c r="AR167" i="43"/>
  <c r="AB167" i="43"/>
  <c r="L167" i="43"/>
  <c r="AB90" i="43"/>
  <c r="AN90" i="43"/>
  <c r="T937" i="43"/>
  <c r="AJ706" i="43"/>
  <c r="AP1091" i="43"/>
  <c r="Z1091" i="43"/>
  <c r="J1091" i="43"/>
  <c r="AP1014" i="43"/>
  <c r="Z1014" i="43"/>
  <c r="J1014" i="43"/>
  <c r="AP937" i="43"/>
  <c r="Z937" i="43"/>
  <c r="J937" i="43"/>
  <c r="AP860" i="43"/>
  <c r="Z860" i="43"/>
  <c r="J860" i="43"/>
  <c r="AP783" i="43"/>
  <c r="Z783" i="43"/>
  <c r="J783" i="43"/>
  <c r="AP706" i="43"/>
  <c r="Z706" i="43"/>
  <c r="J706" i="43"/>
  <c r="AP629" i="43"/>
  <c r="Z629" i="43"/>
  <c r="J629" i="43"/>
  <c r="AP552" i="43"/>
  <c r="Z552" i="43"/>
  <c r="J552" i="43"/>
  <c r="AP475" i="43"/>
  <c r="Z475" i="43"/>
  <c r="J475" i="43"/>
  <c r="AP398" i="43"/>
  <c r="Z398" i="43"/>
  <c r="J398" i="43"/>
  <c r="AP321" i="43"/>
  <c r="Z321" i="43"/>
  <c r="J321" i="43"/>
  <c r="AP244" i="43"/>
  <c r="Z244" i="43"/>
  <c r="J244" i="43"/>
  <c r="AP167" i="43"/>
  <c r="Z167" i="43"/>
  <c r="J167" i="43"/>
  <c r="AP90" i="43"/>
  <c r="Z90" i="43"/>
  <c r="J90" i="43"/>
  <c r="V167" i="43"/>
  <c r="T1014" i="43"/>
  <c r="T629" i="43"/>
  <c r="AJ475" i="43"/>
  <c r="T475" i="43"/>
  <c r="AJ244" i="43"/>
  <c r="T244" i="43"/>
  <c r="AN1091" i="43"/>
  <c r="X1091" i="43"/>
  <c r="H1091" i="43"/>
  <c r="AN1014" i="43"/>
  <c r="X1014" i="43"/>
  <c r="H1014" i="43"/>
  <c r="AN937" i="43"/>
  <c r="X937" i="43"/>
  <c r="H937" i="43"/>
  <c r="AN860" i="43"/>
  <c r="X860" i="43"/>
  <c r="H860" i="43"/>
  <c r="AN783" i="43"/>
  <c r="X783" i="43"/>
  <c r="H783" i="43"/>
  <c r="AN706" i="43"/>
  <c r="X706" i="43"/>
  <c r="H706" i="43"/>
  <c r="AN629" i="43"/>
  <c r="X629" i="43"/>
  <c r="H629" i="43"/>
  <c r="AN552" i="43"/>
  <c r="X552" i="43"/>
  <c r="H552" i="43"/>
  <c r="AN475" i="43"/>
  <c r="X475" i="43"/>
  <c r="H475" i="43"/>
  <c r="AN398" i="43"/>
  <c r="X398" i="43"/>
  <c r="H398" i="43"/>
  <c r="AN321" i="43"/>
  <c r="X321" i="43"/>
  <c r="H321" i="43"/>
  <c r="AN244" i="43"/>
  <c r="X244" i="43"/>
  <c r="H244" i="43"/>
  <c r="AN167" i="43"/>
  <c r="X167" i="43"/>
  <c r="H167" i="43"/>
  <c r="H90" i="43"/>
  <c r="V90" i="43"/>
  <c r="T1091" i="43"/>
  <c r="AJ1014" i="43"/>
  <c r="T860" i="43"/>
  <c r="T706" i="43"/>
  <c r="AJ398" i="43"/>
  <c r="T398" i="43"/>
  <c r="AL1091" i="43"/>
  <c r="V1091" i="43"/>
  <c r="F1091" i="43"/>
  <c r="AL1014" i="43"/>
  <c r="V1014" i="43"/>
  <c r="F1014" i="43"/>
  <c r="AL937" i="43"/>
  <c r="V937" i="43"/>
  <c r="F937" i="43"/>
  <c r="AL860" i="43"/>
  <c r="V860" i="43"/>
  <c r="F860" i="43"/>
  <c r="AL783" i="43"/>
  <c r="V783" i="43"/>
  <c r="F783" i="43"/>
  <c r="AL706" i="43"/>
  <c r="V706" i="43"/>
  <c r="F706" i="43"/>
  <c r="AL629" i="43"/>
  <c r="V629" i="43"/>
  <c r="F629" i="43"/>
  <c r="AL552" i="43"/>
  <c r="V552" i="43"/>
  <c r="F552" i="43"/>
  <c r="AL475" i="43"/>
  <c r="V475" i="43"/>
  <c r="F475" i="43"/>
  <c r="AL398" i="43"/>
  <c r="V398" i="43"/>
  <c r="F398" i="43"/>
  <c r="AL321" i="43"/>
  <c r="V321" i="43"/>
  <c r="F321" i="43"/>
  <c r="AL244" i="43"/>
  <c r="V244" i="43"/>
  <c r="F244" i="43"/>
  <c r="F90" i="43"/>
  <c r="AJ860" i="43"/>
  <c r="AJ783" i="43"/>
  <c r="AJ552" i="43"/>
  <c r="T552" i="43"/>
  <c r="AJ321" i="43"/>
  <c r="T321" i="43"/>
  <c r="AJ90" i="43"/>
  <c r="T90" i="43"/>
  <c r="T167" i="43"/>
  <c r="AJ167" i="43"/>
  <c r="C417" i="43"/>
  <c r="C439" i="43" s="1"/>
  <c r="D170" i="43"/>
  <c r="D197" i="43" s="1"/>
  <c r="AD16" i="43"/>
  <c r="N16" i="43"/>
  <c r="AR16" i="43"/>
  <c r="AB16" i="43"/>
  <c r="L16" i="43"/>
  <c r="P16" i="43"/>
  <c r="D16" i="43"/>
  <c r="AP16" i="43"/>
  <c r="Z16" i="43"/>
  <c r="J16" i="43"/>
  <c r="AN16" i="43"/>
  <c r="X16" i="43"/>
  <c r="H16" i="43"/>
  <c r="F16" i="43"/>
  <c r="AL16" i="43"/>
  <c r="V16" i="43"/>
  <c r="AJ16" i="43"/>
  <c r="T16" i="43"/>
  <c r="AH16" i="43"/>
  <c r="R16" i="43"/>
  <c r="AF16" i="43"/>
  <c r="B274" i="43"/>
  <c r="X294" i="43"/>
  <c r="C1110" i="43"/>
  <c r="C1132" i="43" s="1"/>
  <c r="C969" i="43"/>
  <c r="C943" i="43"/>
  <c r="C45" i="43"/>
  <c r="C19" i="43"/>
  <c r="C746" i="43"/>
  <c r="C725" i="43"/>
  <c r="AH756" i="43"/>
  <c r="C738" i="43"/>
  <c r="C712" i="43"/>
  <c r="AN140" i="43"/>
  <c r="P140" i="43"/>
  <c r="B121" i="43"/>
  <c r="AF141" i="43"/>
  <c r="B95" i="43"/>
  <c r="D95" i="43" s="1"/>
  <c r="J987" i="43"/>
  <c r="AB1141" i="43"/>
  <c r="T1064" i="43"/>
  <c r="F1064" i="43"/>
  <c r="F987" i="43"/>
  <c r="R987" i="43"/>
  <c r="Z987" i="43"/>
  <c r="C892" i="43"/>
  <c r="C866" i="43"/>
  <c r="AR910" i="43"/>
  <c r="AL910" i="43"/>
  <c r="B814" i="43"/>
  <c r="B788" i="43"/>
  <c r="AR833" i="43"/>
  <c r="J833" i="43"/>
  <c r="T679" i="43"/>
  <c r="B660" i="43"/>
  <c r="B634" i="43"/>
  <c r="AL602" i="43"/>
  <c r="AB602" i="43"/>
  <c r="AD525" i="43"/>
  <c r="X525" i="43"/>
  <c r="AJ525" i="43"/>
  <c r="B17" i="43"/>
  <c r="B43" i="43"/>
  <c r="J140" i="43"/>
  <c r="AF140" i="43"/>
  <c r="F140" i="43"/>
  <c r="F525" i="43"/>
  <c r="AN525" i="43"/>
  <c r="C354" i="43"/>
  <c r="C328" i="43"/>
  <c r="C109" i="43"/>
  <c r="C130" i="43"/>
  <c r="C278" i="43"/>
  <c r="C252" i="43"/>
  <c r="Z140" i="43"/>
  <c r="R140" i="43"/>
  <c r="V140" i="43"/>
  <c r="H1141" i="43"/>
  <c r="AN910" i="43"/>
  <c r="C200" i="43"/>
  <c r="C174" i="43"/>
  <c r="V1141" i="43"/>
  <c r="AF987" i="43"/>
  <c r="B968" i="43"/>
  <c r="B942" i="43"/>
  <c r="D602" i="43"/>
  <c r="D582" i="43"/>
  <c r="B583" i="43"/>
  <c r="B557" i="43"/>
  <c r="P1141" i="43"/>
  <c r="T1141" i="43"/>
  <c r="AR1141" i="43"/>
  <c r="R1064" i="43"/>
  <c r="J1064" i="43"/>
  <c r="AL1064" i="43"/>
  <c r="C1055" i="43"/>
  <c r="C1034" i="43"/>
  <c r="L987" i="43"/>
  <c r="V987" i="43"/>
  <c r="AP910" i="43"/>
  <c r="AF910" i="43"/>
  <c r="R833" i="43"/>
  <c r="V833" i="43"/>
  <c r="AP833" i="43"/>
  <c r="F679" i="43"/>
  <c r="C661" i="43"/>
  <c r="C635" i="43"/>
  <c r="J679" i="43"/>
  <c r="AH602" i="43"/>
  <c r="AD602" i="43"/>
  <c r="V602" i="43"/>
  <c r="C361" i="43"/>
  <c r="C340" i="43"/>
  <c r="P525" i="43"/>
  <c r="AF525" i="43"/>
  <c r="B198" i="43"/>
  <c r="B172" i="43"/>
  <c r="H218" i="43"/>
  <c r="AP140" i="43"/>
  <c r="AH140" i="43"/>
  <c r="AL140" i="43"/>
  <c r="AR987" i="43"/>
  <c r="T910" i="43"/>
  <c r="H525" i="43"/>
  <c r="AD1141" i="43"/>
  <c r="C1123" i="43"/>
  <c r="C1097" i="43"/>
  <c r="V1064" i="43"/>
  <c r="AP987" i="43"/>
  <c r="AJ679" i="43"/>
  <c r="R1141" i="43"/>
  <c r="L1141" i="43"/>
  <c r="AJ1064" i="43"/>
  <c r="Z1064" i="43"/>
  <c r="AH987" i="43"/>
  <c r="AB987" i="43"/>
  <c r="D987" i="43"/>
  <c r="D967" i="43"/>
  <c r="J910" i="43"/>
  <c r="P910" i="43"/>
  <c r="C816" i="43"/>
  <c r="C790" i="43"/>
  <c r="AB833" i="43"/>
  <c r="AL833" i="43"/>
  <c r="D813" i="43"/>
  <c r="D833" i="43"/>
  <c r="V679" i="43"/>
  <c r="AR679" i="43"/>
  <c r="P602" i="43"/>
  <c r="N602" i="43"/>
  <c r="AN602" i="43"/>
  <c r="J602" i="43"/>
  <c r="AR525" i="43"/>
  <c r="L525" i="43"/>
  <c r="J525" i="43"/>
  <c r="C53" i="43"/>
  <c r="C32" i="43"/>
  <c r="L140" i="43"/>
  <c r="D140" i="43"/>
  <c r="D120" i="43"/>
  <c r="AD987" i="43"/>
  <c r="L833" i="43"/>
  <c r="AN679" i="43"/>
  <c r="C585" i="43"/>
  <c r="C559" i="43"/>
  <c r="B351" i="43"/>
  <c r="B325" i="43"/>
  <c r="T525" i="43"/>
  <c r="D910" i="43"/>
  <c r="D890" i="43"/>
  <c r="Z833" i="43"/>
  <c r="L602" i="43"/>
  <c r="J1141" i="43"/>
  <c r="AP1064" i="43"/>
  <c r="H987" i="43"/>
  <c r="AD833" i="43"/>
  <c r="H833" i="43"/>
  <c r="T833" i="43"/>
  <c r="AL679" i="43"/>
  <c r="P679" i="43"/>
  <c r="C405" i="43"/>
  <c r="C431" i="43"/>
  <c r="AF602" i="43"/>
  <c r="F602" i="43"/>
  <c r="Z602" i="43"/>
  <c r="B275" i="43"/>
  <c r="B249" i="43"/>
  <c r="R525" i="43"/>
  <c r="AH525" i="43"/>
  <c r="Z525" i="43"/>
  <c r="C285" i="43"/>
  <c r="C264" i="43"/>
  <c r="X140" i="43"/>
  <c r="AB140" i="43"/>
  <c r="T140" i="43"/>
  <c r="C1111" i="43"/>
  <c r="Z910" i="43"/>
  <c r="C900" i="43"/>
  <c r="C879" i="43"/>
  <c r="N833" i="43"/>
  <c r="T602" i="43"/>
  <c r="AB525" i="43"/>
  <c r="AD1064" i="43"/>
  <c r="N910" i="43"/>
  <c r="F833" i="43"/>
  <c r="AF679" i="43"/>
  <c r="C515" i="43"/>
  <c r="C494" i="43"/>
  <c r="AN1141" i="43"/>
  <c r="N1064" i="43"/>
  <c r="X1141" i="43"/>
  <c r="F1141" i="43"/>
  <c r="L1064" i="43"/>
  <c r="X987" i="43"/>
  <c r="AJ987" i="43"/>
  <c r="R910" i="43"/>
  <c r="AJ910" i="43"/>
  <c r="H910" i="43"/>
  <c r="AF833" i="43"/>
  <c r="X833" i="43"/>
  <c r="AJ833" i="43"/>
  <c r="H679" i="43"/>
  <c r="C648" i="43"/>
  <c r="C669" i="43"/>
  <c r="AH679" i="43"/>
  <c r="R602" i="43"/>
  <c r="X602" i="43"/>
  <c r="AP602" i="43"/>
  <c r="B506" i="43"/>
  <c r="B480" i="43"/>
  <c r="N525" i="43"/>
  <c r="AP525" i="43"/>
  <c r="AR140" i="43"/>
  <c r="AJ140" i="43"/>
  <c r="AR1064" i="43"/>
  <c r="C1021" i="43"/>
  <c r="C1047" i="43"/>
  <c r="D659" i="43"/>
  <c r="D679" i="43"/>
  <c r="H602" i="43"/>
  <c r="D1141" i="43"/>
  <c r="D1121" i="43"/>
  <c r="B1045" i="43"/>
  <c r="B1019" i="43"/>
  <c r="AD1065" i="43"/>
  <c r="T1065" i="43"/>
  <c r="L910" i="43"/>
  <c r="P833" i="43"/>
  <c r="R679" i="43"/>
  <c r="AJ1141" i="43"/>
  <c r="AL1141" i="43"/>
  <c r="N987" i="43"/>
  <c r="T987" i="43"/>
  <c r="B891" i="43"/>
  <c r="B865" i="43"/>
  <c r="AH910" i="43"/>
  <c r="Z1141" i="43"/>
  <c r="AH1064" i="43"/>
  <c r="AL987" i="43"/>
  <c r="AF1141" i="43"/>
  <c r="B1122" i="43"/>
  <c r="B1096" i="43"/>
  <c r="AP1141" i="43"/>
  <c r="H1064" i="43"/>
  <c r="AB1064" i="43"/>
  <c r="C958" i="43"/>
  <c r="C980" i="43" s="1"/>
  <c r="P987" i="43"/>
  <c r="AN987" i="43"/>
  <c r="AB910" i="43"/>
  <c r="F910" i="43"/>
  <c r="X910" i="43"/>
  <c r="AH833" i="43"/>
  <c r="AN833" i="43"/>
  <c r="B737" i="43"/>
  <c r="AD679" i="43"/>
  <c r="X679" i="43"/>
  <c r="L679" i="43"/>
  <c r="C593" i="43"/>
  <c r="C572" i="43"/>
  <c r="C507" i="43"/>
  <c r="C481" i="43"/>
  <c r="AJ602" i="43"/>
  <c r="AR602" i="43"/>
  <c r="B402" i="43"/>
  <c r="B428" i="43"/>
  <c r="V525" i="43"/>
  <c r="AL525" i="43"/>
  <c r="D525" i="43"/>
  <c r="D505" i="43"/>
  <c r="C207" i="43"/>
  <c r="C186" i="43"/>
  <c r="AD140" i="43"/>
  <c r="N140" i="43"/>
  <c r="L7" i="1"/>
  <c r="L8" i="1"/>
  <c r="L9" i="1"/>
  <c r="L10" i="1"/>
  <c r="L11" i="1"/>
  <c r="L12" i="1"/>
  <c r="L13" i="1"/>
  <c r="L14" i="1"/>
  <c r="L15" i="1"/>
  <c r="L16" i="1"/>
  <c r="L17" i="1"/>
  <c r="L18" i="1"/>
  <c r="D756" i="43" l="1"/>
  <c r="D274" i="43"/>
  <c r="C824" i="43"/>
  <c r="AJ95" i="43"/>
  <c r="C97" i="43"/>
  <c r="Z95" i="43"/>
  <c r="Z142" i="43" s="1"/>
  <c r="F95" i="43"/>
  <c r="F142" i="43" s="1"/>
  <c r="AP95" i="43"/>
  <c r="AP142" i="43" s="1"/>
  <c r="V95" i="43"/>
  <c r="V142" i="43" s="1"/>
  <c r="L95" i="43"/>
  <c r="L142" i="43" s="1"/>
  <c r="D402" i="43"/>
  <c r="AD402" i="43"/>
  <c r="N402" i="43"/>
  <c r="AR402" i="43"/>
  <c r="AR449" i="43" s="1"/>
  <c r="AB402" i="43"/>
  <c r="AB449" i="43" s="1"/>
  <c r="L402" i="43"/>
  <c r="L449" i="43" s="1"/>
  <c r="AP402" i="43"/>
  <c r="AP449" i="43" s="1"/>
  <c r="Z402" i="43"/>
  <c r="Z449" i="43" s="1"/>
  <c r="J402" i="43"/>
  <c r="AN402" i="43"/>
  <c r="X402" i="43"/>
  <c r="X449" i="43" s="1"/>
  <c r="H402" i="43"/>
  <c r="H449" i="43" s="1"/>
  <c r="AL402" i="43"/>
  <c r="AL449" i="43" s="1"/>
  <c r="V402" i="43"/>
  <c r="V449" i="43" s="1"/>
  <c r="F402" i="43"/>
  <c r="F449" i="43" s="1"/>
  <c r="AJ402" i="43"/>
  <c r="AJ449" i="43" s="1"/>
  <c r="T402" i="43"/>
  <c r="AH402" i="43"/>
  <c r="AH449" i="43" s="1"/>
  <c r="R402" i="43"/>
  <c r="R449" i="43" s="1"/>
  <c r="AF402" i="43"/>
  <c r="AF449" i="43" s="1"/>
  <c r="P402" i="43"/>
  <c r="P449" i="43" s="1"/>
  <c r="D557" i="43"/>
  <c r="AD557" i="43"/>
  <c r="AD604" i="43" s="1"/>
  <c r="N557" i="43"/>
  <c r="N604" i="43" s="1"/>
  <c r="AR557" i="43"/>
  <c r="AB557" i="43"/>
  <c r="AB604" i="43" s="1"/>
  <c r="L557" i="43"/>
  <c r="L604" i="43" s="1"/>
  <c r="AP557" i="43"/>
  <c r="Z557" i="43"/>
  <c r="Z604" i="43" s="1"/>
  <c r="J557" i="43"/>
  <c r="J604" i="43" s="1"/>
  <c r="AN557" i="43"/>
  <c r="AN604" i="43" s="1"/>
  <c r="X557" i="43"/>
  <c r="X604" i="43" s="1"/>
  <c r="H557" i="43"/>
  <c r="AL557" i="43"/>
  <c r="AL604" i="43" s="1"/>
  <c r="V557" i="43"/>
  <c r="V604" i="43" s="1"/>
  <c r="F557" i="43"/>
  <c r="F604" i="43" s="1"/>
  <c r="AJ557" i="43"/>
  <c r="AJ604" i="43" s="1"/>
  <c r="T557" i="43"/>
  <c r="T604" i="43" s="1"/>
  <c r="AH557" i="43"/>
  <c r="AH604" i="43" s="1"/>
  <c r="R557" i="43"/>
  <c r="R604" i="43" s="1"/>
  <c r="AF557" i="43"/>
  <c r="P557" i="43"/>
  <c r="P604" i="43" s="1"/>
  <c r="D788" i="43"/>
  <c r="AP788" i="43"/>
  <c r="AP835" i="43" s="1"/>
  <c r="Z788" i="43"/>
  <c r="Z835" i="43" s="1"/>
  <c r="J788" i="43"/>
  <c r="J835" i="43" s="1"/>
  <c r="AL788" i="43"/>
  <c r="AL835" i="43" s="1"/>
  <c r="V788" i="43"/>
  <c r="V835" i="43" s="1"/>
  <c r="F788" i="43"/>
  <c r="AJ788" i="43"/>
  <c r="AJ835" i="43" s="1"/>
  <c r="T788" i="43"/>
  <c r="T835" i="43" s="1"/>
  <c r="AN788" i="43"/>
  <c r="AN835" i="43" s="1"/>
  <c r="N788" i="43"/>
  <c r="N835" i="43" s="1"/>
  <c r="AH788" i="43"/>
  <c r="AH835" i="43" s="1"/>
  <c r="L788" i="43"/>
  <c r="L835" i="43" s="1"/>
  <c r="AF788" i="43"/>
  <c r="AF835" i="43" s="1"/>
  <c r="H788" i="43"/>
  <c r="AD788" i="43"/>
  <c r="AD835" i="43" s="1"/>
  <c r="AB788" i="43"/>
  <c r="AB835" i="43" s="1"/>
  <c r="X788" i="43"/>
  <c r="X835" i="43" s="1"/>
  <c r="R788" i="43"/>
  <c r="R835" i="43" s="1"/>
  <c r="AR788" i="43"/>
  <c r="AR835" i="43" s="1"/>
  <c r="P788" i="43"/>
  <c r="P835" i="43" s="1"/>
  <c r="D865" i="43"/>
  <c r="AD865" i="43"/>
  <c r="N865" i="43"/>
  <c r="N912" i="43" s="1"/>
  <c r="AL865" i="43"/>
  <c r="AL912" i="43" s="1"/>
  <c r="T865" i="43"/>
  <c r="T912" i="43" s="1"/>
  <c r="AJ865" i="43"/>
  <c r="AJ912" i="43" s="1"/>
  <c r="R865" i="43"/>
  <c r="R912" i="43" s="1"/>
  <c r="AH865" i="43"/>
  <c r="AH912" i="43" s="1"/>
  <c r="P865" i="43"/>
  <c r="P912" i="43" s="1"/>
  <c r="AF865" i="43"/>
  <c r="L865" i="43"/>
  <c r="L912" i="43" s="1"/>
  <c r="AB865" i="43"/>
  <c r="AB912" i="43" s="1"/>
  <c r="J865" i="43"/>
  <c r="J912" i="43" s="1"/>
  <c r="AR865" i="43"/>
  <c r="AR912" i="43" s="1"/>
  <c r="Z865" i="43"/>
  <c r="Z912" i="43" s="1"/>
  <c r="H865" i="43"/>
  <c r="H912" i="43" s="1"/>
  <c r="AP865" i="43"/>
  <c r="AP912" i="43" s="1"/>
  <c r="X865" i="43"/>
  <c r="F865" i="43"/>
  <c r="F912" i="43" s="1"/>
  <c r="AN865" i="43"/>
  <c r="AN912" i="43" s="1"/>
  <c r="V865" i="43"/>
  <c r="V912" i="43" s="1"/>
  <c r="D217" i="43"/>
  <c r="P95" i="43"/>
  <c r="P142" i="43" s="1"/>
  <c r="AL95" i="43"/>
  <c r="AL142" i="43" s="1"/>
  <c r="AB95" i="43"/>
  <c r="AB142" i="43" s="1"/>
  <c r="D480" i="43"/>
  <c r="AL480" i="43"/>
  <c r="AL527" i="43" s="1"/>
  <c r="V480" i="43"/>
  <c r="V527" i="43" s="1"/>
  <c r="F480" i="43"/>
  <c r="F527" i="43" s="1"/>
  <c r="AJ480" i="43"/>
  <c r="AJ527" i="43" s="1"/>
  <c r="T480" i="43"/>
  <c r="T527" i="43" s="1"/>
  <c r="AH480" i="43"/>
  <c r="AH527" i="43" s="1"/>
  <c r="R480" i="43"/>
  <c r="R527" i="43" s="1"/>
  <c r="AF480" i="43"/>
  <c r="P480" i="43"/>
  <c r="P527" i="43" s="1"/>
  <c r="AD480" i="43"/>
  <c r="AD527" i="43" s="1"/>
  <c r="N480" i="43"/>
  <c r="N527" i="43" s="1"/>
  <c r="AR480" i="43"/>
  <c r="AR527" i="43" s="1"/>
  <c r="AB480" i="43"/>
  <c r="AB527" i="43" s="1"/>
  <c r="L480" i="43"/>
  <c r="L527" i="43" s="1"/>
  <c r="AP480" i="43"/>
  <c r="AP527" i="43" s="1"/>
  <c r="Z480" i="43"/>
  <c r="J480" i="43"/>
  <c r="J527" i="43" s="1"/>
  <c r="X480" i="43"/>
  <c r="X527" i="43" s="1"/>
  <c r="H480" i="43"/>
  <c r="AN480" i="43"/>
  <c r="AN527" i="43" s="1"/>
  <c r="D634" i="43"/>
  <c r="AD634" i="43"/>
  <c r="AD681" i="43" s="1"/>
  <c r="N634" i="43"/>
  <c r="N681" i="43" s="1"/>
  <c r="AR634" i="43"/>
  <c r="AB634" i="43"/>
  <c r="AB681" i="43" s="1"/>
  <c r="L634" i="43"/>
  <c r="L681" i="43" s="1"/>
  <c r="AP634" i="43"/>
  <c r="AP681" i="43" s="1"/>
  <c r="Z634" i="43"/>
  <c r="Z681" i="43" s="1"/>
  <c r="J634" i="43"/>
  <c r="J681" i="43" s="1"/>
  <c r="AN634" i="43"/>
  <c r="AN681" i="43" s="1"/>
  <c r="X634" i="43"/>
  <c r="X681" i="43" s="1"/>
  <c r="H634" i="43"/>
  <c r="AL634" i="43"/>
  <c r="AL681" i="43" s="1"/>
  <c r="V634" i="43"/>
  <c r="F634" i="43"/>
  <c r="F681" i="43" s="1"/>
  <c r="AJ634" i="43"/>
  <c r="AJ681" i="43" s="1"/>
  <c r="T634" i="43"/>
  <c r="T681" i="43" s="1"/>
  <c r="AH634" i="43"/>
  <c r="AH681" i="43" s="1"/>
  <c r="R634" i="43"/>
  <c r="R681" i="43" s="1"/>
  <c r="AF634" i="43"/>
  <c r="P634" i="43"/>
  <c r="P681" i="43" s="1"/>
  <c r="AF95" i="43"/>
  <c r="AF142" i="43" s="1"/>
  <c r="H95" i="43"/>
  <c r="H142" i="43" s="1"/>
  <c r="AR95" i="43"/>
  <c r="AR142" i="43" s="1"/>
  <c r="D1019" i="43"/>
  <c r="AF1019" i="43"/>
  <c r="AF1066" i="43" s="1"/>
  <c r="P1019" i="43"/>
  <c r="P1066" i="43" s="1"/>
  <c r="AD1019" i="43"/>
  <c r="N1019" i="43"/>
  <c r="N1066" i="43" s="1"/>
  <c r="AR1019" i="43"/>
  <c r="AR1066" i="43" s="1"/>
  <c r="AB1019" i="43"/>
  <c r="AB1066" i="43" s="1"/>
  <c r="AP1019" i="43"/>
  <c r="AP1066" i="43" s="1"/>
  <c r="Z1019" i="43"/>
  <c r="Z1066" i="43" s="1"/>
  <c r="J1019" i="43"/>
  <c r="J1066" i="43" s="1"/>
  <c r="AN1019" i="43"/>
  <c r="AN1066" i="43" s="1"/>
  <c r="X1019" i="43"/>
  <c r="X1066" i="43" s="1"/>
  <c r="H1019" i="43"/>
  <c r="H1066" i="43" s="1"/>
  <c r="AL1019" i="43"/>
  <c r="AL1066" i="43" s="1"/>
  <c r="V1019" i="43"/>
  <c r="V1066" i="43" s="1"/>
  <c r="F1019" i="43"/>
  <c r="F1066" i="43" s="1"/>
  <c r="AJ1019" i="43"/>
  <c r="AJ1066" i="43" s="1"/>
  <c r="T1019" i="43"/>
  <c r="T1066" i="43" s="1"/>
  <c r="R1019" i="43"/>
  <c r="R1066" i="43" s="1"/>
  <c r="L1019" i="43"/>
  <c r="AH1019" i="43"/>
  <c r="AH1066" i="43" s="1"/>
  <c r="D942" i="43"/>
  <c r="AL942" i="43"/>
  <c r="AL989" i="43" s="1"/>
  <c r="V942" i="43"/>
  <c r="V989" i="43" s="1"/>
  <c r="F942" i="43"/>
  <c r="F989" i="43" s="1"/>
  <c r="AH942" i="43"/>
  <c r="AH989" i="43" s="1"/>
  <c r="R942" i="43"/>
  <c r="R989" i="43" s="1"/>
  <c r="AF942" i="43"/>
  <c r="AF989" i="43" s="1"/>
  <c r="P942" i="43"/>
  <c r="P989" i="43" s="1"/>
  <c r="AD942" i="43"/>
  <c r="AD989" i="43" s="1"/>
  <c r="N942" i="43"/>
  <c r="N989" i="43" s="1"/>
  <c r="AP942" i="43"/>
  <c r="AP989" i="43" s="1"/>
  <c r="Z942" i="43"/>
  <c r="Z989" i="43" s="1"/>
  <c r="J942" i="43"/>
  <c r="J989" i="43" s="1"/>
  <c r="X942" i="43"/>
  <c r="X989" i="43" s="1"/>
  <c r="T942" i="43"/>
  <c r="T989" i="43" s="1"/>
  <c r="L942" i="43"/>
  <c r="L989" i="43" s="1"/>
  <c r="H942" i="43"/>
  <c r="H989" i="43" s="1"/>
  <c r="AR942" i="43"/>
  <c r="AR989" i="43" s="1"/>
  <c r="AN942" i="43"/>
  <c r="AN989" i="43" s="1"/>
  <c r="AJ942" i="43"/>
  <c r="AJ989" i="43" s="1"/>
  <c r="AB942" i="43"/>
  <c r="AB989" i="43" s="1"/>
  <c r="D249" i="43"/>
  <c r="AH249" i="43"/>
  <c r="AH296" i="43" s="1"/>
  <c r="R249" i="43"/>
  <c r="R296" i="43" s="1"/>
  <c r="AD249" i="43"/>
  <c r="AD296" i="43" s="1"/>
  <c r="N249" i="43"/>
  <c r="N296" i="43" s="1"/>
  <c r="AP249" i="43"/>
  <c r="AP296" i="43" s="1"/>
  <c r="Z249" i="43"/>
  <c r="Z296" i="43" s="1"/>
  <c r="J249" i="43"/>
  <c r="J296" i="43" s="1"/>
  <c r="AF249" i="43"/>
  <c r="AF296" i="43" s="1"/>
  <c r="F249" i="43"/>
  <c r="AB249" i="43"/>
  <c r="AB296" i="43" s="1"/>
  <c r="X249" i="43"/>
  <c r="X296" i="43" s="1"/>
  <c r="V249" i="43"/>
  <c r="V296" i="43" s="1"/>
  <c r="AJ249" i="43"/>
  <c r="AJ296" i="43" s="1"/>
  <c r="AR249" i="43"/>
  <c r="AR296" i="43" s="1"/>
  <c r="T249" i="43"/>
  <c r="T296" i="43" s="1"/>
  <c r="AN249" i="43"/>
  <c r="AN296" i="43" s="1"/>
  <c r="P249" i="43"/>
  <c r="AL249" i="43"/>
  <c r="AL296" i="43" s="1"/>
  <c r="L249" i="43"/>
  <c r="L296" i="43" s="1"/>
  <c r="H249" i="43"/>
  <c r="H296" i="43" s="1"/>
  <c r="D172" i="43"/>
  <c r="AP172" i="43"/>
  <c r="AP219" i="43" s="1"/>
  <c r="Z172" i="43"/>
  <c r="Z219" i="43" s="1"/>
  <c r="J172" i="43"/>
  <c r="J219" i="43" s="1"/>
  <c r="AN172" i="43"/>
  <c r="X172" i="43"/>
  <c r="X219" i="43" s="1"/>
  <c r="H172" i="43"/>
  <c r="H219" i="43" s="1"/>
  <c r="AL172" i="43"/>
  <c r="AL219" i="43" s="1"/>
  <c r="V172" i="43"/>
  <c r="V219" i="43" s="1"/>
  <c r="F172" i="43"/>
  <c r="F219" i="43" s="1"/>
  <c r="AJ172" i="43"/>
  <c r="AJ219" i="43" s="1"/>
  <c r="T172" i="43"/>
  <c r="T219" i="43" s="1"/>
  <c r="L172" i="43"/>
  <c r="L219" i="43" s="1"/>
  <c r="AH172" i="43"/>
  <c r="AH219" i="43" s="1"/>
  <c r="R172" i="43"/>
  <c r="R219" i="43" s="1"/>
  <c r="AF172" i="43"/>
  <c r="AF219" i="43" s="1"/>
  <c r="P172" i="43"/>
  <c r="P219" i="43" s="1"/>
  <c r="AR172" i="43"/>
  <c r="AR219" i="43" s="1"/>
  <c r="AD172" i="43"/>
  <c r="AD219" i="43" s="1"/>
  <c r="N172" i="43"/>
  <c r="N219" i="43" s="1"/>
  <c r="AB172" i="43"/>
  <c r="AB219" i="43" s="1"/>
  <c r="R95" i="43"/>
  <c r="R142" i="43" s="1"/>
  <c r="X95" i="43"/>
  <c r="X142" i="43" s="1"/>
  <c r="N95" i="43"/>
  <c r="N142" i="43" s="1"/>
  <c r="D248" i="43"/>
  <c r="D295" i="43" s="1"/>
  <c r="AP248" i="43"/>
  <c r="AP295" i="43" s="1"/>
  <c r="Z248" i="43"/>
  <c r="Z295" i="43" s="1"/>
  <c r="J248" i="43"/>
  <c r="J295" i="43" s="1"/>
  <c r="AL248" i="43"/>
  <c r="AL295" i="43" s="1"/>
  <c r="V248" i="43"/>
  <c r="V295" i="43" s="1"/>
  <c r="F248" i="43"/>
  <c r="F295" i="43" s="1"/>
  <c r="AH248" i="43"/>
  <c r="AH295" i="43" s="1"/>
  <c r="R248" i="43"/>
  <c r="R295" i="43" s="1"/>
  <c r="T248" i="43"/>
  <c r="T295" i="43" s="1"/>
  <c r="AR248" i="43"/>
  <c r="AR295" i="43" s="1"/>
  <c r="P248" i="43"/>
  <c r="P295" i="43" s="1"/>
  <c r="AN248" i="43"/>
  <c r="AN295" i="43" s="1"/>
  <c r="N248" i="43"/>
  <c r="N295" i="43" s="1"/>
  <c r="AJ248" i="43"/>
  <c r="AJ295" i="43" s="1"/>
  <c r="L248" i="43"/>
  <c r="L295" i="43" s="1"/>
  <c r="AF248" i="43"/>
  <c r="AF295" i="43" s="1"/>
  <c r="H248" i="43"/>
  <c r="H295" i="43" s="1"/>
  <c r="X248" i="43"/>
  <c r="X295" i="43" s="1"/>
  <c r="AD248" i="43"/>
  <c r="AD295" i="43" s="1"/>
  <c r="AB248" i="43"/>
  <c r="AB295" i="43" s="1"/>
  <c r="D711" i="43"/>
  <c r="AN711" i="43"/>
  <c r="AN758" i="43" s="1"/>
  <c r="X711" i="43"/>
  <c r="X758" i="43" s="1"/>
  <c r="H711" i="43"/>
  <c r="H758" i="43" s="1"/>
  <c r="AJ711" i="43"/>
  <c r="AJ758" i="43" s="1"/>
  <c r="T711" i="43"/>
  <c r="T758" i="43" s="1"/>
  <c r="AF711" i="43"/>
  <c r="AF758" i="43" s="1"/>
  <c r="P711" i="43"/>
  <c r="P758" i="43" s="1"/>
  <c r="AD711" i="43"/>
  <c r="AD758" i="43" s="1"/>
  <c r="F711" i="43"/>
  <c r="F758" i="43" s="1"/>
  <c r="AB711" i="43"/>
  <c r="AB758" i="43" s="1"/>
  <c r="Z711" i="43"/>
  <c r="Z758" i="43" s="1"/>
  <c r="V711" i="43"/>
  <c r="V758" i="43" s="1"/>
  <c r="AR711" i="43"/>
  <c r="AR758" i="43" s="1"/>
  <c r="R711" i="43"/>
  <c r="R758" i="43" s="1"/>
  <c r="AP711" i="43"/>
  <c r="AP758" i="43" s="1"/>
  <c r="N711" i="43"/>
  <c r="N758" i="43" s="1"/>
  <c r="AL711" i="43"/>
  <c r="AL758" i="43" s="1"/>
  <c r="L711" i="43"/>
  <c r="L758" i="43" s="1"/>
  <c r="J711" i="43"/>
  <c r="J758" i="43" s="1"/>
  <c r="AH711" i="43"/>
  <c r="AH758" i="43" s="1"/>
  <c r="D1096" i="43"/>
  <c r="AF1096" i="43"/>
  <c r="AF1143" i="43" s="1"/>
  <c r="P1096" i="43"/>
  <c r="P1143" i="43" s="1"/>
  <c r="AD1096" i="43"/>
  <c r="AD1143" i="43" s="1"/>
  <c r="N1096" i="43"/>
  <c r="N1143" i="43" s="1"/>
  <c r="AR1096" i="43"/>
  <c r="AR1143" i="43" s="1"/>
  <c r="AB1096" i="43"/>
  <c r="AB1143" i="43" s="1"/>
  <c r="L1096" i="43"/>
  <c r="L1143" i="43" s="1"/>
  <c r="AP1096" i="43"/>
  <c r="AP1143" i="43" s="1"/>
  <c r="Z1096" i="43"/>
  <c r="Z1143" i="43" s="1"/>
  <c r="J1096" i="43"/>
  <c r="J1143" i="43" s="1"/>
  <c r="AN1096" i="43"/>
  <c r="AN1143" i="43" s="1"/>
  <c r="X1096" i="43"/>
  <c r="X1143" i="43" s="1"/>
  <c r="H1096" i="43"/>
  <c r="H1143" i="43" s="1"/>
  <c r="AL1096" i="43"/>
  <c r="AL1143" i="43" s="1"/>
  <c r="V1096" i="43"/>
  <c r="V1143" i="43" s="1"/>
  <c r="F1096" i="43"/>
  <c r="F1143" i="43" s="1"/>
  <c r="AJ1096" i="43"/>
  <c r="AJ1143" i="43" s="1"/>
  <c r="T1096" i="43"/>
  <c r="T1143" i="43" s="1"/>
  <c r="R1096" i="43"/>
  <c r="R1143" i="43" s="1"/>
  <c r="AH1096" i="43"/>
  <c r="AH1143" i="43" s="1"/>
  <c r="AH95" i="43"/>
  <c r="AH142" i="43" s="1"/>
  <c r="AN95" i="43"/>
  <c r="AN142" i="43" s="1"/>
  <c r="AD95" i="43"/>
  <c r="AD142" i="43" s="1"/>
  <c r="D710" i="43"/>
  <c r="D757" i="43" s="1"/>
  <c r="AF710" i="43"/>
  <c r="AF757" i="43" s="1"/>
  <c r="P710" i="43"/>
  <c r="P757" i="43" s="1"/>
  <c r="AR710" i="43"/>
  <c r="AR757" i="43" s="1"/>
  <c r="AB710" i="43"/>
  <c r="AB757" i="43" s="1"/>
  <c r="L710" i="43"/>
  <c r="L757" i="43" s="1"/>
  <c r="AN710" i="43"/>
  <c r="AN757" i="43" s="1"/>
  <c r="X710" i="43"/>
  <c r="X757" i="43" s="1"/>
  <c r="H710" i="43"/>
  <c r="H757" i="43" s="1"/>
  <c r="T710" i="43"/>
  <c r="T757" i="43" s="1"/>
  <c r="AP710" i="43"/>
  <c r="AP757" i="43" s="1"/>
  <c r="R710" i="43"/>
  <c r="R757" i="43" s="1"/>
  <c r="AL710" i="43"/>
  <c r="AL757" i="43" s="1"/>
  <c r="N710" i="43"/>
  <c r="N757" i="43" s="1"/>
  <c r="AJ710" i="43"/>
  <c r="AJ757" i="43" s="1"/>
  <c r="J710" i="43"/>
  <c r="J757" i="43" s="1"/>
  <c r="AH710" i="43"/>
  <c r="AH757" i="43" s="1"/>
  <c r="F710" i="43"/>
  <c r="F757" i="43" s="1"/>
  <c r="AD710" i="43"/>
  <c r="AD757" i="43" s="1"/>
  <c r="Z710" i="43"/>
  <c r="Z757" i="43" s="1"/>
  <c r="V710" i="43"/>
  <c r="V757" i="43" s="1"/>
  <c r="D325" i="43"/>
  <c r="AD325" i="43"/>
  <c r="AD372" i="43" s="1"/>
  <c r="N325" i="43"/>
  <c r="N372" i="43" s="1"/>
  <c r="AR325" i="43"/>
  <c r="AR372" i="43" s="1"/>
  <c r="AB325" i="43"/>
  <c r="AB372" i="43" s="1"/>
  <c r="L325" i="43"/>
  <c r="L372" i="43" s="1"/>
  <c r="AP325" i="43"/>
  <c r="AP372" i="43" s="1"/>
  <c r="Z325" i="43"/>
  <c r="Z372" i="43" s="1"/>
  <c r="J325" i="43"/>
  <c r="J372" i="43" s="1"/>
  <c r="AN325" i="43"/>
  <c r="AN372" i="43" s="1"/>
  <c r="X325" i="43"/>
  <c r="X372" i="43" s="1"/>
  <c r="H325" i="43"/>
  <c r="H372" i="43" s="1"/>
  <c r="AL325" i="43"/>
  <c r="AL372" i="43" s="1"/>
  <c r="V325" i="43"/>
  <c r="V372" i="43" s="1"/>
  <c r="F325" i="43"/>
  <c r="F372" i="43" s="1"/>
  <c r="AJ325" i="43"/>
  <c r="AJ372" i="43" s="1"/>
  <c r="T325" i="43"/>
  <c r="T372" i="43" s="1"/>
  <c r="AH325" i="43"/>
  <c r="AH372" i="43" s="1"/>
  <c r="R325" i="43"/>
  <c r="R372" i="43" s="1"/>
  <c r="AF325" i="43"/>
  <c r="AF372" i="43" s="1"/>
  <c r="P325" i="43"/>
  <c r="P372" i="43" s="1"/>
  <c r="T95" i="43"/>
  <c r="T142" i="43" s="1"/>
  <c r="J95" i="43"/>
  <c r="J142" i="43" s="1"/>
  <c r="AJ368" i="43"/>
  <c r="AJ322" i="43"/>
  <c r="F830" i="43"/>
  <c r="F831" i="43" s="1"/>
  <c r="F784" i="43"/>
  <c r="AN168" i="43"/>
  <c r="AN214" i="43"/>
  <c r="AN215" i="43" s="1"/>
  <c r="J1015" i="43"/>
  <c r="J1061" i="43"/>
  <c r="J1062" i="43" s="1"/>
  <c r="L399" i="43"/>
  <c r="L445" i="43"/>
  <c r="P476" i="43"/>
  <c r="P522" i="43"/>
  <c r="P523" i="43" s="1"/>
  <c r="R553" i="43"/>
  <c r="R599" i="43"/>
  <c r="R600" i="43" s="1"/>
  <c r="V784" i="43"/>
  <c r="V830" i="43"/>
  <c r="V831" i="43" s="1"/>
  <c r="X322" i="43"/>
  <c r="X368" i="43"/>
  <c r="AN599" i="43"/>
  <c r="AN600" i="43" s="1"/>
  <c r="AN553" i="43"/>
  <c r="T1015" i="43"/>
  <c r="T1061" i="43"/>
  <c r="T1062" i="43" s="1"/>
  <c r="J784" i="43"/>
  <c r="J830" i="43"/>
  <c r="J831" i="43" s="1"/>
  <c r="Z1061" i="43"/>
  <c r="Z1062" i="43" s="1"/>
  <c r="Z1015" i="43"/>
  <c r="T984" i="43"/>
  <c r="T985" i="43" s="1"/>
  <c r="T938" i="43"/>
  <c r="AR630" i="43"/>
  <c r="AR676" i="43"/>
  <c r="AR677" i="43" s="1"/>
  <c r="AL168" i="43"/>
  <c r="AL214" i="43"/>
  <c r="AL215" i="43" s="1"/>
  <c r="N784" i="43"/>
  <c r="N830" i="43"/>
  <c r="N831" i="43" s="1"/>
  <c r="AD1015" i="43"/>
  <c r="AD1061" i="43"/>
  <c r="AD1062" i="43" s="1"/>
  <c r="P907" i="43"/>
  <c r="P908" i="43" s="1"/>
  <c r="P861" i="43"/>
  <c r="AF1138" i="43"/>
  <c r="AF1139" i="43" s="1"/>
  <c r="AF1092" i="43"/>
  <c r="T91" i="43"/>
  <c r="T137" i="43"/>
  <c r="T138" i="43" s="1"/>
  <c r="AJ553" i="43"/>
  <c r="AJ599" i="43"/>
  <c r="AJ600" i="43" s="1"/>
  <c r="F137" i="43"/>
  <c r="F138" i="43" s="1"/>
  <c r="F91" i="43"/>
  <c r="F322" i="43"/>
  <c r="F368" i="43"/>
  <c r="V553" i="43"/>
  <c r="V599" i="43"/>
  <c r="V600" i="43" s="1"/>
  <c r="AL784" i="43"/>
  <c r="AL830" i="43"/>
  <c r="AL831" i="43" s="1"/>
  <c r="F938" i="43"/>
  <c r="F984" i="43"/>
  <c r="F985" i="43" s="1"/>
  <c r="T399" i="43"/>
  <c r="T445" i="43"/>
  <c r="AN322" i="43"/>
  <c r="AN368" i="43"/>
  <c r="H476" i="43"/>
  <c r="H522" i="43"/>
  <c r="H523" i="43" s="1"/>
  <c r="X707" i="43"/>
  <c r="X753" i="43"/>
  <c r="X754" i="43" s="1"/>
  <c r="AN984" i="43"/>
  <c r="AN985" i="43" s="1"/>
  <c r="AN938" i="43"/>
  <c r="H1138" i="43"/>
  <c r="H1139" i="43" s="1"/>
  <c r="H1092" i="43"/>
  <c r="Z168" i="43"/>
  <c r="Z214" i="43"/>
  <c r="Z215" i="43" s="1"/>
  <c r="AP399" i="43"/>
  <c r="AP445" i="43"/>
  <c r="J553" i="43"/>
  <c r="J599" i="43"/>
  <c r="J600" i="43" s="1"/>
  <c r="Z830" i="43"/>
  <c r="Z831" i="43" s="1"/>
  <c r="Z784" i="43"/>
  <c r="AP1015" i="43"/>
  <c r="AP1061" i="43"/>
  <c r="AP1062" i="43" s="1"/>
  <c r="AB168" i="43"/>
  <c r="AB214" i="43"/>
  <c r="AB215" i="43" s="1"/>
  <c r="AR445" i="43"/>
  <c r="AR399" i="43"/>
  <c r="L553" i="43"/>
  <c r="L599" i="43"/>
  <c r="L600" i="43" s="1"/>
  <c r="AB830" i="43"/>
  <c r="AB831" i="43" s="1"/>
  <c r="AB784" i="43"/>
  <c r="AR1061" i="43"/>
  <c r="AR1062" i="43" s="1"/>
  <c r="AR1015" i="43"/>
  <c r="L137" i="43"/>
  <c r="L138" i="43" s="1"/>
  <c r="L91" i="43"/>
  <c r="AD168" i="43"/>
  <c r="AD214" i="43"/>
  <c r="AD215" i="43" s="1"/>
  <c r="N553" i="43"/>
  <c r="N599" i="43"/>
  <c r="N600" i="43" s="1"/>
  <c r="AD784" i="43"/>
  <c r="AD830" i="43"/>
  <c r="AD831" i="43" s="1"/>
  <c r="AJ1092" i="43"/>
  <c r="AJ1138" i="43"/>
  <c r="AJ1139" i="43" s="1"/>
  <c r="AF245" i="43"/>
  <c r="AF291" i="43"/>
  <c r="AF292" i="43" s="1"/>
  <c r="P630" i="43"/>
  <c r="P676" i="43"/>
  <c r="P677" i="43" s="1"/>
  <c r="AF907" i="43"/>
  <c r="AF908" i="43" s="1"/>
  <c r="AF861" i="43"/>
  <c r="R91" i="43"/>
  <c r="R137" i="43"/>
  <c r="R138" i="43" s="1"/>
  <c r="AH322" i="43"/>
  <c r="AH368" i="43"/>
  <c r="R707" i="43"/>
  <c r="R753" i="43"/>
  <c r="R754" i="43" s="1"/>
  <c r="AH938" i="43"/>
  <c r="AH984" i="43"/>
  <c r="AH985" i="43" s="1"/>
  <c r="H322" i="43"/>
  <c r="H368" i="43"/>
  <c r="H984" i="43"/>
  <c r="H985" i="43" s="1"/>
  <c r="H938" i="43"/>
  <c r="AP245" i="43"/>
  <c r="AP291" i="43"/>
  <c r="AP292" i="43" s="1"/>
  <c r="AP861" i="43"/>
  <c r="AP907" i="43"/>
  <c r="AP908" i="43" s="1"/>
  <c r="AR245" i="43"/>
  <c r="AR291" i="43"/>
  <c r="AR292" i="43" s="1"/>
  <c r="AR861" i="43"/>
  <c r="AR907" i="43"/>
  <c r="AR908" i="43" s="1"/>
  <c r="AF707" i="43"/>
  <c r="AF753" i="43"/>
  <c r="AF754" i="43" s="1"/>
  <c r="AH168" i="43"/>
  <c r="AH214" i="43"/>
  <c r="AH215" i="43" s="1"/>
  <c r="T553" i="43"/>
  <c r="T599" i="43"/>
  <c r="T600" i="43" s="1"/>
  <c r="AL399" i="43"/>
  <c r="AL445" i="43"/>
  <c r="AL1015" i="43"/>
  <c r="AL1061" i="43"/>
  <c r="AL1062" i="43" s="1"/>
  <c r="H707" i="43"/>
  <c r="H753" i="43"/>
  <c r="H754" i="43" s="1"/>
  <c r="X938" i="43"/>
  <c r="X984" i="43"/>
  <c r="X985" i="43" s="1"/>
  <c r="AJ245" i="43"/>
  <c r="AJ291" i="43"/>
  <c r="AJ292" i="43" s="1"/>
  <c r="J214" i="43"/>
  <c r="J215" i="43" s="1"/>
  <c r="J168" i="43"/>
  <c r="Z445" i="43"/>
  <c r="Z399" i="43"/>
  <c r="AP630" i="43"/>
  <c r="AP676" i="43"/>
  <c r="AP677" i="43" s="1"/>
  <c r="L168" i="43"/>
  <c r="L214" i="43"/>
  <c r="L215" i="43" s="1"/>
  <c r="AB399" i="43"/>
  <c r="AB445" i="43"/>
  <c r="L784" i="43"/>
  <c r="L830" i="43"/>
  <c r="L831" i="43" s="1"/>
  <c r="AB1015" i="43"/>
  <c r="AB1061" i="43"/>
  <c r="AB1062" i="43" s="1"/>
  <c r="N168" i="43"/>
  <c r="N214" i="43"/>
  <c r="N215" i="43" s="1"/>
  <c r="AD399" i="43"/>
  <c r="AD445" i="43"/>
  <c r="P291" i="43"/>
  <c r="P292" i="43" s="1"/>
  <c r="P245" i="43"/>
  <c r="AF476" i="43"/>
  <c r="AF522" i="43"/>
  <c r="AF523" i="43" s="1"/>
  <c r="R322" i="43"/>
  <c r="R368" i="43"/>
  <c r="AH599" i="43"/>
  <c r="AH600" i="43" s="1"/>
  <c r="AH553" i="43"/>
  <c r="R984" i="43"/>
  <c r="R985" i="43" s="1"/>
  <c r="R938" i="43"/>
  <c r="AJ91" i="43"/>
  <c r="AJ137" i="43"/>
  <c r="AJ138" i="43" s="1"/>
  <c r="V322" i="43"/>
  <c r="V368" i="43"/>
  <c r="AL553" i="43"/>
  <c r="AL599" i="43"/>
  <c r="AL600" i="43" s="1"/>
  <c r="F707" i="43"/>
  <c r="F753" i="43"/>
  <c r="F754" i="43" s="1"/>
  <c r="V938" i="43"/>
  <c r="V984" i="43"/>
  <c r="V985" i="43" s="1"/>
  <c r="AJ399" i="43"/>
  <c r="AJ445" i="43"/>
  <c r="T1138" i="43"/>
  <c r="T1139" i="43" s="1"/>
  <c r="T1092" i="43"/>
  <c r="H245" i="43"/>
  <c r="H291" i="43"/>
  <c r="H292" i="43" s="1"/>
  <c r="X476" i="43"/>
  <c r="X522" i="43"/>
  <c r="X523" i="43" s="1"/>
  <c r="AN707" i="43"/>
  <c r="AN753" i="43"/>
  <c r="AN754" i="43" s="1"/>
  <c r="H861" i="43"/>
  <c r="H907" i="43"/>
  <c r="H908" i="43" s="1"/>
  <c r="X1138" i="43"/>
  <c r="X1139" i="43" s="1"/>
  <c r="X1092" i="43"/>
  <c r="T476" i="43"/>
  <c r="T522" i="43"/>
  <c r="T523" i="43" s="1"/>
  <c r="V168" i="43"/>
  <c r="V214" i="43"/>
  <c r="V215" i="43" s="1"/>
  <c r="AP168" i="43"/>
  <c r="AP214" i="43"/>
  <c r="AP215" i="43" s="1"/>
  <c r="J322" i="43"/>
  <c r="J368" i="43"/>
  <c r="Z553" i="43"/>
  <c r="Z599" i="43"/>
  <c r="Z600" i="43" s="1"/>
  <c r="AP784" i="43"/>
  <c r="AP830" i="43"/>
  <c r="AP831" i="43" s="1"/>
  <c r="J938" i="43"/>
  <c r="J984" i="43"/>
  <c r="J985" i="43" s="1"/>
  <c r="AR214" i="43"/>
  <c r="AR215" i="43" s="1"/>
  <c r="AR168" i="43"/>
  <c r="L322" i="43"/>
  <c r="L368" i="43"/>
  <c r="AB553" i="43"/>
  <c r="AB599" i="43"/>
  <c r="AB600" i="43" s="1"/>
  <c r="AR784" i="43"/>
  <c r="AR830" i="43"/>
  <c r="AR831" i="43" s="1"/>
  <c r="L984" i="43"/>
  <c r="L985" i="43" s="1"/>
  <c r="L938" i="43"/>
  <c r="AJ630" i="43"/>
  <c r="AJ676" i="43"/>
  <c r="AJ677" i="43" s="1"/>
  <c r="AR91" i="43"/>
  <c r="AR137" i="43"/>
  <c r="AR138" i="43" s="1"/>
  <c r="N368" i="43"/>
  <c r="N322" i="43"/>
  <c r="AD599" i="43"/>
  <c r="AD600" i="43" s="1"/>
  <c r="AD553" i="43"/>
  <c r="N938" i="43"/>
  <c r="N984" i="43"/>
  <c r="N985" i="43" s="1"/>
  <c r="P399" i="43"/>
  <c r="P445" i="43"/>
  <c r="AF630" i="43"/>
  <c r="AF676" i="43"/>
  <c r="AF677" i="43" s="1"/>
  <c r="P1061" i="43"/>
  <c r="P1062" i="43" s="1"/>
  <c r="P1015" i="43"/>
  <c r="AH91" i="43"/>
  <c r="AH137" i="43"/>
  <c r="AH138" i="43" s="1"/>
  <c r="R476" i="43"/>
  <c r="R522" i="43"/>
  <c r="R523" i="43" s="1"/>
  <c r="AH707" i="43"/>
  <c r="AH753" i="43"/>
  <c r="AH754" i="43" s="1"/>
  <c r="R1138" i="43"/>
  <c r="R1139" i="43" s="1"/>
  <c r="R1092" i="43"/>
  <c r="AJ168" i="43"/>
  <c r="AJ214" i="43"/>
  <c r="AJ215" i="43" s="1"/>
  <c r="V1015" i="43"/>
  <c r="V1061" i="43"/>
  <c r="V1062" i="43" s="1"/>
  <c r="AB630" i="43"/>
  <c r="AB676" i="43"/>
  <c r="AB677" i="43" s="1"/>
  <c r="AD630" i="43"/>
  <c r="AD676" i="43"/>
  <c r="AD677" i="43" s="1"/>
  <c r="AF91" i="43"/>
  <c r="AF137" i="43"/>
  <c r="AF138" i="43" s="1"/>
  <c r="F553" i="43"/>
  <c r="F599" i="43"/>
  <c r="F600" i="43" s="1"/>
  <c r="V707" i="43"/>
  <c r="V753" i="43"/>
  <c r="V754" i="43" s="1"/>
  <c r="F1092" i="43"/>
  <c r="F1138" i="43"/>
  <c r="F1139" i="43" s="1"/>
  <c r="X245" i="43"/>
  <c r="X291" i="43"/>
  <c r="X292" i="43" s="1"/>
  <c r="H630" i="43"/>
  <c r="H676" i="43"/>
  <c r="H677" i="43" s="1"/>
  <c r="J137" i="43"/>
  <c r="J138" i="43" s="1"/>
  <c r="J91" i="43"/>
  <c r="Z938" i="43"/>
  <c r="Z984" i="43"/>
  <c r="Z985" i="43" s="1"/>
  <c r="AN91" i="43"/>
  <c r="AN137" i="43"/>
  <c r="AN138" i="43" s="1"/>
  <c r="AD322" i="43"/>
  <c r="AD368" i="43"/>
  <c r="R291" i="43"/>
  <c r="R292" i="43" s="1"/>
  <c r="R245" i="43"/>
  <c r="F245" i="43"/>
  <c r="F291" i="43"/>
  <c r="F292" i="43" s="1"/>
  <c r="V522" i="43"/>
  <c r="V523" i="43" s="1"/>
  <c r="V476" i="43"/>
  <c r="AL707" i="43"/>
  <c r="AL753" i="43"/>
  <c r="AL754" i="43" s="1"/>
  <c r="F861" i="43"/>
  <c r="F907" i="43"/>
  <c r="F908" i="43" s="1"/>
  <c r="V1138" i="43"/>
  <c r="V1139" i="43" s="1"/>
  <c r="V1092" i="43"/>
  <c r="H137" i="43"/>
  <c r="H138" i="43" s="1"/>
  <c r="H91" i="43"/>
  <c r="AN291" i="43"/>
  <c r="AN292" i="43" s="1"/>
  <c r="AN245" i="43"/>
  <c r="H445" i="43"/>
  <c r="H399" i="43"/>
  <c r="X630" i="43"/>
  <c r="X676" i="43"/>
  <c r="X677" i="43" s="1"/>
  <c r="AN861" i="43"/>
  <c r="AN907" i="43"/>
  <c r="AN908" i="43" s="1"/>
  <c r="H1015" i="43"/>
  <c r="H1061" i="43"/>
  <c r="H1062" i="43" s="1"/>
  <c r="T676" i="43"/>
  <c r="T677" i="43" s="1"/>
  <c r="T630" i="43"/>
  <c r="Z91" i="43"/>
  <c r="Z137" i="43"/>
  <c r="Z138" i="43" s="1"/>
  <c r="AP322" i="43"/>
  <c r="AP368" i="43"/>
  <c r="J476" i="43"/>
  <c r="J522" i="43"/>
  <c r="J523" i="43" s="1"/>
  <c r="Z707" i="43"/>
  <c r="Z753" i="43"/>
  <c r="Z754" i="43" s="1"/>
  <c r="AP938" i="43"/>
  <c r="AP984" i="43"/>
  <c r="AP985" i="43" s="1"/>
  <c r="J1092" i="43"/>
  <c r="J1138" i="43"/>
  <c r="J1139" i="43" s="1"/>
  <c r="AR322" i="43"/>
  <c r="AR368" i="43"/>
  <c r="L476" i="43"/>
  <c r="L522" i="43"/>
  <c r="L523" i="43" s="1"/>
  <c r="AB753" i="43"/>
  <c r="AB754" i="43" s="1"/>
  <c r="AB707" i="43"/>
  <c r="AR938" i="43"/>
  <c r="AR984" i="43"/>
  <c r="AR985" i="43" s="1"/>
  <c r="L1138" i="43"/>
  <c r="L1139" i="43" s="1"/>
  <c r="L1092" i="43"/>
  <c r="AJ938" i="43"/>
  <c r="AJ984" i="43"/>
  <c r="AJ985" i="43" s="1"/>
  <c r="AD91" i="43"/>
  <c r="AD137" i="43"/>
  <c r="AD138" i="43" s="1"/>
  <c r="N476" i="43"/>
  <c r="N522" i="43"/>
  <c r="N523" i="43" s="1"/>
  <c r="AD753" i="43"/>
  <c r="AD754" i="43" s="1"/>
  <c r="AD707" i="43"/>
  <c r="N1092" i="43"/>
  <c r="N1138" i="43"/>
  <c r="N1139" i="43" s="1"/>
  <c r="X91" i="43"/>
  <c r="X137" i="43"/>
  <c r="X138" i="43" s="1"/>
  <c r="AF168" i="43"/>
  <c r="AF214" i="43"/>
  <c r="AF215" i="43" s="1"/>
  <c r="P553" i="43"/>
  <c r="P599" i="43"/>
  <c r="P600" i="43" s="1"/>
  <c r="AF784" i="43"/>
  <c r="AF830" i="43"/>
  <c r="AF831" i="43" s="1"/>
  <c r="AH245" i="43"/>
  <c r="AH291" i="43"/>
  <c r="AH292" i="43" s="1"/>
  <c r="R630" i="43"/>
  <c r="R676" i="43"/>
  <c r="R677" i="43" s="1"/>
  <c r="AH861" i="43"/>
  <c r="AH907" i="43"/>
  <c r="AH908" i="43" s="1"/>
  <c r="AL630" i="43"/>
  <c r="AL676" i="43"/>
  <c r="AL677" i="43" s="1"/>
  <c r="AJ1061" i="43"/>
  <c r="AJ1062" i="43" s="1"/>
  <c r="AJ1015" i="43"/>
  <c r="AN784" i="43"/>
  <c r="AN830" i="43"/>
  <c r="AN831" i="43" s="1"/>
  <c r="J445" i="43"/>
  <c r="J399" i="43"/>
  <c r="L1015" i="43"/>
  <c r="L1061" i="43"/>
  <c r="L1062" i="43" s="1"/>
  <c r="N399" i="43"/>
  <c r="N445" i="43"/>
  <c r="N1015" i="43"/>
  <c r="N1061" i="43"/>
  <c r="N1062" i="43" s="1"/>
  <c r="T784" i="43"/>
  <c r="T830" i="43"/>
  <c r="T831" i="43" s="1"/>
  <c r="AH784" i="43"/>
  <c r="AH830" i="43"/>
  <c r="AH831" i="43" s="1"/>
  <c r="T214" i="43"/>
  <c r="T215" i="43" s="1"/>
  <c r="T168" i="43"/>
  <c r="AL368" i="43"/>
  <c r="AL322" i="43"/>
  <c r="F522" i="43"/>
  <c r="F523" i="43" s="1"/>
  <c r="F476" i="43"/>
  <c r="T707" i="43"/>
  <c r="T753" i="43"/>
  <c r="T754" i="43" s="1"/>
  <c r="AN1092" i="43"/>
  <c r="AN1138" i="43"/>
  <c r="AN1139" i="43" s="1"/>
  <c r="AP553" i="43"/>
  <c r="AP599" i="43"/>
  <c r="AP600" i="43" s="1"/>
  <c r="AR553" i="43"/>
  <c r="AR599" i="43"/>
  <c r="AR600" i="43" s="1"/>
  <c r="N91" i="43"/>
  <c r="N137" i="43"/>
  <c r="N138" i="43" s="1"/>
  <c r="N707" i="43"/>
  <c r="N753" i="43"/>
  <c r="N754" i="43" s="1"/>
  <c r="AD938" i="43"/>
  <c r="AD984" i="43"/>
  <c r="AD985" i="43" s="1"/>
  <c r="F168" i="43"/>
  <c r="F214" i="43"/>
  <c r="F215" i="43" s="1"/>
  <c r="AF399" i="43"/>
  <c r="AF445" i="43"/>
  <c r="P784" i="43"/>
  <c r="P830" i="43"/>
  <c r="P831" i="43" s="1"/>
  <c r="AH1092" i="43"/>
  <c r="AH1138" i="43"/>
  <c r="AH1139" i="43" s="1"/>
  <c r="V245" i="43"/>
  <c r="V291" i="43"/>
  <c r="V292" i="43" s="1"/>
  <c r="AL476" i="43"/>
  <c r="AL522" i="43"/>
  <c r="AL523" i="43" s="1"/>
  <c r="F630" i="43"/>
  <c r="F676" i="43"/>
  <c r="F677" i="43" s="1"/>
  <c r="V861" i="43"/>
  <c r="V907" i="43"/>
  <c r="V908" i="43" s="1"/>
  <c r="AL1138" i="43"/>
  <c r="AL1139" i="43" s="1"/>
  <c r="AL1092" i="43"/>
  <c r="T861" i="43"/>
  <c r="T907" i="43"/>
  <c r="T908" i="43" s="1"/>
  <c r="H168" i="43"/>
  <c r="H214" i="43"/>
  <c r="H215" i="43" s="1"/>
  <c r="X399" i="43"/>
  <c r="X445" i="43"/>
  <c r="AN630" i="43"/>
  <c r="AN676" i="43"/>
  <c r="AN677" i="43" s="1"/>
  <c r="H784" i="43"/>
  <c r="H830" i="43"/>
  <c r="H831" i="43" s="1"/>
  <c r="X1061" i="43"/>
  <c r="X1062" i="43" s="1"/>
  <c r="X1015" i="43"/>
  <c r="AP137" i="43"/>
  <c r="AP138" i="43" s="1"/>
  <c r="AP91" i="43"/>
  <c r="J291" i="43"/>
  <c r="J292" i="43" s="1"/>
  <c r="J245" i="43"/>
  <c r="Z476" i="43"/>
  <c r="Z522" i="43"/>
  <c r="Z523" i="43" s="1"/>
  <c r="AP707" i="43"/>
  <c r="AP753" i="43"/>
  <c r="AP754" i="43" s="1"/>
  <c r="J861" i="43"/>
  <c r="J907" i="43"/>
  <c r="J908" i="43" s="1"/>
  <c r="Z1092" i="43"/>
  <c r="Z1138" i="43"/>
  <c r="Z1139" i="43" s="1"/>
  <c r="AJ753" i="43"/>
  <c r="AJ754" i="43" s="1"/>
  <c r="AJ707" i="43"/>
  <c r="AB91" i="43"/>
  <c r="AB137" i="43"/>
  <c r="AB138" i="43" s="1"/>
  <c r="L245" i="43"/>
  <c r="L291" i="43"/>
  <c r="AB476" i="43"/>
  <c r="AB522" i="43"/>
  <c r="AB523" i="43" s="1"/>
  <c r="AR707" i="43"/>
  <c r="AR753" i="43"/>
  <c r="AR754" i="43" s="1"/>
  <c r="L861" i="43"/>
  <c r="L907" i="43"/>
  <c r="L908" i="43" s="1"/>
  <c r="AB1092" i="43"/>
  <c r="AB1138" i="43"/>
  <c r="AB1139" i="43" s="1"/>
  <c r="N245" i="43"/>
  <c r="N291" i="43"/>
  <c r="N292" i="43" s="1"/>
  <c r="AD476" i="43"/>
  <c r="AD522" i="43"/>
  <c r="AD523" i="43" s="1"/>
  <c r="N861" i="43"/>
  <c r="N907" i="43"/>
  <c r="N908" i="43" s="1"/>
  <c r="AD1138" i="43"/>
  <c r="AD1139" i="43" s="1"/>
  <c r="AD1092" i="43"/>
  <c r="P322" i="43"/>
  <c r="P368" i="43"/>
  <c r="AF553" i="43"/>
  <c r="AF599" i="43"/>
  <c r="AF600" i="43" s="1"/>
  <c r="P984" i="43"/>
  <c r="P985" i="43" s="1"/>
  <c r="P938" i="43"/>
  <c r="R399" i="43"/>
  <c r="R445" i="43"/>
  <c r="AH630" i="43"/>
  <c r="AH676" i="43"/>
  <c r="AH677" i="43" s="1"/>
  <c r="R1015" i="43"/>
  <c r="R1061" i="43"/>
  <c r="R1062" i="43" s="1"/>
  <c r="V399" i="43"/>
  <c r="V445" i="43"/>
  <c r="X553" i="43"/>
  <c r="X599" i="43"/>
  <c r="X600" i="43" s="1"/>
  <c r="T245" i="43"/>
  <c r="T291" i="43"/>
  <c r="T292" i="43" s="1"/>
  <c r="Z630" i="43"/>
  <c r="Z676" i="43"/>
  <c r="Z677" i="43" s="1"/>
  <c r="AL91" i="43"/>
  <c r="AL137" i="43"/>
  <c r="AL138" i="43" s="1"/>
  <c r="P1092" i="43"/>
  <c r="P1138" i="43"/>
  <c r="P1139" i="43" s="1"/>
  <c r="AJ784" i="43"/>
  <c r="AJ830" i="43"/>
  <c r="AJ831" i="43" s="1"/>
  <c r="AL938" i="43"/>
  <c r="AL984" i="43"/>
  <c r="AL985" i="43" s="1"/>
  <c r="V91" i="43"/>
  <c r="V137" i="43"/>
  <c r="V138" i="43" s="1"/>
  <c r="AN476" i="43"/>
  <c r="AN522" i="43"/>
  <c r="AN523" i="43" s="1"/>
  <c r="X861" i="43"/>
  <c r="X907" i="43"/>
  <c r="X908" i="43" s="1"/>
  <c r="AJ522" i="43"/>
  <c r="AJ523" i="43" s="1"/>
  <c r="AJ476" i="43"/>
  <c r="Z322" i="43"/>
  <c r="Z368" i="43"/>
  <c r="J707" i="43"/>
  <c r="J753" i="43"/>
  <c r="J754" i="43" s="1"/>
  <c r="AB322" i="43"/>
  <c r="AB368" i="43"/>
  <c r="L753" i="43"/>
  <c r="L754" i="43" s="1"/>
  <c r="L707" i="43"/>
  <c r="AB938" i="43"/>
  <c r="AB984" i="43"/>
  <c r="AB985" i="43" s="1"/>
  <c r="P214" i="43"/>
  <c r="P215" i="43" s="1"/>
  <c r="P168" i="43"/>
  <c r="AH522" i="43"/>
  <c r="AH523" i="43" s="1"/>
  <c r="AH476" i="43"/>
  <c r="R861" i="43"/>
  <c r="R907" i="43"/>
  <c r="R908" i="43" s="1"/>
  <c r="AF1061" i="43"/>
  <c r="AF1062" i="43" s="1"/>
  <c r="T322" i="43"/>
  <c r="T368" i="43"/>
  <c r="AJ861" i="43"/>
  <c r="AJ907" i="43"/>
  <c r="AJ908" i="43" s="1"/>
  <c r="AL245" i="43"/>
  <c r="AL291" i="43"/>
  <c r="AL292" i="43" s="1"/>
  <c r="F399" i="43"/>
  <c r="F445" i="43"/>
  <c r="V630" i="43"/>
  <c r="V676" i="43"/>
  <c r="V677" i="43" s="1"/>
  <c r="AL861" i="43"/>
  <c r="AL907" i="43"/>
  <c r="AL908" i="43" s="1"/>
  <c r="F1015" i="43"/>
  <c r="F1061" i="43"/>
  <c r="F1062" i="43" s="1"/>
  <c r="X168" i="43"/>
  <c r="X214" i="43"/>
  <c r="X215" i="43" s="1"/>
  <c r="AN399" i="43"/>
  <c r="AN445" i="43"/>
  <c r="H553" i="43"/>
  <c r="H599" i="43"/>
  <c r="H600" i="43" s="1"/>
  <c r="X784" i="43"/>
  <c r="X830" i="43"/>
  <c r="X831" i="43" s="1"/>
  <c r="AN1015" i="43"/>
  <c r="AN1061" i="43"/>
  <c r="AN1062" i="43" s="1"/>
  <c r="Z245" i="43"/>
  <c r="Z291" i="43"/>
  <c r="Z292" i="43" s="1"/>
  <c r="AP476" i="43"/>
  <c r="AP522" i="43"/>
  <c r="AP523" i="43" s="1"/>
  <c r="J630" i="43"/>
  <c r="J676" i="43"/>
  <c r="J677" i="43" s="1"/>
  <c r="Z861" i="43"/>
  <c r="Z907" i="43"/>
  <c r="Z908" i="43" s="1"/>
  <c r="AP1138" i="43"/>
  <c r="AP1139" i="43" s="1"/>
  <c r="AP1092" i="43"/>
  <c r="AB245" i="43"/>
  <c r="AB291" i="43"/>
  <c r="AB292" i="43" s="1"/>
  <c r="AR476" i="43"/>
  <c r="AR522" i="43"/>
  <c r="AR523" i="43" s="1"/>
  <c r="L630" i="43"/>
  <c r="L676" i="43"/>
  <c r="L677" i="43" s="1"/>
  <c r="AB861" i="43"/>
  <c r="AB907" i="43"/>
  <c r="AB908" i="43" s="1"/>
  <c r="AR1092" i="43"/>
  <c r="AR1138" i="43"/>
  <c r="AR1139" i="43" s="1"/>
  <c r="AD245" i="43"/>
  <c r="AD291" i="43"/>
  <c r="N630" i="43"/>
  <c r="N676" i="43"/>
  <c r="N677" i="43" s="1"/>
  <c r="AD907" i="43"/>
  <c r="AD908" i="43" s="1"/>
  <c r="AD861" i="43"/>
  <c r="P91" i="43"/>
  <c r="P137" i="43"/>
  <c r="P138" i="43" s="1"/>
  <c r="AF322" i="43"/>
  <c r="AF368" i="43"/>
  <c r="P753" i="43"/>
  <c r="P754" i="43" s="1"/>
  <c r="P707" i="43"/>
  <c r="AF938" i="43"/>
  <c r="AF984" i="43"/>
  <c r="AF985" i="43" s="1"/>
  <c r="R168" i="43"/>
  <c r="R214" i="43"/>
  <c r="R215" i="43" s="1"/>
  <c r="AH399" i="43"/>
  <c r="AH445" i="43"/>
  <c r="R784" i="43"/>
  <c r="R830" i="43"/>
  <c r="R831" i="43" s="1"/>
  <c r="AH1061" i="43"/>
  <c r="AH1062" i="43" s="1"/>
  <c r="AH1015" i="43"/>
  <c r="C418" i="43"/>
  <c r="C419" i="43" s="1"/>
  <c r="C441" i="43" s="1"/>
  <c r="AD294" i="43"/>
  <c r="AN17" i="43"/>
  <c r="AN64" i="43" s="1"/>
  <c r="X17" i="43"/>
  <c r="X64" i="43" s="1"/>
  <c r="H17" i="43"/>
  <c r="H64" i="43" s="1"/>
  <c r="D17" i="43"/>
  <c r="AL17" i="43"/>
  <c r="AL64" i="43" s="1"/>
  <c r="V17" i="43"/>
  <c r="V64" i="43" s="1"/>
  <c r="AJ17" i="43"/>
  <c r="AJ64" i="43" s="1"/>
  <c r="T17" i="43"/>
  <c r="T64" i="43" s="1"/>
  <c r="F17" i="43"/>
  <c r="F64" i="43" s="1"/>
  <c r="Z17" i="43"/>
  <c r="Z64" i="43" s="1"/>
  <c r="AH17" i="43"/>
  <c r="AH64" i="43" s="1"/>
  <c r="R17" i="43"/>
  <c r="R64" i="43" s="1"/>
  <c r="AP17" i="43"/>
  <c r="AP64" i="43" s="1"/>
  <c r="AF17" i="43"/>
  <c r="AF64" i="43" s="1"/>
  <c r="P17" i="43"/>
  <c r="P64" i="43" s="1"/>
  <c r="AD17" i="43"/>
  <c r="AD64" i="43" s="1"/>
  <c r="N17" i="43"/>
  <c r="N64" i="43" s="1"/>
  <c r="J17" i="43"/>
  <c r="J64" i="43" s="1"/>
  <c r="AR17" i="43"/>
  <c r="AR64" i="43" s="1"/>
  <c r="AB17" i="43"/>
  <c r="AB64" i="43" s="1"/>
  <c r="L17" i="43"/>
  <c r="L64" i="43" s="1"/>
  <c r="C739" i="43"/>
  <c r="C713" i="43"/>
  <c r="C747" i="43"/>
  <c r="C726" i="43"/>
  <c r="C46" i="43"/>
  <c r="C20" i="43"/>
  <c r="L294" i="43"/>
  <c r="C944" i="43"/>
  <c r="C970" i="43"/>
  <c r="B1123" i="43"/>
  <c r="B1097" i="43"/>
  <c r="D351" i="43"/>
  <c r="D371" i="43"/>
  <c r="R448" i="43"/>
  <c r="H448" i="43"/>
  <c r="AB448" i="43"/>
  <c r="B738" i="43"/>
  <c r="B712" i="43"/>
  <c r="B1046" i="43"/>
  <c r="B1020" i="43"/>
  <c r="AD1066" i="43"/>
  <c r="L1066" i="43"/>
  <c r="F296" i="43"/>
  <c r="P296" i="43"/>
  <c r="B250" i="43"/>
  <c r="B276" i="43"/>
  <c r="C432" i="43"/>
  <c r="C406" i="43"/>
  <c r="AL371" i="43"/>
  <c r="AB371" i="43"/>
  <c r="T371" i="43"/>
  <c r="C586" i="43"/>
  <c r="C560" i="43"/>
  <c r="F63" i="43"/>
  <c r="F14" i="43"/>
  <c r="B44" i="43"/>
  <c r="B18" i="43"/>
  <c r="H835" i="43"/>
  <c r="B815" i="43"/>
  <c r="B789" i="43"/>
  <c r="F835" i="43"/>
  <c r="C893" i="43"/>
  <c r="C867" i="43"/>
  <c r="Z371" i="43"/>
  <c r="D218" i="43"/>
  <c r="D198" i="43"/>
  <c r="AP14" i="43"/>
  <c r="AP63" i="43"/>
  <c r="AH448" i="43"/>
  <c r="F371" i="43"/>
  <c r="AR14" i="43"/>
  <c r="AR63" i="43"/>
  <c r="D448" i="43"/>
  <c r="D428" i="43"/>
  <c r="AN448" i="43"/>
  <c r="N448" i="43"/>
  <c r="AF912" i="43"/>
  <c r="B892" i="43"/>
  <c r="X912" i="43"/>
  <c r="B866" i="43"/>
  <c r="AD912" i="43"/>
  <c r="H527" i="43"/>
  <c r="B481" i="43"/>
  <c r="B507" i="43"/>
  <c r="AF527" i="43"/>
  <c r="Z527" i="43"/>
  <c r="AP371" i="43"/>
  <c r="AD371" i="43"/>
  <c r="H371" i="43"/>
  <c r="AN219" i="43"/>
  <c r="B199" i="43"/>
  <c r="B173" i="43"/>
  <c r="C131" i="43"/>
  <c r="C110" i="43"/>
  <c r="L14" i="43"/>
  <c r="L63" i="43"/>
  <c r="H63" i="43"/>
  <c r="H14" i="43"/>
  <c r="AH14" i="43"/>
  <c r="AH63" i="43"/>
  <c r="B122" i="43"/>
  <c r="AJ142" i="43"/>
  <c r="B96" i="43"/>
  <c r="D96" i="43" s="1"/>
  <c r="L448" i="43"/>
  <c r="D968" i="43"/>
  <c r="D988" i="43"/>
  <c r="C201" i="43"/>
  <c r="C175" i="43"/>
  <c r="AD63" i="43"/>
  <c r="AD14" i="43"/>
  <c r="X448" i="43"/>
  <c r="AJ371" i="43"/>
  <c r="C662" i="43"/>
  <c r="C636" i="43"/>
  <c r="J14" i="43"/>
  <c r="J63" i="43"/>
  <c r="R14" i="43"/>
  <c r="R63" i="43"/>
  <c r="T448" i="43"/>
  <c r="AD448" i="43"/>
  <c r="C508" i="43"/>
  <c r="C482" i="43"/>
  <c r="C265" i="43"/>
  <c r="C287" i="43" s="1"/>
  <c r="C286" i="43"/>
  <c r="R371" i="43"/>
  <c r="J371" i="43"/>
  <c r="X371" i="43"/>
  <c r="C817" i="43"/>
  <c r="C791" i="43"/>
  <c r="C1124" i="43"/>
  <c r="C1098" i="43"/>
  <c r="B558" i="43"/>
  <c r="AR604" i="43"/>
  <c r="H604" i="43"/>
  <c r="AP604" i="43"/>
  <c r="B584" i="43"/>
  <c r="AF604" i="43"/>
  <c r="B943" i="43"/>
  <c r="B969" i="43"/>
  <c r="C355" i="43"/>
  <c r="C329" i="43"/>
  <c r="Z14" i="43"/>
  <c r="Z63" i="43"/>
  <c r="X14" i="43"/>
  <c r="X63" i="43"/>
  <c r="P63" i="43"/>
  <c r="P14" i="43"/>
  <c r="AL448" i="43"/>
  <c r="C362" i="43"/>
  <c r="C341" i="43"/>
  <c r="AJ63" i="43"/>
  <c r="AJ14" i="43"/>
  <c r="C901" i="43"/>
  <c r="C880" i="43"/>
  <c r="N371" i="43"/>
  <c r="C187" i="43"/>
  <c r="C208" i="43"/>
  <c r="AJ448" i="43"/>
  <c r="J448" i="43"/>
  <c r="B403" i="43"/>
  <c r="AD449" i="43"/>
  <c r="N449" i="43"/>
  <c r="J449" i="43"/>
  <c r="B429" i="43"/>
  <c r="AN449" i="43"/>
  <c r="T449" i="43"/>
  <c r="C1022" i="43"/>
  <c r="C1048" i="43"/>
  <c r="AR371" i="43"/>
  <c r="AH371" i="43"/>
  <c r="AN371" i="43"/>
  <c r="C33" i="43"/>
  <c r="C54" i="43"/>
  <c r="C825" i="43"/>
  <c r="C804" i="43"/>
  <c r="C826" i="43" s="1"/>
  <c r="AB63" i="43"/>
  <c r="AB14" i="43"/>
  <c r="AN14" i="43"/>
  <c r="AN63" i="43"/>
  <c r="AF63" i="43"/>
  <c r="AF14" i="43"/>
  <c r="L371" i="43"/>
  <c r="AR448" i="43"/>
  <c r="F448" i="43"/>
  <c r="Z448" i="43"/>
  <c r="P448" i="43"/>
  <c r="C594" i="43"/>
  <c r="C573" i="43"/>
  <c r="C595" i="43" s="1"/>
  <c r="D526" i="43"/>
  <c r="D506" i="43"/>
  <c r="C516" i="43"/>
  <c r="C495" i="43"/>
  <c r="C1133" i="43"/>
  <c r="C1112" i="43"/>
  <c r="C1134" i="43" s="1"/>
  <c r="V371" i="43"/>
  <c r="P371" i="43"/>
  <c r="C1056" i="43"/>
  <c r="C1035" i="43"/>
  <c r="C1057" i="43" s="1"/>
  <c r="C253" i="43"/>
  <c r="C280" i="43" s="1"/>
  <c r="C279" i="43"/>
  <c r="C124" i="43"/>
  <c r="C98" i="43"/>
  <c r="V63" i="43"/>
  <c r="V14" i="43"/>
  <c r="D63" i="43"/>
  <c r="D43" i="43"/>
  <c r="B661" i="43"/>
  <c r="AR681" i="43"/>
  <c r="H681" i="43"/>
  <c r="AF681" i="43"/>
  <c r="V681" i="43"/>
  <c r="B635" i="43"/>
  <c r="D660" i="43"/>
  <c r="D680" i="43"/>
  <c r="D834" i="43"/>
  <c r="D814" i="43"/>
  <c r="V448" i="43"/>
  <c r="AP448" i="43"/>
  <c r="AF448" i="43"/>
  <c r="D1122" i="43"/>
  <c r="D1142" i="43"/>
  <c r="D911" i="43"/>
  <c r="D891" i="43"/>
  <c r="D1065" i="43"/>
  <c r="D1045" i="43"/>
  <c r="C670" i="43"/>
  <c r="C649" i="43"/>
  <c r="B352" i="43"/>
  <c r="B326" i="43"/>
  <c r="AF371" i="43"/>
  <c r="D583" i="43"/>
  <c r="D603" i="43"/>
  <c r="AL63" i="43"/>
  <c r="AL14" i="43"/>
  <c r="N63" i="43"/>
  <c r="N14" i="43"/>
  <c r="T63" i="43"/>
  <c r="T14" i="43"/>
  <c r="D141" i="43"/>
  <c r="D121" i="43"/>
  <c r="L292" i="43" l="1"/>
  <c r="C440" i="43"/>
  <c r="AD292" i="43"/>
  <c r="D737" i="43"/>
  <c r="AB96" i="43"/>
  <c r="AB143" i="43" s="1"/>
  <c r="AR96" i="43"/>
  <c r="AR143" i="43" s="1"/>
  <c r="N96" i="43"/>
  <c r="N143" i="43" s="1"/>
  <c r="AH96" i="43"/>
  <c r="AH143" i="43" s="1"/>
  <c r="T96" i="43"/>
  <c r="T143" i="43" s="1"/>
  <c r="H96" i="43"/>
  <c r="H143" i="43" s="1"/>
  <c r="AJ96" i="43"/>
  <c r="AJ143" i="43" s="1"/>
  <c r="X96" i="43"/>
  <c r="X143" i="43" s="1"/>
  <c r="F96" i="43"/>
  <c r="F143" i="43" s="1"/>
  <c r="L96" i="43"/>
  <c r="L143" i="43" s="1"/>
  <c r="AN96" i="43"/>
  <c r="AN143" i="43" s="1"/>
  <c r="AD96" i="43"/>
  <c r="AD143" i="43" s="1"/>
  <c r="V96" i="43"/>
  <c r="V143" i="43" s="1"/>
  <c r="D635" i="43"/>
  <c r="AL635" i="43"/>
  <c r="AL682" i="43" s="1"/>
  <c r="V635" i="43"/>
  <c r="V682" i="43" s="1"/>
  <c r="F635" i="43"/>
  <c r="F682" i="43" s="1"/>
  <c r="AJ635" i="43"/>
  <c r="AJ682" i="43" s="1"/>
  <c r="T635" i="43"/>
  <c r="T682" i="43" s="1"/>
  <c r="AH635" i="43"/>
  <c r="AH682" i="43" s="1"/>
  <c r="R635" i="43"/>
  <c r="R682" i="43" s="1"/>
  <c r="AF635" i="43"/>
  <c r="AF682" i="43" s="1"/>
  <c r="P635" i="43"/>
  <c r="P682" i="43" s="1"/>
  <c r="AD635" i="43"/>
  <c r="AD682" i="43" s="1"/>
  <c r="N635" i="43"/>
  <c r="N682" i="43" s="1"/>
  <c r="AR635" i="43"/>
  <c r="AR682" i="43" s="1"/>
  <c r="AB635" i="43"/>
  <c r="AB682" i="43" s="1"/>
  <c r="L635" i="43"/>
  <c r="L682" i="43" s="1"/>
  <c r="AP635" i="43"/>
  <c r="AP682" i="43" s="1"/>
  <c r="Z635" i="43"/>
  <c r="Z682" i="43" s="1"/>
  <c r="J635" i="43"/>
  <c r="J682" i="43" s="1"/>
  <c r="AN635" i="43"/>
  <c r="AN682" i="43" s="1"/>
  <c r="X635" i="43"/>
  <c r="X682" i="43" s="1"/>
  <c r="H635" i="43"/>
  <c r="H682" i="43" s="1"/>
  <c r="D866" i="43"/>
  <c r="AL866" i="43"/>
  <c r="AL913" i="43" s="1"/>
  <c r="V866" i="43"/>
  <c r="V913" i="43" s="1"/>
  <c r="F866" i="43"/>
  <c r="F913" i="43" s="1"/>
  <c r="AH866" i="43"/>
  <c r="AH913" i="43" s="1"/>
  <c r="P866" i="43"/>
  <c r="P913" i="43" s="1"/>
  <c r="AF866" i="43"/>
  <c r="AF913" i="43" s="1"/>
  <c r="N866" i="43"/>
  <c r="AD866" i="43"/>
  <c r="AD913" i="43" s="1"/>
  <c r="L866" i="43"/>
  <c r="L913" i="43" s="1"/>
  <c r="AB866" i="43"/>
  <c r="AB913" i="43" s="1"/>
  <c r="J866" i="43"/>
  <c r="J913" i="43" s="1"/>
  <c r="AR866" i="43"/>
  <c r="AR913" i="43" s="1"/>
  <c r="Z866" i="43"/>
  <c r="Z913" i="43" s="1"/>
  <c r="H866" i="43"/>
  <c r="H913" i="43" s="1"/>
  <c r="AP866" i="43"/>
  <c r="AP913" i="43" s="1"/>
  <c r="X866" i="43"/>
  <c r="X913" i="43" s="1"/>
  <c r="AN866" i="43"/>
  <c r="AN913" i="43" s="1"/>
  <c r="T866" i="43"/>
  <c r="T913" i="43" s="1"/>
  <c r="AJ866" i="43"/>
  <c r="AJ913" i="43" s="1"/>
  <c r="R866" i="43"/>
  <c r="R913" i="43" s="1"/>
  <c r="D789" i="43"/>
  <c r="AH789" i="43"/>
  <c r="AH836" i="43" s="1"/>
  <c r="R789" i="43"/>
  <c r="R836" i="43" s="1"/>
  <c r="AD789" i="43"/>
  <c r="AD836" i="43" s="1"/>
  <c r="N789" i="43"/>
  <c r="N836" i="43" s="1"/>
  <c r="AR789" i="43"/>
  <c r="AR836" i="43" s="1"/>
  <c r="AB789" i="43"/>
  <c r="AB836" i="43" s="1"/>
  <c r="L789" i="43"/>
  <c r="L836" i="43" s="1"/>
  <c r="X789" i="43"/>
  <c r="X836" i="43" s="1"/>
  <c r="V789" i="43"/>
  <c r="V836" i="43" s="1"/>
  <c r="AP789" i="43"/>
  <c r="AP836" i="43" s="1"/>
  <c r="T789" i="43"/>
  <c r="T836" i="43" s="1"/>
  <c r="AN789" i="43"/>
  <c r="AN836" i="43" s="1"/>
  <c r="P789" i="43"/>
  <c r="P836" i="43" s="1"/>
  <c r="AL789" i="43"/>
  <c r="AL836" i="43" s="1"/>
  <c r="J789" i="43"/>
  <c r="J836" i="43" s="1"/>
  <c r="AJ789" i="43"/>
  <c r="AJ836" i="43" s="1"/>
  <c r="H789" i="43"/>
  <c r="H836" i="43" s="1"/>
  <c r="AF789" i="43"/>
  <c r="AF836" i="43" s="1"/>
  <c r="F789" i="43"/>
  <c r="F836" i="43" s="1"/>
  <c r="Z789" i="43"/>
  <c r="Z836" i="43" s="1"/>
  <c r="J96" i="43"/>
  <c r="J143" i="43" s="1"/>
  <c r="P96" i="43"/>
  <c r="P143" i="43" s="1"/>
  <c r="AL96" i="43"/>
  <c r="AL143" i="43" s="1"/>
  <c r="D481" i="43"/>
  <c r="AD481" i="43"/>
  <c r="AD528" i="43" s="1"/>
  <c r="AF481" i="43"/>
  <c r="AF528" i="43" s="1"/>
  <c r="N481" i="43"/>
  <c r="N528" i="43" s="1"/>
  <c r="AB481" i="43"/>
  <c r="AB528" i="43" s="1"/>
  <c r="L481" i="43"/>
  <c r="L528" i="43" s="1"/>
  <c r="AR481" i="43"/>
  <c r="AR528" i="43" s="1"/>
  <c r="Z481" i="43"/>
  <c r="Z528" i="43" s="1"/>
  <c r="J481" i="43"/>
  <c r="J528" i="43" s="1"/>
  <c r="AP481" i="43"/>
  <c r="AP528" i="43" s="1"/>
  <c r="X481" i="43"/>
  <c r="X528" i="43" s="1"/>
  <c r="H481" i="43"/>
  <c r="H528" i="43" s="1"/>
  <c r="AN481" i="43"/>
  <c r="AN528" i="43" s="1"/>
  <c r="V481" i="43"/>
  <c r="V528" i="43" s="1"/>
  <c r="F481" i="43"/>
  <c r="F528" i="43" s="1"/>
  <c r="AL481" i="43"/>
  <c r="AL528" i="43" s="1"/>
  <c r="T481" i="43"/>
  <c r="T528" i="43" s="1"/>
  <c r="AJ481" i="43"/>
  <c r="AJ528" i="43" s="1"/>
  <c r="R481" i="43"/>
  <c r="R528" i="43" s="1"/>
  <c r="AH481" i="43"/>
  <c r="AH528" i="43" s="1"/>
  <c r="P481" i="43"/>
  <c r="P528" i="43" s="1"/>
  <c r="D326" i="43"/>
  <c r="AL326" i="43"/>
  <c r="AL373" i="43" s="1"/>
  <c r="V326" i="43"/>
  <c r="V373" i="43" s="1"/>
  <c r="F326" i="43"/>
  <c r="F373" i="43" s="1"/>
  <c r="AJ326" i="43"/>
  <c r="AJ373" i="43" s="1"/>
  <c r="T326" i="43"/>
  <c r="T373" i="43" s="1"/>
  <c r="AH326" i="43"/>
  <c r="AH373" i="43" s="1"/>
  <c r="R326" i="43"/>
  <c r="R373" i="43" s="1"/>
  <c r="AF326" i="43"/>
  <c r="AF373" i="43" s="1"/>
  <c r="P326" i="43"/>
  <c r="P373" i="43" s="1"/>
  <c r="AD326" i="43"/>
  <c r="AD373" i="43" s="1"/>
  <c r="N326" i="43"/>
  <c r="N373" i="43" s="1"/>
  <c r="AR326" i="43"/>
  <c r="AR373" i="43" s="1"/>
  <c r="AB326" i="43"/>
  <c r="AB373" i="43" s="1"/>
  <c r="L326" i="43"/>
  <c r="L373" i="43" s="1"/>
  <c r="AP326" i="43"/>
  <c r="AP373" i="43" s="1"/>
  <c r="Z326" i="43"/>
  <c r="Z373" i="43" s="1"/>
  <c r="J326" i="43"/>
  <c r="J373" i="43" s="1"/>
  <c r="X326" i="43"/>
  <c r="X373" i="43" s="1"/>
  <c r="H326" i="43"/>
  <c r="H373" i="43" s="1"/>
  <c r="AN326" i="43"/>
  <c r="AN373" i="43" s="1"/>
  <c r="D943" i="43"/>
  <c r="AD943" i="43"/>
  <c r="AD990" i="43" s="1"/>
  <c r="N943" i="43"/>
  <c r="N990" i="43" s="1"/>
  <c r="AP943" i="43"/>
  <c r="AP990" i="43" s="1"/>
  <c r="Z943" i="43"/>
  <c r="Z990" i="43" s="1"/>
  <c r="J943" i="43"/>
  <c r="J990" i="43" s="1"/>
  <c r="AN943" i="43"/>
  <c r="AN990" i="43" s="1"/>
  <c r="X943" i="43"/>
  <c r="X990" i="43" s="1"/>
  <c r="H943" i="43"/>
  <c r="H990" i="43" s="1"/>
  <c r="AL943" i="43"/>
  <c r="AL990" i="43" s="1"/>
  <c r="V943" i="43"/>
  <c r="V990" i="43" s="1"/>
  <c r="F943" i="43"/>
  <c r="F990" i="43" s="1"/>
  <c r="AH943" i="43"/>
  <c r="AH990" i="43" s="1"/>
  <c r="R943" i="43"/>
  <c r="R990" i="43" s="1"/>
  <c r="AB943" i="43"/>
  <c r="AB990" i="43" s="1"/>
  <c r="T943" i="43"/>
  <c r="T990" i="43" s="1"/>
  <c r="P943" i="43"/>
  <c r="P990" i="43" s="1"/>
  <c r="L943" i="43"/>
  <c r="L990" i="43" s="1"/>
  <c r="AR943" i="43"/>
  <c r="AR990" i="43" s="1"/>
  <c r="AJ943" i="43"/>
  <c r="AJ990" i="43" s="1"/>
  <c r="AF943" i="43"/>
  <c r="AF990" i="43" s="1"/>
  <c r="D250" i="43"/>
  <c r="AP250" i="43"/>
  <c r="AP297" i="43" s="1"/>
  <c r="Z250" i="43"/>
  <c r="Z297" i="43" s="1"/>
  <c r="J250" i="43"/>
  <c r="J297" i="43" s="1"/>
  <c r="AL250" i="43"/>
  <c r="AL297" i="43" s="1"/>
  <c r="V250" i="43"/>
  <c r="V297" i="43" s="1"/>
  <c r="F250" i="43"/>
  <c r="F297" i="43" s="1"/>
  <c r="AH250" i="43"/>
  <c r="AH297" i="43" s="1"/>
  <c r="R250" i="43"/>
  <c r="R297" i="43" s="1"/>
  <c r="AR250" i="43"/>
  <c r="AR297" i="43" s="1"/>
  <c r="P250" i="43"/>
  <c r="P297" i="43" s="1"/>
  <c r="AN250" i="43"/>
  <c r="AN297" i="43" s="1"/>
  <c r="N250" i="43"/>
  <c r="N297" i="43" s="1"/>
  <c r="AJ250" i="43"/>
  <c r="AJ297" i="43" s="1"/>
  <c r="L250" i="43"/>
  <c r="L297" i="43" s="1"/>
  <c r="AF250" i="43"/>
  <c r="AF297" i="43" s="1"/>
  <c r="H250" i="43"/>
  <c r="H297" i="43" s="1"/>
  <c r="AD250" i="43"/>
  <c r="AD297" i="43" s="1"/>
  <c r="AB250" i="43"/>
  <c r="AB297" i="43" s="1"/>
  <c r="T250" i="43"/>
  <c r="T297" i="43" s="1"/>
  <c r="X250" i="43"/>
  <c r="X297" i="43" s="1"/>
  <c r="D1020" i="43"/>
  <c r="AN1020" i="43"/>
  <c r="AN1067" i="43" s="1"/>
  <c r="X1020" i="43"/>
  <c r="X1067" i="43" s="1"/>
  <c r="H1020" i="43"/>
  <c r="H1067" i="43" s="1"/>
  <c r="AL1020" i="43"/>
  <c r="AL1067" i="43" s="1"/>
  <c r="V1020" i="43"/>
  <c r="V1067" i="43" s="1"/>
  <c r="F1020" i="43"/>
  <c r="F1067" i="43" s="1"/>
  <c r="AJ1020" i="43"/>
  <c r="AJ1067" i="43" s="1"/>
  <c r="T1020" i="43"/>
  <c r="T1067" i="43" s="1"/>
  <c r="AH1020" i="43"/>
  <c r="AH1067" i="43" s="1"/>
  <c r="R1020" i="43"/>
  <c r="R1067" i="43" s="1"/>
  <c r="AF1020" i="43"/>
  <c r="AF1067" i="43" s="1"/>
  <c r="P1020" i="43"/>
  <c r="P1067" i="43" s="1"/>
  <c r="AD1020" i="43"/>
  <c r="AD1067" i="43" s="1"/>
  <c r="N1020" i="43"/>
  <c r="N1067" i="43" s="1"/>
  <c r="AR1020" i="43"/>
  <c r="AR1067" i="43" s="1"/>
  <c r="AB1020" i="43"/>
  <c r="AB1067" i="43" s="1"/>
  <c r="L1020" i="43"/>
  <c r="L1067" i="43" s="1"/>
  <c r="AP1020" i="43"/>
  <c r="AP1067" i="43" s="1"/>
  <c r="Z1020" i="43"/>
  <c r="Z1067" i="43" s="1"/>
  <c r="J1020" i="43"/>
  <c r="J1067" i="43" s="1"/>
  <c r="Z96" i="43"/>
  <c r="Z143" i="43" s="1"/>
  <c r="AF96" i="43"/>
  <c r="AF143" i="43" s="1"/>
  <c r="AP96" i="43"/>
  <c r="AP143" i="43" s="1"/>
  <c r="R96" i="43"/>
  <c r="R143" i="43" s="1"/>
  <c r="D275" i="43"/>
  <c r="D403" i="43"/>
  <c r="AL403" i="43"/>
  <c r="AL450" i="43" s="1"/>
  <c r="V403" i="43"/>
  <c r="V450" i="43" s="1"/>
  <c r="F403" i="43"/>
  <c r="F450" i="43" s="1"/>
  <c r="AJ403" i="43"/>
  <c r="AJ450" i="43" s="1"/>
  <c r="T403" i="43"/>
  <c r="T450" i="43" s="1"/>
  <c r="AH403" i="43"/>
  <c r="AH450" i="43" s="1"/>
  <c r="R403" i="43"/>
  <c r="R450" i="43" s="1"/>
  <c r="AF403" i="43"/>
  <c r="AF450" i="43" s="1"/>
  <c r="P403" i="43"/>
  <c r="P450" i="43" s="1"/>
  <c r="AD403" i="43"/>
  <c r="AD450" i="43" s="1"/>
  <c r="N403" i="43"/>
  <c r="N450" i="43" s="1"/>
  <c r="AR403" i="43"/>
  <c r="AR450" i="43" s="1"/>
  <c r="AB403" i="43"/>
  <c r="AB450" i="43" s="1"/>
  <c r="L403" i="43"/>
  <c r="L450" i="43" s="1"/>
  <c r="AP403" i="43"/>
  <c r="AP450" i="43" s="1"/>
  <c r="Z403" i="43"/>
  <c r="Z450" i="43" s="1"/>
  <c r="J403" i="43"/>
  <c r="J450" i="43" s="1"/>
  <c r="X403" i="43"/>
  <c r="X450" i="43" s="1"/>
  <c r="H403" i="43"/>
  <c r="H450" i="43" s="1"/>
  <c r="AN403" i="43"/>
  <c r="AN450" i="43" s="1"/>
  <c r="D558" i="43"/>
  <c r="AL558" i="43"/>
  <c r="AL605" i="43" s="1"/>
  <c r="V558" i="43"/>
  <c r="V605" i="43" s="1"/>
  <c r="F558" i="43"/>
  <c r="F605" i="43" s="1"/>
  <c r="AJ558" i="43"/>
  <c r="AJ605" i="43" s="1"/>
  <c r="T558" i="43"/>
  <c r="T605" i="43" s="1"/>
  <c r="AH558" i="43"/>
  <c r="AH605" i="43" s="1"/>
  <c r="R558" i="43"/>
  <c r="R605" i="43" s="1"/>
  <c r="AF558" i="43"/>
  <c r="AF605" i="43" s="1"/>
  <c r="P558" i="43"/>
  <c r="P605" i="43" s="1"/>
  <c r="AD558" i="43"/>
  <c r="AD605" i="43" s="1"/>
  <c r="N558" i="43"/>
  <c r="N605" i="43" s="1"/>
  <c r="AR558" i="43"/>
  <c r="AR605" i="43" s="1"/>
  <c r="AB558" i="43"/>
  <c r="AB605" i="43" s="1"/>
  <c r="L558" i="43"/>
  <c r="L605" i="43" s="1"/>
  <c r="AP558" i="43"/>
  <c r="AP605" i="43" s="1"/>
  <c r="Z558" i="43"/>
  <c r="Z605" i="43" s="1"/>
  <c r="J558" i="43"/>
  <c r="J605" i="43" s="1"/>
  <c r="AN558" i="43"/>
  <c r="AN605" i="43" s="1"/>
  <c r="X558" i="43"/>
  <c r="X605" i="43" s="1"/>
  <c r="H558" i="43"/>
  <c r="H605" i="43" s="1"/>
  <c r="D173" i="43"/>
  <c r="AH173" i="43"/>
  <c r="AH220" i="43" s="1"/>
  <c r="R173" i="43"/>
  <c r="R220" i="43" s="1"/>
  <c r="AF173" i="43"/>
  <c r="AF220" i="43" s="1"/>
  <c r="P173" i="43"/>
  <c r="P220" i="43" s="1"/>
  <c r="AD173" i="43"/>
  <c r="AD220" i="43" s="1"/>
  <c r="N173" i="43"/>
  <c r="N220" i="43" s="1"/>
  <c r="AR173" i="43"/>
  <c r="AR220" i="43" s="1"/>
  <c r="AB173" i="43"/>
  <c r="AB220" i="43" s="1"/>
  <c r="L173" i="43"/>
  <c r="L220" i="43" s="1"/>
  <c r="AJ173" i="43"/>
  <c r="AJ220" i="43" s="1"/>
  <c r="AP173" i="43"/>
  <c r="AP220" i="43" s="1"/>
  <c r="Z173" i="43"/>
  <c r="Z220" i="43" s="1"/>
  <c r="J173" i="43"/>
  <c r="J220" i="43" s="1"/>
  <c r="T173" i="43"/>
  <c r="T220" i="43" s="1"/>
  <c r="AN173" i="43"/>
  <c r="AN220" i="43" s="1"/>
  <c r="X173" i="43"/>
  <c r="X220" i="43" s="1"/>
  <c r="H173" i="43"/>
  <c r="H220" i="43" s="1"/>
  <c r="AL173" i="43"/>
  <c r="AL220" i="43" s="1"/>
  <c r="V173" i="43"/>
  <c r="V220" i="43" s="1"/>
  <c r="F173" i="43"/>
  <c r="F220" i="43" s="1"/>
  <c r="D712" i="43"/>
  <c r="AF712" i="43"/>
  <c r="AF759" i="43" s="1"/>
  <c r="P712" i="43"/>
  <c r="P759" i="43" s="1"/>
  <c r="AR712" i="43"/>
  <c r="AR759" i="43" s="1"/>
  <c r="AB712" i="43"/>
  <c r="AB759" i="43" s="1"/>
  <c r="L712" i="43"/>
  <c r="L759" i="43" s="1"/>
  <c r="AN712" i="43"/>
  <c r="AN759" i="43" s="1"/>
  <c r="X712" i="43"/>
  <c r="X759" i="43" s="1"/>
  <c r="H712" i="43"/>
  <c r="H759" i="43" s="1"/>
  <c r="AP712" i="43"/>
  <c r="AP759" i="43" s="1"/>
  <c r="R712" i="43"/>
  <c r="R759" i="43" s="1"/>
  <c r="AL712" i="43"/>
  <c r="AL759" i="43" s="1"/>
  <c r="N712" i="43"/>
  <c r="N759" i="43" s="1"/>
  <c r="AJ712" i="43"/>
  <c r="AJ759" i="43" s="1"/>
  <c r="J712" i="43"/>
  <c r="J759" i="43" s="1"/>
  <c r="AH712" i="43"/>
  <c r="AH759" i="43" s="1"/>
  <c r="F712" i="43"/>
  <c r="F759" i="43" s="1"/>
  <c r="AD712" i="43"/>
  <c r="AD759" i="43" s="1"/>
  <c r="Z712" i="43"/>
  <c r="Z759" i="43" s="1"/>
  <c r="V712" i="43"/>
  <c r="V759" i="43" s="1"/>
  <c r="T712" i="43"/>
  <c r="T759" i="43" s="1"/>
  <c r="D1097" i="43"/>
  <c r="AN1097" i="43"/>
  <c r="AN1144" i="43" s="1"/>
  <c r="X1097" i="43"/>
  <c r="X1144" i="43" s="1"/>
  <c r="H1097" i="43"/>
  <c r="H1144" i="43" s="1"/>
  <c r="AL1097" i="43"/>
  <c r="AL1144" i="43" s="1"/>
  <c r="V1097" i="43"/>
  <c r="V1144" i="43" s="1"/>
  <c r="F1097" i="43"/>
  <c r="F1144" i="43" s="1"/>
  <c r="AJ1097" i="43"/>
  <c r="AJ1144" i="43" s="1"/>
  <c r="T1097" i="43"/>
  <c r="T1144" i="43" s="1"/>
  <c r="AH1097" i="43"/>
  <c r="AH1144" i="43" s="1"/>
  <c r="R1097" i="43"/>
  <c r="R1144" i="43" s="1"/>
  <c r="AF1097" i="43"/>
  <c r="AF1144" i="43" s="1"/>
  <c r="P1097" i="43"/>
  <c r="P1144" i="43" s="1"/>
  <c r="AD1097" i="43"/>
  <c r="AD1144" i="43" s="1"/>
  <c r="N1097" i="43"/>
  <c r="N1144" i="43" s="1"/>
  <c r="AR1097" i="43"/>
  <c r="AR1144" i="43" s="1"/>
  <c r="AB1097" i="43"/>
  <c r="AB1144" i="43" s="1"/>
  <c r="L1097" i="43"/>
  <c r="L1144" i="43" s="1"/>
  <c r="AP1097" i="43"/>
  <c r="AP1144" i="43" s="1"/>
  <c r="Z1097" i="43"/>
  <c r="Z1144" i="43" s="1"/>
  <c r="J1097" i="43"/>
  <c r="J1144" i="43" s="1"/>
  <c r="D18" i="43"/>
  <c r="AH18" i="43"/>
  <c r="AH65" i="43" s="1"/>
  <c r="R18" i="43"/>
  <c r="R65" i="43" s="1"/>
  <c r="T18" i="43"/>
  <c r="T65" i="43" s="1"/>
  <c r="AF18" i="43"/>
  <c r="AF65" i="43" s="1"/>
  <c r="P18" i="43"/>
  <c r="P65" i="43" s="1"/>
  <c r="F18" i="43"/>
  <c r="F65" i="43" s="1"/>
  <c r="AD18" i="43"/>
  <c r="AD65" i="43" s="1"/>
  <c r="N18" i="43"/>
  <c r="N65" i="43" s="1"/>
  <c r="AR18" i="43"/>
  <c r="AR65" i="43" s="1"/>
  <c r="AB18" i="43"/>
  <c r="AB65" i="43" s="1"/>
  <c r="L18" i="43"/>
  <c r="L65" i="43" s="1"/>
  <c r="AP18" i="43"/>
  <c r="AP65" i="43" s="1"/>
  <c r="Z18" i="43"/>
  <c r="Z65" i="43" s="1"/>
  <c r="J18" i="43"/>
  <c r="J65" i="43" s="1"/>
  <c r="AJ18" i="43"/>
  <c r="AJ65" i="43" s="1"/>
  <c r="AN18" i="43"/>
  <c r="AN65" i="43" s="1"/>
  <c r="X18" i="43"/>
  <c r="X65" i="43" s="1"/>
  <c r="H18" i="43"/>
  <c r="H65" i="43" s="1"/>
  <c r="AL18" i="43"/>
  <c r="AL65" i="43" s="1"/>
  <c r="V18" i="43"/>
  <c r="V65" i="43" s="1"/>
  <c r="C21" i="43"/>
  <c r="C47" i="43"/>
  <c r="C727" i="43"/>
  <c r="C749" i="43" s="1"/>
  <c r="C748" i="43"/>
  <c r="C971" i="43"/>
  <c r="C945" i="43"/>
  <c r="C740" i="43"/>
  <c r="C714" i="43"/>
  <c r="D352" i="43"/>
  <c r="D372" i="43"/>
  <c r="C99" i="43"/>
  <c r="C125" i="43"/>
  <c r="Z446" i="43"/>
  <c r="AB61" i="43"/>
  <c r="AN369" i="43"/>
  <c r="X61" i="43"/>
  <c r="C818" i="43"/>
  <c r="C792" i="43"/>
  <c r="C819" i="43" s="1"/>
  <c r="C202" i="43"/>
  <c r="C176" i="43"/>
  <c r="C203" i="43" s="1"/>
  <c r="B893" i="43"/>
  <c r="B867" i="43"/>
  <c r="N913" i="43"/>
  <c r="C433" i="43"/>
  <c r="C407" i="43"/>
  <c r="C434" i="43" s="1"/>
  <c r="B1124" i="43"/>
  <c r="B1098" i="43"/>
  <c r="T61" i="43"/>
  <c r="P369" i="43"/>
  <c r="AR446" i="43"/>
  <c r="J369" i="43"/>
  <c r="R61" i="43"/>
  <c r="D142" i="43"/>
  <c r="D122" i="43"/>
  <c r="AL369" i="43"/>
  <c r="D758" i="43"/>
  <c r="D738" i="43"/>
  <c r="D1123" i="43"/>
  <c r="D1143" i="43"/>
  <c r="V446" i="43"/>
  <c r="B636" i="43"/>
  <c r="B662" i="43"/>
  <c r="F446" i="43"/>
  <c r="AH369" i="43"/>
  <c r="C587" i="43"/>
  <c r="C561" i="43"/>
  <c r="C588" i="43" s="1"/>
  <c r="B277" i="43"/>
  <c r="B251" i="43"/>
  <c r="C671" i="43"/>
  <c r="C650" i="43"/>
  <c r="C672" i="43" s="1"/>
  <c r="V369" i="43"/>
  <c r="D449" i="43"/>
  <c r="D429" i="43"/>
  <c r="B970" i="43"/>
  <c r="B944" i="43"/>
  <c r="R369" i="43"/>
  <c r="J61" i="43"/>
  <c r="D199" i="43"/>
  <c r="D219" i="43"/>
  <c r="AH446" i="43"/>
  <c r="Z369" i="43"/>
  <c r="B1047" i="43"/>
  <c r="B1021" i="43"/>
  <c r="B713" i="43"/>
  <c r="B739" i="43"/>
  <c r="C363" i="43"/>
  <c r="C342" i="43"/>
  <c r="C364" i="43" s="1"/>
  <c r="Z61" i="43"/>
  <c r="B816" i="43"/>
  <c r="B790" i="43"/>
  <c r="AB446" i="43"/>
  <c r="AF61" i="43"/>
  <c r="AR369" i="43"/>
  <c r="C1049" i="43"/>
  <c r="C1023" i="43"/>
  <c r="C1050" i="43" s="1"/>
  <c r="AJ446" i="43"/>
  <c r="C902" i="43"/>
  <c r="C881" i="43"/>
  <c r="C903" i="43" s="1"/>
  <c r="AL446" i="43"/>
  <c r="D584" i="43"/>
  <c r="D604" i="43"/>
  <c r="L446" i="43"/>
  <c r="C132" i="43"/>
  <c r="C111" i="43"/>
  <c r="C133" i="43" s="1"/>
  <c r="AD369" i="43"/>
  <c r="AR61" i="43"/>
  <c r="D64" i="43"/>
  <c r="D44" i="43"/>
  <c r="H446" i="43"/>
  <c r="J446" i="43"/>
  <c r="C509" i="43"/>
  <c r="C483" i="43"/>
  <c r="AJ369" i="43"/>
  <c r="AL61" i="43"/>
  <c r="B353" i="43"/>
  <c r="B327" i="43"/>
  <c r="AF446" i="43"/>
  <c r="AN61" i="43"/>
  <c r="B430" i="43"/>
  <c r="B404" i="43"/>
  <c r="AD446" i="43"/>
  <c r="C663" i="43"/>
  <c r="C637" i="43"/>
  <c r="X446" i="43"/>
  <c r="B123" i="43"/>
  <c r="B97" i="43"/>
  <c r="H61" i="43"/>
  <c r="D507" i="43"/>
  <c r="D527" i="43"/>
  <c r="N446" i="43"/>
  <c r="D815" i="43"/>
  <c r="D835" i="43"/>
  <c r="F61" i="43"/>
  <c r="T369" i="43"/>
  <c r="D1066" i="43"/>
  <c r="D1046" i="43"/>
  <c r="AH61" i="43"/>
  <c r="N61" i="43"/>
  <c r="D681" i="43"/>
  <c r="D661" i="43"/>
  <c r="P446" i="43"/>
  <c r="L369" i="43"/>
  <c r="C34" i="43"/>
  <c r="C56" i="43" s="1"/>
  <c r="C55" i="43"/>
  <c r="C356" i="43"/>
  <c r="C330" i="43"/>
  <c r="C357" i="43" s="1"/>
  <c r="C1125" i="43"/>
  <c r="C1099" i="43"/>
  <c r="L61" i="43"/>
  <c r="B200" i="43"/>
  <c r="B174" i="43"/>
  <c r="AP369" i="43"/>
  <c r="B508" i="43"/>
  <c r="B482" i="43"/>
  <c r="AN446" i="43"/>
  <c r="AP61" i="43"/>
  <c r="C868" i="43"/>
  <c r="C894" i="43"/>
  <c r="R446" i="43"/>
  <c r="C496" i="43"/>
  <c r="C518" i="43" s="1"/>
  <c r="C517" i="43"/>
  <c r="H369" i="43"/>
  <c r="AF369" i="43"/>
  <c r="AP446" i="43"/>
  <c r="V61" i="43"/>
  <c r="C209" i="43"/>
  <c r="C188" i="43"/>
  <c r="C210" i="43" s="1"/>
  <c r="N369" i="43"/>
  <c r="AJ61" i="43"/>
  <c r="P61" i="43"/>
  <c r="D969" i="43"/>
  <c r="D989" i="43"/>
  <c r="B585" i="43"/>
  <c r="B559" i="43"/>
  <c r="X369" i="43"/>
  <c r="T446" i="43"/>
  <c r="AD61" i="43"/>
  <c r="D912" i="43"/>
  <c r="D892" i="43"/>
  <c r="F369" i="43"/>
  <c r="B19" i="43"/>
  <c r="B45" i="43"/>
  <c r="AB369" i="43"/>
  <c r="D296" i="43"/>
  <c r="D276" i="43"/>
  <c r="D97" i="43" l="1"/>
  <c r="J97" i="43"/>
  <c r="J144" i="43" s="1"/>
  <c r="T97" i="43"/>
  <c r="T144" i="43" s="1"/>
  <c r="AD97" i="43"/>
  <c r="AN97" i="43"/>
  <c r="AN144" i="43" s="1"/>
  <c r="AH97" i="43"/>
  <c r="AH144" i="43" s="1"/>
  <c r="N97" i="43"/>
  <c r="N144" i="43" s="1"/>
  <c r="X97" i="43"/>
  <c r="X144" i="43" s="1"/>
  <c r="R97" i="43"/>
  <c r="AR97" i="43"/>
  <c r="AR144" i="43" s="1"/>
  <c r="H97" i="43"/>
  <c r="AF97" i="43"/>
  <c r="AF144" i="43" s="1"/>
  <c r="AB97" i="43"/>
  <c r="AB144" i="43" s="1"/>
  <c r="AL97" i="43"/>
  <c r="AL144" i="43" s="1"/>
  <c r="P97" i="43"/>
  <c r="P144" i="43" s="1"/>
  <c r="Z97" i="43"/>
  <c r="Z144" i="43" s="1"/>
  <c r="AJ97" i="43"/>
  <c r="L97" i="43"/>
  <c r="L144" i="43" s="1"/>
  <c r="V97" i="43"/>
  <c r="V144" i="43" s="1"/>
  <c r="AP97" i="43"/>
  <c r="AP144" i="43" s="1"/>
  <c r="F97" i="43"/>
  <c r="F144" i="43" s="1"/>
  <c r="D944" i="43"/>
  <c r="AL944" i="43"/>
  <c r="AL991" i="43" s="1"/>
  <c r="V944" i="43"/>
  <c r="V991" i="43" s="1"/>
  <c r="F944" i="43"/>
  <c r="AH944" i="43"/>
  <c r="AH991" i="43" s="1"/>
  <c r="R944" i="43"/>
  <c r="R991" i="43" s="1"/>
  <c r="AF944" i="43"/>
  <c r="AF991" i="43" s="1"/>
  <c r="P944" i="43"/>
  <c r="P991" i="43" s="1"/>
  <c r="AD944" i="43"/>
  <c r="AD991" i="43" s="1"/>
  <c r="N944" i="43"/>
  <c r="N991" i="43" s="1"/>
  <c r="AP944" i="43"/>
  <c r="AP991" i="43" s="1"/>
  <c r="Z944" i="43"/>
  <c r="J944" i="43"/>
  <c r="J991" i="43" s="1"/>
  <c r="AB944" i="43"/>
  <c r="AB991" i="43" s="1"/>
  <c r="X944" i="43"/>
  <c r="X991" i="43" s="1"/>
  <c r="T944" i="43"/>
  <c r="T991" i="43" s="1"/>
  <c r="L944" i="43"/>
  <c r="L991" i="43" s="1"/>
  <c r="H944" i="43"/>
  <c r="H991" i="43" s="1"/>
  <c r="AR944" i="43"/>
  <c r="AR991" i="43" s="1"/>
  <c r="AN944" i="43"/>
  <c r="AJ944" i="43"/>
  <c r="AJ991" i="43" s="1"/>
  <c r="D174" i="43"/>
  <c r="AP174" i="43"/>
  <c r="Z174" i="43"/>
  <c r="Z221" i="43" s="1"/>
  <c r="J174" i="43"/>
  <c r="J221" i="43" s="1"/>
  <c r="AN174" i="43"/>
  <c r="AN221" i="43" s="1"/>
  <c r="X174" i="43"/>
  <c r="X221" i="43" s="1"/>
  <c r="H174" i="43"/>
  <c r="AL174" i="43"/>
  <c r="AL221" i="43" s="1"/>
  <c r="V174" i="43"/>
  <c r="V221" i="43" s="1"/>
  <c r="F174" i="43"/>
  <c r="AJ174" i="43"/>
  <c r="AJ221" i="43" s="1"/>
  <c r="T174" i="43"/>
  <c r="T221" i="43" s="1"/>
  <c r="AH174" i="43"/>
  <c r="AH221" i="43" s="1"/>
  <c r="R174" i="43"/>
  <c r="R221" i="43" s="1"/>
  <c r="AB174" i="43"/>
  <c r="AF174" i="43"/>
  <c r="AF221" i="43" s="1"/>
  <c r="P174" i="43"/>
  <c r="P221" i="43" s="1"/>
  <c r="AR174" i="43"/>
  <c r="AR221" i="43" s="1"/>
  <c r="AD174" i="43"/>
  <c r="AD221" i="43" s="1"/>
  <c r="N174" i="43"/>
  <c r="N221" i="43" s="1"/>
  <c r="L174" i="43"/>
  <c r="L221" i="43" s="1"/>
  <c r="D327" i="43"/>
  <c r="AD327" i="43"/>
  <c r="N327" i="43"/>
  <c r="N374" i="43" s="1"/>
  <c r="AR327" i="43"/>
  <c r="AR374" i="43" s="1"/>
  <c r="AB327" i="43"/>
  <c r="AB374" i="43" s="1"/>
  <c r="L327" i="43"/>
  <c r="L374" i="43" s="1"/>
  <c r="AP327" i="43"/>
  <c r="AP374" i="43" s="1"/>
  <c r="Z327" i="43"/>
  <c r="Z374" i="43" s="1"/>
  <c r="J327" i="43"/>
  <c r="J374" i="43" s="1"/>
  <c r="AN327" i="43"/>
  <c r="X327" i="43"/>
  <c r="X374" i="43" s="1"/>
  <c r="H327" i="43"/>
  <c r="H374" i="43" s="1"/>
  <c r="AL327" i="43"/>
  <c r="AL374" i="43" s="1"/>
  <c r="V327" i="43"/>
  <c r="V374" i="43" s="1"/>
  <c r="F327" i="43"/>
  <c r="F374" i="43" s="1"/>
  <c r="AJ327" i="43"/>
  <c r="AJ374" i="43" s="1"/>
  <c r="T327" i="43"/>
  <c r="T374" i="43" s="1"/>
  <c r="AH327" i="43"/>
  <c r="R327" i="43"/>
  <c r="R374" i="43" s="1"/>
  <c r="AF327" i="43"/>
  <c r="AF374" i="43" s="1"/>
  <c r="P327" i="43"/>
  <c r="P374" i="43" s="1"/>
  <c r="D636" i="43"/>
  <c r="AD636" i="43"/>
  <c r="AD683" i="43" s="1"/>
  <c r="N636" i="43"/>
  <c r="N683" i="43" s="1"/>
  <c r="AR636" i="43"/>
  <c r="AR683" i="43" s="1"/>
  <c r="AB636" i="43"/>
  <c r="L636" i="43"/>
  <c r="L683" i="43" s="1"/>
  <c r="AP636" i="43"/>
  <c r="AP683" i="43" s="1"/>
  <c r="Z636" i="43"/>
  <c r="Z683" i="43" s="1"/>
  <c r="J636" i="43"/>
  <c r="J683" i="43" s="1"/>
  <c r="AN636" i="43"/>
  <c r="AN683" i="43" s="1"/>
  <c r="X636" i="43"/>
  <c r="X683" i="43" s="1"/>
  <c r="H636" i="43"/>
  <c r="H683" i="43" s="1"/>
  <c r="AL636" i="43"/>
  <c r="V636" i="43"/>
  <c r="V683" i="43" s="1"/>
  <c r="F636" i="43"/>
  <c r="F683" i="43" s="1"/>
  <c r="AJ636" i="43"/>
  <c r="AJ683" i="43" s="1"/>
  <c r="T636" i="43"/>
  <c r="T683" i="43" s="1"/>
  <c r="AH636" i="43"/>
  <c r="AH683" i="43" s="1"/>
  <c r="R636" i="43"/>
  <c r="R683" i="43" s="1"/>
  <c r="P636" i="43"/>
  <c r="P683" i="43" s="1"/>
  <c r="AF636" i="43"/>
  <c r="AF683" i="43" s="1"/>
  <c r="D713" i="43"/>
  <c r="AR713" i="43"/>
  <c r="AR760" i="43" s="1"/>
  <c r="AP713" i="43"/>
  <c r="AP760" i="43" s="1"/>
  <c r="Z713" i="43"/>
  <c r="Z760" i="43" s="1"/>
  <c r="AN713" i="43"/>
  <c r="AN760" i="43" s="1"/>
  <c r="X713" i="43"/>
  <c r="X760" i="43" s="1"/>
  <c r="H713" i="43"/>
  <c r="H760" i="43" s="1"/>
  <c r="AL713" i="43"/>
  <c r="AL760" i="43" s="1"/>
  <c r="AJ713" i="43"/>
  <c r="AJ760" i="43" s="1"/>
  <c r="T713" i="43"/>
  <c r="T760" i="43" s="1"/>
  <c r="AH713" i="43"/>
  <c r="AH760" i="43" s="1"/>
  <c r="R713" i="43"/>
  <c r="R760" i="43" s="1"/>
  <c r="AF713" i="43"/>
  <c r="AF760" i="43" s="1"/>
  <c r="P713" i="43"/>
  <c r="P760" i="43" s="1"/>
  <c r="AD713" i="43"/>
  <c r="AD760" i="43" s="1"/>
  <c r="AB713" i="43"/>
  <c r="V713" i="43"/>
  <c r="V760" i="43" s="1"/>
  <c r="N713" i="43"/>
  <c r="N760" i="43" s="1"/>
  <c r="L713" i="43"/>
  <c r="L760" i="43" s="1"/>
  <c r="J713" i="43"/>
  <c r="J760" i="43" s="1"/>
  <c r="F713" i="43"/>
  <c r="F760" i="43" s="1"/>
  <c r="D790" i="43"/>
  <c r="AP790" i="43"/>
  <c r="AP837" i="43" s="1"/>
  <c r="Z790" i="43"/>
  <c r="J790" i="43"/>
  <c r="J837" i="43" s="1"/>
  <c r="AL790" i="43"/>
  <c r="AL837" i="43" s="1"/>
  <c r="V790" i="43"/>
  <c r="V837" i="43" s="1"/>
  <c r="F790" i="43"/>
  <c r="F837" i="43" s="1"/>
  <c r="AJ790" i="43"/>
  <c r="AJ837" i="43" s="1"/>
  <c r="T790" i="43"/>
  <c r="T837" i="43" s="1"/>
  <c r="AH790" i="43"/>
  <c r="AH837" i="43" s="1"/>
  <c r="L790" i="43"/>
  <c r="L837" i="43" s="1"/>
  <c r="AF790" i="43"/>
  <c r="AF837" i="43" s="1"/>
  <c r="H790" i="43"/>
  <c r="H837" i="43" s="1"/>
  <c r="AD790" i="43"/>
  <c r="AD837" i="43" s="1"/>
  <c r="AB790" i="43"/>
  <c r="AB837" i="43" s="1"/>
  <c r="X790" i="43"/>
  <c r="X837" i="43" s="1"/>
  <c r="R790" i="43"/>
  <c r="R837" i="43" s="1"/>
  <c r="AR790" i="43"/>
  <c r="AR837" i="43" s="1"/>
  <c r="P790" i="43"/>
  <c r="P837" i="43" s="1"/>
  <c r="N790" i="43"/>
  <c r="N837" i="43" s="1"/>
  <c r="AN790" i="43"/>
  <c r="AN837" i="43" s="1"/>
  <c r="D867" i="43"/>
  <c r="AD867" i="43"/>
  <c r="AD914" i="43" s="1"/>
  <c r="N867" i="43"/>
  <c r="N914" i="43" s="1"/>
  <c r="AF867" i="43"/>
  <c r="AF914" i="43" s="1"/>
  <c r="L867" i="43"/>
  <c r="L914" i="43" s="1"/>
  <c r="AB867" i="43"/>
  <c r="AB914" i="43" s="1"/>
  <c r="J867" i="43"/>
  <c r="J914" i="43" s="1"/>
  <c r="AR867" i="43"/>
  <c r="AR914" i="43" s="1"/>
  <c r="Z867" i="43"/>
  <c r="Z914" i="43" s="1"/>
  <c r="H867" i="43"/>
  <c r="H914" i="43" s="1"/>
  <c r="AP867" i="43"/>
  <c r="AP914" i="43" s="1"/>
  <c r="X867" i="43"/>
  <c r="X914" i="43" s="1"/>
  <c r="F867" i="43"/>
  <c r="F914" i="43" s="1"/>
  <c r="AN867" i="43"/>
  <c r="AN914" i="43" s="1"/>
  <c r="V867" i="43"/>
  <c r="V914" i="43" s="1"/>
  <c r="AL867" i="43"/>
  <c r="AL914" i="43" s="1"/>
  <c r="T867" i="43"/>
  <c r="T914" i="43" s="1"/>
  <c r="AJ867" i="43"/>
  <c r="AJ914" i="43" s="1"/>
  <c r="R867" i="43"/>
  <c r="R914" i="43" s="1"/>
  <c r="AH867" i="43"/>
  <c r="AH914" i="43" s="1"/>
  <c r="P867" i="43"/>
  <c r="P914" i="43" s="1"/>
  <c r="D559" i="43"/>
  <c r="AD559" i="43"/>
  <c r="AD606" i="43" s="1"/>
  <c r="N559" i="43"/>
  <c r="N606" i="43" s="1"/>
  <c r="AR559" i="43"/>
  <c r="AR606" i="43" s="1"/>
  <c r="AB559" i="43"/>
  <c r="AB606" i="43" s="1"/>
  <c r="L559" i="43"/>
  <c r="L606" i="43" s="1"/>
  <c r="AP559" i="43"/>
  <c r="AP606" i="43" s="1"/>
  <c r="Z559" i="43"/>
  <c r="Z606" i="43" s="1"/>
  <c r="J559" i="43"/>
  <c r="J606" i="43" s="1"/>
  <c r="AN559" i="43"/>
  <c r="AN606" i="43" s="1"/>
  <c r="X559" i="43"/>
  <c r="X606" i="43" s="1"/>
  <c r="H559" i="43"/>
  <c r="H606" i="43" s="1"/>
  <c r="AL559" i="43"/>
  <c r="AL606" i="43" s="1"/>
  <c r="V559" i="43"/>
  <c r="V606" i="43" s="1"/>
  <c r="F559" i="43"/>
  <c r="F606" i="43" s="1"/>
  <c r="AJ559" i="43"/>
  <c r="AJ606" i="43" s="1"/>
  <c r="T559" i="43"/>
  <c r="T606" i="43" s="1"/>
  <c r="AH559" i="43"/>
  <c r="AH606" i="43" s="1"/>
  <c r="R559" i="43"/>
  <c r="R606" i="43" s="1"/>
  <c r="P559" i="43"/>
  <c r="P606" i="43" s="1"/>
  <c r="AF559" i="43"/>
  <c r="AF606" i="43" s="1"/>
  <c r="D404" i="43"/>
  <c r="AD404" i="43"/>
  <c r="AD451" i="43" s="1"/>
  <c r="N404" i="43"/>
  <c r="N451" i="43" s="1"/>
  <c r="AR404" i="43"/>
  <c r="AR451" i="43" s="1"/>
  <c r="AB404" i="43"/>
  <c r="AB451" i="43" s="1"/>
  <c r="L404" i="43"/>
  <c r="L451" i="43" s="1"/>
  <c r="AP404" i="43"/>
  <c r="AP451" i="43" s="1"/>
  <c r="Z404" i="43"/>
  <c r="Z451" i="43" s="1"/>
  <c r="J404" i="43"/>
  <c r="J451" i="43" s="1"/>
  <c r="AN404" i="43"/>
  <c r="AN451" i="43" s="1"/>
  <c r="X404" i="43"/>
  <c r="X451" i="43" s="1"/>
  <c r="H404" i="43"/>
  <c r="H451" i="43" s="1"/>
  <c r="AL404" i="43"/>
  <c r="AL451" i="43" s="1"/>
  <c r="V404" i="43"/>
  <c r="V451" i="43" s="1"/>
  <c r="F404" i="43"/>
  <c r="F451" i="43" s="1"/>
  <c r="AJ404" i="43"/>
  <c r="AJ451" i="43" s="1"/>
  <c r="T404" i="43"/>
  <c r="T451" i="43" s="1"/>
  <c r="AH404" i="43"/>
  <c r="AH451" i="43" s="1"/>
  <c r="R404" i="43"/>
  <c r="R451" i="43" s="1"/>
  <c r="AF404" i="43"/>
  <c r="AF451" i="43" s="1"/>
  <c r="P404" i="43"/>
  <c r="P451" i="43" s="1"/>
  <c r="D1021" i="43"/>
  <c r="AF1021" i="43"/>
  <c r="AF1068" i="43" s="1"/>
  <c r="P1021" i="43"/>
  <c r="P1068" i="43" s="1"/>
  <c r="AD1021" i="43"/>
  <c r="AD1068" i="43" s="1"/>
  <c r="N1021" i="43"/>
  <c r="N1068" i="43" s="1"/>
  <c r="AR1021" i="43"/>
  <c r="AR1068" i="43" s="1"/>
  <c r="AB1021" i="43"/>
  <c r="AB1068" i="43" s="1"/>
  <c r="L1021" i="43"/>
  <c r="L1068" i="43" s="1"/>
  <c r="AP1021" i="43"/>
  <c r="AP1068" i="43" s="1"/>
  <c r="Z1021" i="43"/>
  <c r="Z1068" i="43" s="1"/>
  <c r="J1021" i="43"/>
  <c r="J1068" i="43" s="1"/>
  <c r="AN1021" i="43"/>
  <c r="AN1068" i="43" s="1"/>
  <c r="X1021" i="43"/>
  <c r="X1068" i="43" s="1"/>
  <c r="H1021" i="43"/>
  <c r="H1068" i="43" s="1"/>
  <c r="AL1021" i="43"/>
  <c r="AL1068" i="43" s="1"/>
  <c r="V1021" i="43"/>
  <c r="V1068" i="43" s="1"/>
  <c r="F1021" i="43"/>
  <c r="F1068" i="43" s="1"/>
  <c r="AJ1021" i="43"/>
  <c r="AJ1068" i="43" s="1"/>
  <c r="T1021" i="43"/>
  <c r="T1068" i="43" s="1"/>
  <c r="AH1021" i="43"/>
  <c r="AH1068" i="43" s="1"/>
  <c r="R1021" i="43"/>
  <c r="R1068" i="43" s="1"/>
  <c r="D251" i="43"/>
  <c r="AH251" i="43"/>
  <c r="AH298" i="43" s="1"/>
  <c r="R251" i="43"/>
  <c r="R298" i="43" s="1"/>
  <c r="AD251" i="43"/>
  <c r="AD298" i="43" s="1"/>
  <c r="N251" i="43"/>
  <c r="N298" i="43" s="1"/>
  <c r="AP251" i="43"/>
  <c r="AP298" i="43" s="1"/>
  <c r="Z251" i="43"/>
  <c r="Z298" i="43" s="1"/>
  <c r="J251" i="43"/>
  <c r="J298" i="43" s="1"/>
  <c r="AB251" i="43"/>
  <c r="AB298" i="43" s="1"/>
  <c r="X251" i="43"/>
  <c r="X298" i="43" s="1"/>
  <c r="V251" i="43"/>
  <c r="V298" i="43" s="1"/>
  <c r="AR251" i="43"/>
  <c r="AR298" i="43" s="1"/>
  <c r="T251" i="43"/>
  <c r="T298" i="43" s="1"/>
  <c r="AN251" i="43"/>
  <c r="AN298" i="43" s="1"/>
  <c r="P251" i="43"/>
  <c r="P298" i="43" s="1"/>
  <c r="F251" i="43"/>
  <c r="F298" i="43" s="1"/>
  <c r="AL251" i="43"/>
  <c r="AL298" i="43" s="1"/>
  <c r="L251" i="43"/>
  <c r="L298" i="43" s="1"/>
  <c r="AJ251" i="43"/>
  <c r="AJ298" i="43" s="1"/>
  <c r="H251" i="43"/>
  <c r="H298" i="43" s="1"/>
  <c r="AF251" i="43"/>
  <c r="AF298" i="43" s="1"/>
  <c r="D1098" i="43"/>
  <c r="AF1098" i="43"/>
  <c r="AF1145" i="43" s="1"/>
  <c r="P1098" i="43"/>
  <c r="P1145" i="43" s="1"/>
  <c r="AD1098" i="43"/>
  <c r="AD1145" i="43" s="1"/>
  <c r="N1098" i="43"/>
  <c r="N1145" i="43" s="1"/>
  <c r="AR1098" i="43"/>
  <c r="AR1145" i="43" s="1"/>
  <c r="AB1098" i="43"/>
  <c r="AB1145" i="43" s="1"/>
  <c r="L1098" i="43"/>
  <c r="L1145" i="43" s="1"/>
  <c r="AP1098" i="43"/>
  <c r="AP1145" i="43" s="1"/>
  <c r="Z1098" i="43"/>
  <c r="Z1145" i="43" s="1"/>
  <c r="J1098" i="43"/>
  <c r="J1145" i="43" s="1"/>
  <c r="AN1098" i="43"/>
  <c r="AN1145" i="43" s="1"/>
  <c r="X1098" i="43"/>
  <c r="X1145" i="43" s="1"/>
  <c r="H1098" i="43"/>
  <c r="H1145" i="43" s="1"/>
  <c r="AL1098" i="43"/>
  <c r="AL1145" i="43" s="1"/>
  <c r="V1098" i="43"/>
  <c r="V1145" i="43" s="1"/>
  <c r="F1098" i="43"/>
  <c r="F1145" i="43" s="1"/>
  <c r="AJ1098" i="43"/>
  <c r="AJ1145" i="43" s="1"/>
  <c r="T1098" i="43"/>
  <c r="T1145" i="43" s="1"/>
  <c r="AH1098" i="43"/>
  <c r="AH1145" i="43" s="1"/>
  <c r="R1098" i="43"/>
  <c r="R1145" i="43" s="1"/>
  <c r="D482" i="43"/>
  <c r="AL482" i="43"/>
  <c r="AL529" i="43" s="1"/>
  <c r="V482" i="43"/>
  <c r="V529" i="43" s="1"/>
  <c r="F482" i="43"/>
  <c r="F529" i="43" s="1"/>
  <c r="AB482" i="43"/>
  <c r="AB529" i="43" s="1"/>
  <c r="J482" i="43"/>
  <c r="J529" i="43" s="1"/>
  <c r="AR482" i="43"/>
  <c r="AR529" i="43" s="1"/>
  <c r="Z482" i="43"/>
  <c r="Z529" i="43" s="1"/>
  <c r="H482" i="43"/>
  <c r="H529" i="43" s="1"/>
  <c r="AP482" i="43"/>
  <c r="AP529" i="43" s="1"/>
  <c r="X482" i="43"/>
  <c r="X529" i="43" s="1"/>
  <c r="AN482" i="43"/>
  <c r="AN529" i="43" s="1"/>
  <c r="T482" i="43"/>
  <c r="T529" i="43" s="1"/>
  <c r="AJ482" i="43"/>
  <c r="AJ529" i="43" s="1"/>
  <c r="R482" i="43"/>
  <c r="R529" i="43" s="1"/>
  <c r="AH482" i="43"/>
  <c r="AH529" i="43" s="1"/>
  <c r="P482" i="43"/>
  <c r="P529" i="43" s="1"/>
  <c r="AF482" i="43"/>
  <c r="AF529" i="43" s="1"/>
  <c r="N482" i="43"/>
  <c r="N529" i="43" s="1"/>
  <c r="AD482" i="43"/>
  <c r="AD529" i="43" s="1"/>
  <c r="L482" i="43"/>
  <c r="L529" i="43" s="1"/>
  <c r="C126" i="43"/>
  <c r="AR19" i="43"/>
  <c r="AR66" i="43" s="1"/>
  <c r="AB19" i="43"/>
  <c r="AB66" i="43" s="1"/>
  <c r="L19" i="43"/>
  <c r="L66" i="43" s="1"/>
  <c r="F19" i="43"/>
  <c r="F66" i="43" s="1"/>
  <c r="AP19" i="43"/>
  <c r="AP66" i="43" s="1"/>
  <c r="Z19" i="43"/>
  <c r="Z66" i="43" s="1"/>
  <c r="J19" i="43"/>
  <c r="J66" i="43" s="1"/>
  <c r="N19" i="43"/>
  <c r="N66" i="43" s="1"/>
  <c r="AN19" i="43"/>
  <c r="AN66" i="43" s="1"/>
  <c r="X19" i="43"/>
  <c r="X66" i="43" s="1"/>
  <c r="H19" i="43"/>
  <c r="H66" i="43" s="1"/>
  <c r="AL19" i="43"/>
  <c r="AL66" i="43" s="1"/>
  <c r="V19" i="43"/>
  <c r="V66" i="43" s="1"/>
  <c r="D19" i="43"/>
  <c r="AJ19" i="43"/>
  <c r="AJ66" i="43" s="1"/>
  <c r="T19" i="43"/>
  <c r="T66" i="43" s="1"/>
  <c r="AH19" i="43"/>
  <c r="AH66" i="43" s="1"/>
  <c r="R19" i="43"/>
  <c r="R66" i="43" s="1"/>
  <c r="AF19" i="43"/>
  <c r="AF66" i="43" s="1"/>
  <c r="P19" i="43"/>
  <c r="P66" i="43" s="1"/>
  <c r="AD19" i="43"/>
  <c r="AD66" i="43" s="1"/>
  <c r="C741" i="43"/>
  <c r="C715" i="43"/>
  <c r="C742" i="43" s="1"/>
  <c r="C972" i="43"/>
  <c r="C946" i="43"/>
  <c r="C973" i="43" s="1"/>
  <c r="C48" i="43"/>
  <c r="C22" i="43"/>
  <c r="C49" i="43" s="1"/>
  <c r="D605" i="43"/>
  <c r="D585" i="43"/>
  <c r="B586" i="43"/>
  <c r="B560" i="43"/>
  <c r="C1126" i="43"/>
  <c r="C1100" i="43"/>
  <c r="C1127" i="43" s="1"/>
  <c r="B1048" i="43"/>
  <c r="B1022" i="43"/>
  <c r="D1047" i="43"/>
  <c r="D1067" i="43"/>
  <c r="B971" i="43"/>
  <c r="B945" i="43"/>
  <c r="Z991" i="43"/>
  <c r="AN991" i="43"/>
  <c r="F991" i="43"/>
  <c r="B663" i="43"/>
  <c r="B637" i="43"/>
  <c r="AB683" i="43"/>
  <c r="AL683" i="43"/>
  <c r="C895" i="43"/>
  <c r="C869" i="43"/>
  <c r="C896" i="43" s="1"/>
  <c r="D143" i="43"/>
  <c r="D123" i="43"/>
  <c r="C638" i="43"/>
  <c r="C665" i="43" s="1"/>
  <c r="C664" i="43"/>
  <c r="D430" i="43"/>
  <c r="D450" i="43"/>
  <c r="D759" i="43"/>
  <c r="D739" i="43"/>
  <c r="B124" i="43"/>
  <c r="B98" i="43"/>
  <c r="AD144" i="43"/>
  <c r="H144" i="43"/>
  <c r="AJ144" i="43"/>
  <c r="R144" i="43"/>
  <c r="B328" i="43"/>
  <c r="AD374" i="43"/>
  <c r="B354" i="43"/>
  <c r="AN374" i="43"/>
  <c r="AH374" i="43"/>
  <c r="D45" i="43"/>
  <c r="D65" i="43"/>
  <c r="B509" i="43"/>
  <c r="B483" i="43"/>
  <c r="D200" i="43"/>
  <c r="D220" i="43"/>
  <c r="B405" i="43"/>
  <c r="B431" i="43"/>
  <c r="D990" i="43"/>
  <c r="D970" i="43"/>
  <c r="B1125" i="43"/>
  <c r="B1099" i="43"/>
  <c r="D913" i="43"/>
  <c r="D893" i="43"/>
  <c r="B894" i="43"/>
  <c r="B868" i="43"/>
  <c r="C510" i="43"/>
  <c r="C484" i="43"/>
  <c r="C511" i="43" s="1"/>
  <c r="B740" i="43"/>
  <c r="AB760" i="43"/>
  <c r="B714" i="43"/>
  <c r="D297" i="43"/>
  <c r="D277" i="43"/>
  <c r="D682" i="43"/>
  <c r="D662" i="43"/>
  <c r="D836" i="43"/>
  <c r="D816" i="43"/>
  <c r="B817" i="43"/>
  <c r="B791" i="43"/>
  <c r="Z837" i="43"/>
  <c r="B46" i="43"/>
  <c r="B20" i="43"/>
  <c r="D528" i="43"/>
  <c r="D508" i="43"/>
  <c r="D373" i="43"/>
  <c r="D353" i="43"/>
  <c r="D1144" i="43"/>
  <c r="D1124" i="43"/>
  <c r="AB221" i="43"/>
  <c r="B201" i="43"/>
  <c r="B175" i="43"/>
  <c r="AP221" i="43"/>
  <c r="H221" i="43"/>
  <c r="F221" i="43"/>
  <c r="B252" i="43"/>
  <c r="B278" i="43"/>
  <c r="D637" i="43" l="1"/>
  <c r="AL637" i="43"/>
  <c r="V637" i="43"/>
  <c r="F637" i="43"/>
  <c r="AJ637" i="43"/>
  <c r="AJ684" i="43" s="1"/>
  <c r="T637" i="43"/>
  <c r="T684" i="43" s="1"/>
  <c r="AH637" i="43"/>
  <c r="AH684" i="43" s="1"/>
  <c r="R637" i="43"/>
  <c r="R684" i="43" s="1"/>
  <c r="AF637" i="43"/>
  <c r="AF684" i="43" s="1"/>
  <c r="P637" i="43"/>
  <c r="AD637" i="43"/>
  <c r="N637" i="43"/>
  <c r="AR637" i="43"/>
  <c r="AR684" i="43" s="1"/>
  <c r="AB637" i="43"/>
  <c r="AB684" i="43" s="1"/>
  <c r="L637" i="43"/>
  <c r="L684" i="43" s="1"/>
  <c r="AP637" i="43"/>
  <c r="AP684" i="43" s="1"/>
  <c r="Z637" i="43"/>
  <c r="Z684" i="43" s="1"/>
  <c r="J637" i="43"/>
  <c r="AN637" i="43"/>
  <c r="AN684" i="43" s="1"/>
  <c r="X637" i="43"/>
  <c r="H637" i="43"/>
  <c r="H684" i="43" s="1"/>
  <c r="D1022" i="43"/>
  <c r="AN1022" i="43"/>
  <c r="AN1069" i="43" s="1"/>
  <c r="X1022" i="43"/>
  <c r="X1069" i="43" s="1"/>
  <c r="H1022" i="43"/>
  <c r="H1069" i="43" s="1"/>
  <c r="AL1022" i="43"/>
  <c r="V1022" i="43"/>
  <c r="V1069" i="43" s="1"/>
  <c r="F1022" i="43"/>
  <c r="AJ1022" i="43"/>
  <c r="AJ1069" i="43" s="1"/>
  <c r="T1022" i="43"/>
  <c r="T1069" i="43" s="1"/>
  <c r="AH1022" i="43"/>
  <c r="AH1069" i="43" s="1"/>
  <c r="R1022" i="43"/>
  <c r="R1069" i="43" s="1"/>
  <c r="AF1022" i="43"/>
  <c r="AF1069" i="43" s="1"/>
  <c r="P1022" i="43"/>
  <c r="AD1022" i="43"/>
  <c r="N1022" i="43"/>
  <c r="AR1022" i="43"/>
  <c r="AR1069" i="43" s="1"/>
  <c r="AB1022" i="43"/>
  <c r="AB1069" i="43" s="1"/>
  <c r="L1022" i="43"/>
  <c r="L1069" i="43" s="1"/>
  <c r="Z1022" i="43"/>
  <c r="Z1069" i="43" s="1"/>
  <c r="J1022" i="43"/>
  <c r="J1069" i="43" s="1"/>
  <c r="AP1022" i="43"/>
  <c r="D560" i="43"/>
  <c r="AL560" i="43"/>
  <c r="V560" i="43"/>
  <c r="V607" i="43" s="1"/>
  <c r="F560" i="43"/>
  <c r="F607" i="43" s="1"/>
  <c r="AJ560" i="43"/>
  <c r="AJ607" i="43" s="1"/>
  <c r="T560" i="43"/>
  <c r="T607" i="43" s="1"/>
  <c r="AH560" i="43"/>
  <c r="AH607" i="43" s="1"/>
  <c r="R560" i="43"/>
  <c r="AF560" i="43"/>
  <c r="P560" i="43"/>
  <c r="AD560" i="43"/>
  <c r="AD607" i="43" s="1"/>
  <c r="N560" i="43"/>
  <c r="N607" i="43" s="1"/>
  <c r="AR560" i="43"/>
  <c r="AR607" i="43" s="1"/>
  <c r="AB560" i="43"/>
  <c r="AB607" i="43" s="1"/>
  <c r="L560" i="43"/>
  <c r="L607" i="43" s="1"/>
  <c r="AP560" i="43"/>
  <c r="AP607" i="43" s="1"/>
  <c r="Z560" i="43"/>
  <c r="Z607" i="43" s="1"/>
  <c r="J560" i="43"/>
  <c r="AN560" i="43"/>
  <c r="AN607" i="43" s="1"/>
  <c r="X560" i="43"/>
  <c r="X607" i="43" s="1"/>
  <c r="H560" i="43"/>
  <c r="H607" i="43" s="1"/>
  <c r="D791" i="43"/>
  <c r="AH791" i="43"/>
  <c r="AH838" i="43" s="1"/>
  <c r="R791" i="43"/>
  <c r="R838" i="43" s="1"/>
  <c r="AD791" i="43"/>
  <c r="AD838" i="43" s="1"/>
  <c r="N791" i="43"/>
  <c r="AR791" i="43"/>
  <c r="AR838" i="43" s="1"/>
  <c r="AB791" i="43"/>
  <c r="AB838" i="43" s="1"/>
  <c r="L791" i="43"/>
  <c r="L838" i="43" s="1"/>
  <c r="V791" i="43"/>
  <c r="V838" i="43" s="1"/>
  <c r="AP791" i="43"/>
  <c r="AP838" i="43" s="1"/>
  <c r="T791" i="43"/>
  <c r="AN791" i="43"/>
  <c r="P791" i="43"/>
  <c r="AL791" i="43"/>
  <c r="AL838" i="43" s="1"/>
  <c r="J791" i="43"/>
  <c r="J838" i="43" s="1"/>
  <c r="AJ791" i="43"/>
  <c r="AJ838" i="43" s="1"/>
  <c r="H791" i="43"/>
  <c r="H838" i="43" s="1"/>
  <c r="AF791" i="43"/>
  <c r="AF838" i="43" s="1"/>
  <c r="F791" i="43"/>
  <c r="Z791" i="43"/>
  <c r="Z838" i="43" s="1"/>
  <c r="X791" i="43"/>
  <c r="D483" i="43"/>
  <c r="AD483" i="43"/>
  <c r="AD530" i="43" s="1"/>
  <c r="N483" i="43"/>
  <c r="N530" i="43" s="1"/>
  <c r="AP483" i="43"/>
  <c r="AP530" i="43" s="1"/>
  <c r="X483" i="43"/>
  <c r="X530" i="43" s="1"/>
  <c r="F483" i="43"/>
  <c r="F530" i="43" s="1"/>
  <c r="AN483" i="43"/>
  <c r="V483" i="43"/>
  <c r="AL483" i="43"/>
  <c r="AL530" i="43" s="1"/>
  <c r="T483" i="43"/>
  <c r="T530" i="43" s="1"/>
  <c r="AJ483" i="43"/>
  <c r="AJ530" i="43" s="1"/>
  <c r="R483" i="43"/>
  <c r="R530" i="43" s="1"/>
  <c r="AH483" i="43"/>
  <c r="AH530" i="43" s="1"/>
  <c r="P483" i="43"/>
  <c r="P530" i="43" s="1"/>
  <c r="AF483" i="43"/>
  <c r="AF530" i="43" s="1"/>
  <c r="L483" i="43"/>
  <c r="L530" i="43" s="1"/>
  <c r="AB483" i="43"/>
  <c r="AB530" i="43" s="1"/>
  <c r="J483" i="43"/>
  <c r="J530" i="43" s="1"/>
  <c r="AR483" i="43"/>
  <c r="AR530" i="43" s="1"/>
  <c r="Z483" i="43"/>
  <c r="Z530" i="43" s="1"/>
  <c r="H483" i="43"/>
  <c r="H530" i="43" s="1"/>
  <c r="D945" i="43"/>
  <c r="AD945" i="43"/>
  <c r="AD992" i="43" s="1"/>
  <c r="N945" i="43"/>
  <c r="N992" i="43" s="1"/>
  <c r="AP945" i="43"/>
  <c r="AP992" i="43" s="1"/>
  <c r="Z945" i="43"/>
  <c r="Z992" i="43" s="1"/>
  <c r="J945" i="43"/>
  <c r="J992" i="43" s="1"/>
  <c r="AN945" i="43"/>
  <c r="AN992" i="43" s="1"/>
  <c r="X945" i="43"/>
  <c r="X992" i="43" s="1"/>
  <c r="H945" i="43"/>
  <c r="H992" i="43" s="1"/>
  <c r="AL945" i="43"/>
  <c r="AL992" i="43" s="1"/>
  <c r="V945" i="43"/>
  <c r="V992" i="43" s="1"/>
  <c r="F945" i="43"/>
  <c r="F992" i="43" s="1"/>
  <c r="AH945" i="43"/>
  <c r="AH992" i="43" s="1"/>
  <c r="R945" i="43"/>
  <c r="R992" i="43" s="1"/>
  <c r="AF945" i="43"/>
  <c r="AF992" i="43" s="1"/>
  <c r="AB945" i="43"/>
  <c r="AB992" i="43" s="1"/>
  <c r="T945" i="43"/>
  <c r="T992" i="43" s="1"/>
  <c r="P945" i="43"/>
  <c r="P992" i="43" s="1"/>
  <c r="L945" i="43"/>
  <c r="L992" i="43" s="1"/>
  <c r="AR945" i="43"/>
  <c r="AR992" i="43" s="1"/>
  <c r="AJ945" i="43"/>
  <c r="AJ992" i="43" s="1"/>
  <c r="D98" i="43"/>
  <c r="T98" i="43"/>
  <c r="T145" i="43" s="1"/>
  <c r="AB98" i="43"/>
  <c r="AB145" i="43" s="1"/>
  <c r="AH98" i="43"/>
  <c r="AH145" i="43" s="1"/>
  <c r="L98" i="43"/>
  <c r="L145" i="43" s="1"/>
  <c r="R98" i="43"/>
  <c r="R145" i="43" s="1"/>
  <c r="AP98" i="43"/>
  <c r="AP145" i="43" s="1"/>
  <c r="V98" i="43"/>
  <c r="V145" i="43" s="1"/>
  <c r="AD98" i="43"/>
  <c r="AD145" i="43" s="1"/>
  <c r="AN98" i="43"/>
  <c r="AN145" i="43" s="1"/>
  <c r="AF98" i="43"/>
  <c r="AF145" i="43" s="1"/>
  <c r="Z98" i="43"/>
  <c r="Z145" i="43" s="1"/>
  <c r="AL98" i="43"/>
  <c r="AL145" i="43" s="1"/>
  <c r="P98" i="43"/>
  <c r="P145" i="43" s="1"/>
  <c r="J98" i="43"/>
  <c r="J145" i="43" s="1"/>
  <c r="F98" i="43"/>
  <c r="F145" i="43" s="1"/>
  <c r="N98" i="43"/>
  <c r="N145" i="43" s="1"/>
  <c r="X98" i="43"/>
  <c r="X145" i="43" s="1"/>
  <c r="AJ98" i="43"/>
  <c r="AJ145" i="43" s="1"/>
  <c r="AR98" i="43"/>
  <c r="AR145" i="43" s="1"/>
  <c r="H98" i="43"/>
  <c r="H145" i="43" s="1"/>
  <c r="D175" i="43"/>
  <c r="AH175" i="43"/>
  <c r="AH222" i="43" s="1"/>
  <c r="R175" i="43"/>
  <c r="R222" i="43" s="1"/>
  <c r="AF175" i="43"/>
  <c r="AF222" i="43" s="1"/>
  <c r="P175" i="43"/>
  <c r="P222" i="43" s="1"/>
  <c r="AD175" i="43"/>
  <c r="AD222" i="43" s="1"/>
  <c r="N175" i="43"/>
  <c r="N222" i="43" s="1"/>
  <c r="AR175" i="43"/>
  <c r="AR222" i="43" s="1"/>
  <c r="AB175" i="43"/>
  <c r="AB222" i="43" s="1"/>
  <c r="L175" i="43"/>
  <c r="L222" i="43" s="1"/>
  <c r="T175" i="43"/>
  <c r="T222" i="43" s="1"/>
  <c r="AP175" i="43"/>
  <c r="AP222" i="43" s="1"/>
  <c r="Z175" i="43"/>
  <c r="Z222" i="43" s="1"/>
  <c r="J175" i="43"/>
  <c r="J222" i="43" s="1"/>
  <c r="AN175" i="43"/>
  <c r="AN222" i="43" s="1"/>
  <c r="X175" i="43"/>
  <c r="X222" i="43" s="1"/>
  <c r="H175" i="43"/>
  <c r="H222" i="43" s="1"/>
  <c r="AL175" i="43"/>
  <c r="AL222" i="43" s="1"/>
  <c r="V175" i="43"/>
  <c r="V222" i="43" s="1"/>
  <c r="F175" i="43"/>
  <c r="F222" i="43" s="1"/>
  <c r="AJ175" i="43"/>
  <c r="AJ222" i="43" s="1"/>
  <c r="D714" i="43"/>
  <c r="AJ714" i="43"/>
  <c r="AJ761" i="43" s="1"/>
  <c r="T714" i="43"/>
  <c r="T761" i="43" s="1"/>
  <c r="AH714" i="43"/>
  <c r="AH761" i="43" s="1"/>
  <c r="R714" i="43"/>
  <c r="R761" i="43" s="1"/>
  <c r="AF714" i="43"/>
  <c r="AF761" i="43" s="1"/>
  <c r="P714" i="43"/>
  <c r="P761" i="43" s="1"/>
  <c r="AD714" i="43"/>
  <c r="AD761" i="43" s="1"/>
  <c r="N714" i="43"/>
  <c r="N761" i="43" s="1"/>
  <c r="AR714" i="43"/>
  <c r="AR761" i="43" s="1"/>
  <c r="AB714" i="43"/>
  <c r="AB761" i="43" s="1"/>
  <c r="L714" i="43"/>
  <c r="L761" i="43" s="1"/>
  <c r="AP714" i="43"/>
  <c r="AP761" i="43" s="1"/>
  <c r="Z714" i="43"/>
  <c r="Z761" i="43" s="1"/>
  <c r="J714" i="43"/>
  <c r="J761" i="43" s="1"/>
  <c r="AN714" i="43"/>
  <c r="AN761" i="43" s="1"/>
  <c r="X714" i="43"/>
  <c r="X761" i="43" s="1"/>
  <c r="H714" i="43"/>
  <c r="H761" i="43" s="1"/>
  <c r="F714" i="43"/>
  <c r="F761" i="43" s="1"/>
  <c r="AL714" i="43"/>
  <c r="AL761" i="43" s="1"/>
  <c r="V714" i="43"/>
  <c r="V761" i="43" s="1"/>
  <c r="D252" i="43"/>
  <c r="AP252" i="43"/>
  <c r="AP299" i="43" s="1"/>
  <c r="Z252" i="43"/>
  <c r="Z299" i="43" s="1"/>
  <c r="J252" i="43"/>
  <c r="J299" i="43" s="1"/>
  <c r="AL252" i="43"/>
  <c r="AL299" i="43" s="1"/>
  <c r="V252" i="43"/>
  <c r="V299" i="43" s="1"/>
  <c r="F252" i="43"/>
  <c r="F299" i="43" s="1"/>
  <c r="AH252" i="43"/>
  <c r="AH299" i="43" s="1"/>
  <c r="R252" i="43"/>
  <c r="R299" i="43" s="1"/>
  <c r="AN252" i="43"/>
  <c r="AN299" i="43" s="1"/>
  <c r="N252" i="43"/>
  <c r="N299" i="43" s="1"/>
  <c r="AJ252" i="43"/>
  <c r="AJ299" i="43" s="1"/>
  <c r="L252" i="43"/>
  <c r="L299" i="43" s="1"/>
  <c r="AF252" i="43"/>
  <c r="AF299" i="43" s="1"/>
  <c r="H252" i="43"/>
  <c r="H299" i="43" s="1"/>
  <c r="AD252" i="43"/>
  <c r="AD299" i="43" s="1"/>
  <c r="AR252" i="43"/>
  <c r="AR299" i="43" s="1"/>
  <c r="AB252" i="43"/>
  <c r="AB299" i="43" s="1"/>
  <c r="P252" i="43"/>
  <c r="P299" i="43" s="1"/>
  <c r="X252" i="43"/>
  <c r="X299" i="43" s="1"/>
  <c r="T252" i="43"/>
  <c r="T299" i="43" s="1"/>
  <c r="D328" i="43"/>
  <c r="AL328" i="43"/>
  <c r="AL375" i="43" s="1"/>
  <c r="V328" i="43"/>
  <c r="V375" i="43" s="1"/>
  <c r="F328" i="43"/>
  <c r="F375" i="43" s="1"/>
  <c r="AJ328" i="43"/>
  <c r="AJ375" i="43" s="1"/>
  <c r="T328" i="43"/>
  <c r="T375" i="43" s="1"/>
  <c r="AH328" i="43"/>
  <c r="AH375" i="43" s="1"/>
  <c r="R328" i="43"/>
  <c r="R375" i="43" s="1"/>
  <c r="AF328" i="43"/>
  <c r="AF375" i="43" s="1"/>
  <c r="P328" i="43"/>
  <c r="P375" i="43" s="1"/>
  <c r="AD328" i="43"/>
  <c r="AD375" i="43" s="1"/>
  <c r="N328" i="43"/>
  <c r="N375" i="43" s="1"/>
  <c r="AR328" i="43"/>
  <c r="AR375" i="43" s="1"/>
  <c r="AB328" i="43"/>
  <c r="AB375" i="43" s="1"/>
  <c r="L328" i="43"/>
  <c r="L375" i="43" s="1"/>
  <c r="AP328" i="43"/>
  <c r="AP375" i="43" s="1"/>
  <c r="Z328" i="43"/>
  <c r="Z375" i="43" s="1"/>
  <c r="J328" i="43"/>
  <c r="J375" i="43" s="1"/>
  <c r="AN328" i="43"/>
  <c r="AN375" i="43" s="1"/>
  <c r="X328" i="43"/>
  <c r="X375" i="43" s="1"/>
  <c r="H328" i="43"/>
  <c r="H375" i="43" s="1"/>
  <c r="D868" i="43"/>
  <c r="AP868" i="43"/>
  <c r="AP915" i="43" s="1"/>
  <c r="Z868" i="43"/>
  <c r="Z915" i="43" s="1"/>
  <c r="J868" i="43"/>
  <c r="J915" i="43" s="1"/>
  <c r="AL868" i="43"/>
  <c r="AL915" i="43" s="1"/>
  <c r="V868" i="43"/>
  <c r="V915" i="43" s="1"/>
  <c r="F868" i="43"/>
  <c r="F915" i="43" s="1"/>
  <c r="AH868" i="43"/>
  <c r="AH915" i="43" s="1"/>
  <c r="AF868" i="43"/>
  <c r="AF915" i="43" s="1"/>
  <c r="L868" i="43"/>
  <c r="L915" i="43" s="1"/>
  <c r="AD868" i="43"/>
  <c r="AD915" i="43" s="1"/>
  <c r="H868" i="43"/>
  <c r="H915" i="43" s="1"/>
  <c r="AB868" i="43"/>
  <c r="AB915" i="43" s="1"/>
  <c r="X868" i="43"/>
  <c r="X915" i="43" s="1"/>
  <c r="T868" i="43"/>
  <c r="T915" i="43" s="1"/>
  <c r="AR868" i="43"/>
  <c r="AR915" i="43" s="1"/>
  <c r="R868" i="43"/>
  <c r="R915" i="43" s="1"/>
  <c r="AN868" i="43"/>
  <c r="AN915" i="43" s="1"/>
  <c r="P868" i="43"/>
  <c r="P915" i="43" s="1"/>
  <c r="N868" i="43"/>
  <c r="N915" i="43" s="1"/>
  <c r="AJ868" i="43"/>
  <c r="AJ915" i="43" s="1"/>
  <c r="D405" i="43"/>
  <c r="AL405" i="43"/>
  <c r="AL452" i="43" s="1"/>
  <c r="V405" i="43"/>
  <c r="V452" i="43" s="1"/>
  <c r="F405" i="43"/>
  <c r="F452" i="43" s="1"/>
  <c r="AJ405" i="43"/>
  <c r="AJ452" i="43" s="1"/>
  <c r="T405" i="43"/>
  <c r="T452" i="43" s="1"/>
  <c r="AH405" i="43"/>
  <c r="AH452" i="43" s="1"/>
  <c r="R405" i="43"/>
  <c r="R452" i="43" s="1"/>
  <c r="AF405" i="43"/>
  <c r="AF452" i="43" s="1"/>
  <c r="P405" i="43"/>
  <c r="P452" i="43" s="1"/>
  <c r="AD405" i="43"/>
  <c r="AD452" i="43" s="1"/>
  <c r="N405" i="43"/>
  <c r="N452" i="43" s="1"/>
  <c r="AR405" i="43"/>
  <c r="AR452" i="43" s="1"/>
  <c r="AB405" i="43"/>
  <c r="AB452" i="43" s="1"/>
  <c r="L405" i="43"/>
  <c r="L452" i="43" s="1"/>
  <c r="AP405" i="43"/>
  <c r="AP452" i="43" s="1"/>
  <c r="Z405" i="43"/>
  <c r="Z452" i="43" s="1"/>
  <c r="J405" i="43"/>
  <c r="J452" i="43" s="1"/>
  <c r="AN405" i="43"/>
  <c r="AN452" i="43" s="1"/>
  <c r="X405" i="43"/>
  <c r="X452" i="43" s="1"/>
  <c r="H405" i="43"/>
  <c r="H452" i="43" s="1"/>
  <c r="D1099" i="43"/>
  <c r="AN1099" i="43"/>
  <c r="AN1146" i="43" s="1"/>
  <c r="X1099" i="43"/>
  <c r="X1146" i="43" s="1"/>
  <c r="H1099" i="43"/>
  <c r="H1146" i="43" s="1"/>
  <c r="AL1099" i="43"/>
  <c r="AL1146" i="43" s="1"/>
  <c r="V1099" i="43"/>
  <c r="V1146" i="43" s="1"/>
  <c r="F1099" i="43"/>
  <c r="F1146" i="43" s="1"/>
  <c r="AJ1099" i="43"/>
  <c r="AJ1146" i="43" s="1"/>
  <c r="T1099" i="43"/>
  <c r="T1146" i="43" s="1"/>
  <c r="AH1099" i="43"/>
  <c r="AH1146" i="43" s="1"/>
  <c r="R1099" i="43"/>
  <c r="R1146" i="43" s="1"/>
  <c r="AF1099" i="43"/>
  <c r="AF1146" i="43" s="1"/>
  <c r="P1099" i="43"/>
  <c r="P1146" i="43" s="1"/>
  <c r="AD1099" i="43"/>
  <c r="AD1146" i="43" s="1"/>
  <c r="N1099" i="43"/>
  <c r="N1146" i="43" s="1"/>
  <c r="AR1099" i="43"/>
  <c r="AR1146" i="43" s="1"/>
  <c r="AB1099" i="43"/>
  <c r="AB1146" i="43" s="1"/>
  <c r="L1099" i="43"/>
  <c r="L1146" i="43" s="1"/>
  <c r="Z1099" i="43"/>
  <c r="Z1146" i="43" s="1"/>
  <c r="J1099" i="43"/>
  <c r="J1146" i="43" s="1"/>
  <c r="AP1099" i="43"/>
  <c r="AP1146" i="43" s="1"/>
  <c r="AL20" i="43"/>
  <c r="AL67" i="43" s="1"/>
  <c r="V20" i="43"/>
  <c r="V67" i="43" s="1"/>
  <c r="AJ20" i="43"/>
  <c r="AJ67" i="43" s="1"/>
  <c r="T20" i="43"/>
  <c r="T67" i="43" s="1"/>
  <c r="AH20" i="43"/>
  <c r="AH67" i="43" s="1"/>
  <c r="R20" i="43"/>
  <c r="R67" i="43" s="1"/>
  <c r="X20" i="43"/>
  <c r="X67" i="43" s="1"/>
  <c r="AF20" i="43"/>
  <c r="AF67" i="43" s="1"/>
  <c r="P20" i="43"/>
  <c r="P67" i="43" s="1"/>
  <c r="AN20" i="43"/>
  <c r="AN67" i="43" s="1"/>
  <c r="F20" i="43"/>
  <c r="F67" i="43" s="1"/>
  <c r="AD20" i="43"/>
  <c r="AD67" i="43" s="1"/>
  <c r="N20" i="43"/>
  <c r="N67" i="43" s="1"/>
  <c r="AR20" i="43"/>
  <c r="AR67" i="43" s="1"/>
  <c r="AB20" i="43"/>
  <c r="AB67" i="43" s="1"/>
  <c r="L20" i="43"/>
  <c r="L67" i="43" s="1"/>
  <c r="H20" i="43"/>
  <c r="H67" i="43" s="1"/>
  <c r="D20" i="43"/>
  <c r="AP20" i="43"/>
  <c r="AP67" i="43" s="1"/>
  <c r="Z20" i="43"/>
  <c r="Z67" i="43" s="1"/>
  <c r="J20" i="43"/>
  <c r="J67" i="43" s="1"/>
  <c r="D374" i="43"/>
  <c r="D354" i="43"/>
  <c r="D451" i="43"/>
  <c r="D431" i="43"/>
  <c r="B176" i="43"/>
  <c r="B202" i="43"/>
  <c r="B432" i="43"/>
  <c r="B406" i="43"/>
  <c r="D66" i="43"/>
  <c r="D46" i="43"/>
  <c r="D663" i="43"/>
  <c r="D683" i="43"/>
  <c r="B946" i="43"/>
  <c r="B972" i="43"/>
  <c r="D278" i="43"/>
  <c r="D298" i="43"/>
  <c r="B484" i="43"/>
  <c r="B510" i="43"/>
  <c r="AN530" i="43"/>
  <c r="V530" i="43"/>
  <c r="D144" i="43"/>
  <c r="D124" i="43"/>
  <c r="B1049" i="43"/>
  <c r="P1069" i="43"/>
  <c r="AL1069" i="43"/>
  <c r="F1069" i="43"/>
  <c r="B1023" i="43"/>
  <c r="AP1069" i="43"/>
  <c r="AD1069" i="43"/>
  <c r="N1069" i="43"/>
  <c r="D606" i="43"/>
  <c r="D586" i="43"/>
  <c r="D221" i="43"/>
  <c r="D201" i="43"/>
  <c r="D837" i="43"/>
  <c r="D817" i="43"/>
  <c r="D894" i="43"/>
  <c r="D914" i="43"/>
  <c r="B1126" i="43"/>
  <c r="B1100" i="43"/>
  <c r="B355" i="43"/>
  <c r="B329" i="43"/>
  <c r="B99" i="43"/>
  <c r="B125" i="43"/>
  <c r="D991" i="43"/>
  <c r="D971" i="43"/>
  <c r="B279" i="43"/>
  <c r="B253" i="43"/>
  <c r="B47" i="43"/>
  <c r="B21" i="43"/>
  <c r="B715" i="43"/>
  <c r="B741" i="43"/>
  <c r="P684" i="43"/>
  <c r="B638" i="43"/>
  <c r="AD684" i="43"/>
  <c r="N684" i="43"/>
  <c r="F684" i="43"/>
  <c r="X684" i="43"/>
  <c r="V684" i="43"/>
  <c r="B664" i="43"/>
  <c r="AL684" i="43"/>
  <c r="J684" i="43"/>
  <c r="B587" i="43"/>
  <c r="P607" i="43"/>
  <c r="AF607" i="43"/>
  <c r="B561" i="43"/>
  <c r="J607" i="43"/>
  <c r="AL607" i="43"/>
  <c r="R607" i="43"/>
  <c r="D1068" i="43"/>
  <c r="D1048" i="43"/>
  <c r="D529" i="43"/>
  <c r="D509" i="43"/>
  <c r="B792" i="43"/>
  <c r="N838" i="43"/>
  <c r="B818" i="43"/>
  <c r="T838" i="43"/>
  <c r="P838" i="43"/>
  <c r="F838" i="43"/>
  <c r="X838" i="43"/>
  <c r="AN838" i="43"/>
  <c r="D740" i="43"/>
  <c r="D760" i="43"/>
  <c r="B895" i="43"/>
  <c r="B869" i="43"/>
  <c r="D1145" i="43"/>
  <c r="D1125" i="43"/>
  <c r="D1100" i="43" l="1"/>
  <c r="AF1100" i="43"/>
  <c r="P1100" i="43"/>
  <c r="AD1100" i="43"/>
  <c r="AD1147" i="43" s="1"/>
  <c r="AD1148" i="43" s="1"/>
  <c r="N1100" i="43"/>
  <c r="N1147" i="43" s="1"/>
  <c r="N1148" i="43" s="1"/>
  <c r="AR1100" i="43"/>
  <c r="AR1147" i="43" s="1"/>
  <c r="AR1148" i="43" s="1"/>
  <c r="AB1100" i="43"/>
  <c r="AB1147" i="43" s="1"/>
  <c r="AB1148" i="43" s="1"/>
  <c r="L1100" i="43"/>
  <c r="L1147" i="43" s="1"/>
  <c r="L1148" i="43" s="1"/>
  <c r="AP1100" i="43"/>
  <c r="Z1100" i="43"/>
  <c r="J1100" i="43"/>
  <c r="AN1100" i="43"/>
  <c r="AN1147" i="43" s="1"/>
  <c r="AN1148" i="43" s="1"/>
  <c r="X1100" i="43"/>
  <c r="X1147" i="43" s="1"/>
  <c r="X1148" i="43" s="1"/>
  <c r="H1100" i="43"/>
  <c r="H1147" i="43" s="1"/>
  <c r="H1148" i="43" s="1"/>
  <c r="AL1100" i="43"/>
  <c r="AL1147" i="43" s="1"/>
  <c r="AL1148" i="43" s="1"/>
  <c r="V1100" i="43"/>
  <c r="V1147" i="43" s="1"/>
  <c r="V1148" i="43" s="1"/>
  <c r="F1100" i="43"/>
  <c r="F1147" i="43" s="1"/>
  <c r="F1148" i="43" s="1"/>
  <c r="AJ1100" i="43"/>
  <c r="T1100" i="43"/>
  <c r="AH1100" i="43"/>
  <c r="AH1147" i="43" s="1"/>
  <c r="AH1148" i="43" s="1"/>
  <c r="R1100" i="43"/>
  <c r="R1147" i="43" s="1"/>
  <c r="R1148" i="43" s="1"/>
  <c r="D792" i="43"/>
  <c r="AP792" i="43"/>
  <c r="AP839" i="43" s="1"/>
  <c r="AP840" i="43" s="1"/>
  <c r="Z792" i="43"/>
  <c r="Z839" i="43" s="1"/>
  <c r="Z840" i="43" s="1"/>
  <c r="J792" i="43"/>
  <c r="AL792" i="43"/>
  <c r="V792" i="43"/>
  <c r="V839" i="43" s="1"/>
  <c r="V840" i="43" s="1"/>
  <c r="F792" i="43"/>
  <c r="F839" i="43" s="1"/>
  <c r="F840" i="43" s="1"/>
  <c r="AJ792" i="43"/>
  <c r="AJ839" i="43" s="1"/>
  <c r="AJ840" i="43" s="1"/>
  <c r="T792" i="43"/>
  <c r="T839" i="43" s="1"/>
  <c r="T840" i="43" s="1"/>
  <c r="AF792" i="43"/>
  <c r="AF839" i="43" s="1"/>
  <c r="AF840" i="43" s="1"/>
  <c r="H792" i="43"/>
  <c r="H839" i="43" s="1"/>
  <c r="H840" i="43" s="1"/>
  <c r="AD792" i="43"/>
  <c r="AD839" i="43" s="1"/>
  <c r="AD840" i="43" s="1"/>
  <c r="AB792" i="43"/>
  <c r="X792" i="43"/>
  <c r="X839" i="43" s="1"/>
  <c r="X840" i="43" s="1"/>
  <c r="R792" i="43"/>
  <c r="R839" i="43" s="1"/>
  <c r="R840" i="43" s="1"/>
  <c r="AR792" i="43"/>
  <c r="AR839" i="43" s="1"/>
  <c r="AR840" i="43" s="1"/>
  <c r="P792" i="43"/>
  <c r="P839" i="43" s="1"/>
  <c r="P840" i="43" s="1"/>
  <c r="AN792" i="43"/>
  <c r="AN839" i="43" s="1"/>
  <c r="AN840" i="43" s="1"/>
  <c r="N792" i="43"/>
  <c r="N839" i="43" s="1"/>
  <c r="N840" i="43" s="1"/>
  <c r="AH792" i="43"/>
  <c r="AH839" i="43" s="1"/>
  <c r="AH840" i="43" s="1"/>
  <c r="L792" i="43"/>
  <c r="D869" i="43"/>
  <c r="AH869" i="43"/>
  <c r="AH916" i="43" s="1"/>
  <c r="AH917" i="43" s="1"/>
  <c r="R869" i="43"/>
  <c r="R916" i="43" s="1"/>
  <c r="R917" i="43" s="1"/>
  <c r="AD869" i="43"/>
  <c r="AD916" i="43" s="1"/>
  <c r="AD917" i="43" s="1"/>
  <c r="N869" i="43"/>
  <c r="N916" i="43" s="1"/>
  <c r="N917" i="43" s="1"/>
  <c r="AP869" i="43"/>
  <c r="AP916" i="43" s="1"/>
  <c r="AP917" i="43" s="1"/>
  <c r="Z869" i="43"/>
  <c r="Z916" i="43" s="1"/>
  <c r="Z917" i="43" s="1"/>
  <c r="J869" i="43"/>
  <c r="AR869" i="43"/>
  <c r="AR916" i="43" s="1"/>
  <c r="AR917" i="43" s="1"/>
  <c r="T869" i="43"/>
  <c r="T916" i="43" s="1"/>
  <c r="T917" i="43" s="1"/>
  <c r="AN869" i="43"/>
  <c r="AN916" i="43" s="1"/>
  <c r="AN917" i="43" s="1"/>
  <c r="P869" i="43"/>
  <c r="P916" i="43" s="1"/>
  <c r="P917" i="43" s="1"/>
  <c r="AL869" i="43"/>
  <c r="AL916" i="43" s="1"/>
  <c r="AL917" i="43" s="1"/>
  <c r="L869" i="43"/>
  <c r="L916" i="43" s="1"/>
  <c r="L917" i="43" s="1"/>
  <c r="AJ869" i="43"/>
  <c r="AJ916" i="43" s="1"/>
  <c r="AJ917" i="43" s="1"/>
  <c r="H869" i="43"/>
  <c r="AF869" i="43"/>
  <c r="F869" i="43"/>
  <c r="F916" i="43" s="1"/>
  <c r="F917" i="43" s="1"/>
  <c r="AB869" i="43"/>
  <c r="AB916" i="43" s="1"/>
  <c r="AB917" i="43" s="1"/>
  <c r="X869" i="43"/>
  <c r="X916" i="43" s="1"/>
  <c r="X917" i="43" s="1"/>
  <c r="V869" i="43"/>
  <c r="V916" i="43" s="1"/>
  <c r="V917" i="43" s="1"/>
  <c r="D715" i="43"/>
  <c r="AR715" i="43"/>
  <c r="AR762" i="43" s="1"/>
  <c r="AR763" i="43" s="1"/>
  <c r="AB715" i="43"/>
  <c r="L715" i="43"/>
  <c r="L762" i="43" s="1"/>
  <c r="L763" i="43" s="1"/>
  <c r="AP715" i="43"/>
  <c r="AP762" i="43" s="1"/>
  <c r="AP763" i="43" s="1"/>
  <c r="Z715" i="43"/>
  <c r="Z762" i="43" s="1"/>
  <c r="Z763" i="43" s="1"/>
  <c r="J715" i="43"/>
  <c r="J762" i="43" s="1"/>
  <c r="J763" i="43" s="1"/>
  <c r="AN715" i="43"/>
  <c r="AN762" i="43" s="1"/>
  <c r="AN763" i="43" s="1"/>
  <c r="X715" i="43"/>
  <c r="X762" i="43" s="1"/>
  <c r="X763" i="43" s="1"/>
  <c r="H715" i="43"/>
  <c r="H762" i="43" s="1"/>
  <c r="H763" i="43" s="1"/>
  <c r="AL715" i="43"/>
  <c r="V715" i="43"/>
  <c r="V762" i="43" s="1"/>
  <c r="V763" i="43" s="1"/>
  <c r="F715" i="43"/>
  <c r="F762" i="43" s="1"/>
  <c r="F763" i="43" s="1"/>
  <c r="AJ715" i="43"/>
  <c r="T715" i="43"/>
  <c r="T762" i="43" s="1"/>
  <c r="T763" i="43" s="1"/>
  <c r="AH715" i="43"/>
  <c r="AH762" i="43" s="1"/>
  <c r="AH763" i="43" s="1"/>
  <c r="R715" i="43"/>
  <c r="R762" i="43" s="1"/>
  <c r="R763" i="43" s="1"/>
  <c r="AF715" i="43"/>
  <c r="AF762" i="43" s="1"/>
  <c r="AF763" i="43" s="1"/>
  <c r="P715" i="43"/>
  <c r="AD715" i="43"/>
  <c r="AD762" i="43" s="1"/>
  <c r="AD763" i="43" s="1"/>
  <c r="N715" i="43"/>
  <c r="N762" i="43" s="1"/>
  <c r="N763" i="43" s="1"/>
  <c r="D1023" i="43"/>
  <c r="AF1023" i="43"/>
  <c r="AF1070" i="43" s="1"/>
  <c r="AF1071" i="43" s="1"/>
  <c r="P1023" i="43"/>
  <c r="P1070" i="43" s="1"/>
  <c r="P1071" i="43" s="1"/>
  <c r="AD1023" i="43"/>
  <c r="AD1070" i="43" s="1"/>
  <c r="AD1071" i="43" s="1"/>
  <c r="N1023" i="43"/>
  <c r="N1070" i="43" s="1"/>
  <c r="N1071" i="43" s="1"/>
  <c r="AR1023" i="43"/>
  <c r="AB1023" i="43"/>
  <c r="L1023" i="43"/>
  <c r="L1070" i="43" s="1"/>
  <c r="L1071" i="43" s="1"/>
  <c r="AP1023" i="43"/>
  <c r="AP1070" i="43" s="1"/>
  <c r="AP1071" i="43" s="1"/>
  <c r="Z1023" i="43"/>
  <c r="Z1070" i="43" s="1"/>
  <c r="Z1071" i="43" s="1"/>
  <c r="J1023" i="43"/>
  <c r="J1070" i="43" s="1"/>
  <c r="J1071" i="43" s="1"/>
  <c r="AN1023" i="43"/>
  <c r="AN1070" i="43" s="1"/>
  <c r="AN1071" i="43" s="1"/>
  <c r="X1023" i="43"/>
  <c r="X1070" i="43" s="1"/>
  <c r="X1071" i="43" s="1"/>
  <c r="H1023" i="43"/>
  <c r="AL1023" i="43"/>
  <c r="AL1070" i="43" s="1"/>
  <c r="AL1071" i="43" s="1"/>
  <c r="V1023" i="43"/>
  <c r="V1070" i="43" s="1"/>
  <c r="V1071" i="43" s="1"/>
  <c r="F1023" i="43"/>
  <c r="F1070" i="43" s="1"/>
  <c r="F1071" i="43" s="1"/>
  <c r="AJ1023" i="43"/>
  <c r="AJ1070" i="43" s="1"/>
  <c r="AJ1071" i="43" s="1"/>
  <c r="T1023" i="43"/>
  <c r="T1070" i="43" s="1"/>
  <c r="T1071" i="43" s="1"/>
  <c r="AH1023" i="43"/>
  <c r="AH1070" i="43" s="1"/>
  <c r="AH1071" i="43" s="1"/>
  <c r="R1023" i="43"/>
  <c r="R1070" i="43" s="1"/>
  <c r="R1071" i="43" s="1"/>
  <c r="D484" i="43"/>
  <c r="AP484" i="43"/>
  <c r="Z484" i="43"/>
  <c r="Z531" i="43" s="1"/>
  <c r="Z532" i="43" s="1"/>
  <c r="AL484" i="43"/>
  <c r="AL531" i="43" s="1"/>
  <c r="AL532" i="43" s="1"/>
  <c r="V484" i="43"/>
  <c r="V531" i="43" s="1"/>
  <c r="V532" i="43" s="1"/>
  <c r="F484" i="43"/>
  <c r="F531" i="43" s="1"/>
  <c r="F532" i="43" s="1"/>
  <c r="AH484" i="43"/>
  <c r="AH531" i="43" s="1"/>
  <c r="AH532" i="43" s="1"/>
  <c r="T484" i="43"/>
  <c r="T531" i="43" s="1"/>
  <c r="T532" i="43" s="1"/>
  <c r="AR484" i="43"/>
  <c r="AR531" i="43" s="1"/>
  <c r="AR532" i="43" s="1"/>
  <c r="R484" i="43"/>
  <c r="R531" i="43" s="1"/>
  <c r="R532" i="43" s="1"/>
  <c r="AN484" i="43"/>
  <c r="AN531" i="43" s="1"/>
  <c r="AN532" i="43" s="1"/>
  <c r="P484" i="43"/>
  <c r="P531" i="43" s="1"/>
  <c r="P532" i="43" s="1"/>
  <c r="AJ484" i="43"/>
  <c r="AJ531" i="43" s="1"/>
  <c r="AJ532" i="43" s="1"/>
  <c r="N484" i="43"/>
  <c r="N531" i="43" s="1"/>
  <c r="N532" i="43" s="1"/>
  <c r="AF484" i="43"/>
  <c r="AF531" i="43" s="1"/>
  <c r="AF532" i="43" s="1"/>
  <c r="L484" i="43"/>
  <c r="L531" i="43" s="1"/>
  <c r="L532" i="43" s="1"/>
  <c r="AD484" i="43"/>
  <c r="AD531" i="43" s="1"/>
  <c r="AD532" i="43" s="1"/>
  <c r="J484" i="43"/>
  <c r="J531" i="43" s="1"/>
  <c r="J532" i="43" s="1"/>
  <c r="AB484" i="43"/>
  <c r="AB531" i="43" s="1"/>
  <c r="AB532" i="43" s="1"/>
  <c r="H484" i="43"/>
  <c r="H531" i="43" s="1"/>
  <c r="H532" i="43" s="1"/>
  <c r="X484" i="43"/>
  <c r="X531" i="43" s="1"/>
  <c r="X532" i="43" s="1"/>
  <c r="D946" i="43"/>
  <c r="AL946" i="43"/>
  <c r="AL993" i="43" s="1"/>
  <c r="AL994" i="43" s="1"/>
  <c r="V946" i="43"/>
  <c r="V993" i="43" s="1"/>
  <c r="V994" i="43" s="1"/>
  <c r="F946" i="43"/>
  <c r="F993" i="43" s="1"/>
  <c r="F994" i="43" s="1"/>
  <c r="AH946" i="43"/>
  <c r="R946" i="43"/>
  <c r="R993" i="43" s="1"/>
  <c r="R994" i="43" s="1"/>
  <c r="AF946" i="43"/>
  <c r="AF993" i="43" s="1"/>
  <c r="AF994" i="43" s="1"/>
  <c r="P946" i="43"/>
  <c r="P993" i="43" s="1"/>
  <c r="P994" i="43" s="1"/>
  <c r="AD946" i="43"/>
  <c r="AD993" i="43" s="1"/>
  <c r="AD994" i="43" s="1"/>
  <c r="N946" i="43"/>
  <c r="N993" i="43" s="1"/>
  <c r="N994" i="43" s="1"/>
  <c r="AP946" i="43"/>
  <c r="AP993" i="43" s="1"/>
  <c r="AP994" i="43" s="1"/>
  <c r="Z946" i="43"/>
  <c r="Z993" i="43" s="1"/>
  <c r="Z994" i="43" s="1"/>
  <c r="J946" i="43"/>
  <c r="J993" i="43" s="1"/>
  <c r="J994" i="43" s="1"/>
  <c r="AJ946" i="43"/>
  <c r="AJ993" i="43" s="1"/>
  <c r="AJ994" i="43" s="1"/>
  <c r="AB946" i="43"/>
  <c r="AB993" i="43" s="1"/>
  <c r="AB994" i="43" s="1"/>
  <c r="X946" i="43"/>
  <c r="X993" i="43" s="1"/>
  <c r="X994" i="43" s="1"/>
  <c r="T946" i="43"/>
  <c r="T993" i="43" s="1"/>
  <c r="T994" i="43" s="1"/>
  <c r="L946" i="43"/>
  <c r="L993" i="43" s="1"/>
  <c r="L994" i="43" s="1"/>
  <c r="H946" i="43"/>
  <c r="H993" i="43" s="1"/>
  <c r="H994" i="43" s="1"/>
  <c r="AR946" i="43"/>
  <c r="AR993" i="43" s="1"/>
  <c r="AR994" i="43" s="1"/>
  <c r="AN946" i="43"/>
  <c r="AN993" i="43" s="1"/>
  <c r="AN994" i="43" s="1"/>
  <c r="D176" i="43"/>
  <c r="AP176" i="43"/>
  <c r="AP223" i="43" s="1"/>
  <c r="AP224" i="43" s="1"/>
  <c r="Z176" i="43"/>
  <c r="Z223" i="43" s="1"/>
  <c r="Z224" i="43" s="1"/>
  <c r="J176" i="43"/>
  <c r="J223" i="43" s="1"/>
  <c r="J224" i="43" s="1"/>
  <c r="AN176" i="43"/>
  <c r="AN223" i="43" s="1"/>
  <c r="AN224" i="43" s="1"/>
  <c r="X176" i="43"/>
  <c r="X223" i="43" s="1"/>
  <c r="X224" i="43" s="1"/>
  <c r="H176" i="43"/>
  <c r="H223" i="43" s="1"/>
  <c r="H224" i="43" s="1"/>
  <c r="AL176" i="43"/>
  <c r="AL223" i="43" s="1"/>
  <c r="AL224" i="43" s="1"/>
  <c r="V176" i="43"/>
  <c r="V223" i="43" s="1"/>
  <c r="V224" i="43" s="1"/>
  <c r="F176" i="43"/>
  <c r="F223" i="43" s="1"/>
  <c r="F224" i="43" s="1"/>
  <c r="AJ176" i="43"/>
  <c r="AJ223" i="43" s="1"/>
  <c r="AJ224" i="43" s="1"/>
  <c r="T176" i="43"/>
  <c r="T223" i="43" s="1"/>
  <c r="T224" i="43" s="1"/>
  <c r="AR176" i="43"/>
  <c r="AR223" i="43" s="1"/>
  <c r="AR224" i="43" s="1"/>
  <c r="AH176" i="43"/>
  <c r="AH223" i="43" s="1"/>
  <c r="AH224" i="43" s="1"/>
  <c r="R176" i="43"/>
  <c r="R223" i="43" s="1"/>
  <c r="R224" i="43" s="1"/>
  <c r="L176" i="43"/>
  <c r="L223" i="43" s="1"/>
  <c r="L224" i="43" s="1"/>
  <c r="AF176" i="43"/>
  <c r="AF223" i="43" s="1"/>
  <c r="AF224" i="43" s="1"/>
  <c r="P176" i="43"/>
  <c r="P223" i="43" s="1"/>
  <c r="P224" i="43" s="1"/>
  <c r="AB176" i="43"/>
  <c r="AB223" i="43" s="1"/>
  <c r="AB224" i="43" s="1"/>
  <c r="AD176" i="43"/>
  <c r="AD223" i="43" s="1"/>
  <c r="AD224" i="43" s="1"/>
  <c r="N176" i="43"/>
  <c r="N223" i="43" s="1"/>
  <c r="N224" i="43" s="1"/>
  <c r="D561" i="43"/>
  <c r="AD561" i="43"/>
  <c r="AD608" i="43" s="1"/>
  <c r="AD609" i="43" s="1"/>
  <c r="N561" i="43"/>
  <c r="AR561" i="43"/>
  <c r="AR608" i="43" s="1"/>
  <c r="AR609" i="43" s="1"/>
  <c r="AB561" i="43"/>
  <c r="AB608" i="43" s="1"/>
  <c r="AB609" i="43" s="1"/>
  <c r="L561" i="43"/>
  <c r="L608" i="43" s="1"/>
  <c r="L609" i="43" s="1"/>
  <c r="AP561" i="43"/>
  <c r="AP608" i="43" s="1"/>
  <c r="AP609" i="43" s="1"/>
  <c r="Z561" i="43"/>
  <c r="Z608" i="43" s="1"/>
  <c r="Z609" i="43" s="1"/>
  <c r="J561" i="43"/>
  <c r="J608" i="43" s="1"/>
  <c r="J609" i="43" s="1"/>
  <c r="AN561" i="43"/>
  <c r="AN608" i="43" s="1"/>
  <c r="AN609" i="43" s="1"/>
  <c r="X561" i="43"/>
  <c r="X608" i="43" s="1"/>
  <c r="X609" i="43" s="1"/>
  <c r="H561" i="43"/>
  <c r="H608" i="43" s="1"/>
  <c r="H609" i="43" s="1"/>
  <c r="AL561" i="43"/>
  <c r="AL608" i="43" s="1"/>
  <c r="AL609" i="43" s="1"/>
  <c r="V561" i="43"/>
  <c r="V608" i="43" s="1"/>
  <c r="V609" i="43" s="1"/>
  <c r="F561" i="43"/>
  <c r="F608" i="43" s="1"/>
  <c r="F609" i="43" s="1"/>
  <c r="AJ561" i="43"/>
  <c r="AJ608" i="43" s="1"/>
  <c r="AJ609" i="43" s="1"/>
  <c r="T561" i="43"/>
  <c r="T608" i="43" s="1"/>
  <c r="T609" i="43" s="1"/>
  <c r="AH561" i="43"/>
  <c r="AH608" i="43" s="1"/>
  <c r="AH609" i="43" s="1"/>
  <c r="R561" i="43"/>
  <c r="R608" i="43" s="1"/>
  <c r="R609" i="43" s="1"/>
  <c r="AF561" i="43"/>
  <c r="AF608" i="43" s="1"/>
  <c r="AF609" i="43" s="1"/>
  <c r="P561" i="43"/>
  <c r="P608" i="43" s="1"/>
  <c r="P609" i="43" s="1"/>
  <c r="D329" i="43"/>
  <c r="AD329" i="43"/>
  <c r="AD376" i="43" s="1"/>
  <c r="N329" i="43"/>
  <c r="N376" i="43" s="1"/>
  <c r="AR329" i="43"/>
  <c r="AR376" i="43" s="1"/>
  <c r="AB329" i="43"/>
  <c r="AB376" i="43" s="1"/>
  <c r="L329" i="43"/>
  <c r="L376" i="43" s="1"/>
  <c r="AP329" i="43"/>
  <c r="AP376" i="43" s="1"/>
  <c r="Z329" i="43"/>
  <c r="Z376" i="43" s="1"/>
  <c r="J329" i="43"/>
  <c r="J376" i="43" s="1"/>
  <c r="AN329" i="43"/>
  <c r="AN376" i="43" s="1"/>
  <c r="X329" i="43"/>
  <c r="X376" i="43" s="1"/>
  <c r="H329" i="43"/>
  <c r="H376" i="43" s="1"/>
  <c r="AL329" i="43"/>
  <c r="AL376" i="43" s="1"/>
  <c r="V329" i="43"/>
  <c r="V376" i="43" s="1"/>
  <c r="F329" i="43"/>
  <c r="F376" i="43" s="1"/>
  <c r="AJ329" i="43"/>
  <c r="AJ376" i="43" s="1"/>
  <c r="T329" i="43"/>
  <c r="T376" i="43" s="1"/>
  <c r="AH329" i="43"/>
  <c r="AH376" i="43" s="1"/>
  <c r="R329" i="43"/>
  <c r="R376" i="43" s="1"/>
  <c r="AF329" i="43"/>
  <c r="AF376" i="43" s="1"/>
  <c r="P329" i="43"/>
  <c r="P376" i="43" s="1"/>
  <c r="D253" i="43"/>
  <c r="AH253" i="43"/>
  <c r="AH300" i="43" s="1"/>
  <c r="AH301" i="43" s="1"/>
  <c r="R253" i="43"/>
  <c r="R300" i="43" s="1"/>
  <c r="R301" i="43" s="1"/>
  <c r="AD253" i="43"/>
  <c r="AD300" i="43" s="1"/>
  <c r="AD301" i="43" s="1"/>
  <c r="N253" i="43"/>
  <c r="N300" i="43" s="1"/>
  <c r="N301" i="43" s="1"/>
  <c r="AP253" i="43"/>
  <c r="AP300" i="43" s="1"/>
  <c r="AP301" i="43" s="1"/>
  <c r="Z253" i="43"/>
  <c r="Z300" i="43" s="1"/>
  <c r="Z301" i="43" s="1"/>
  <c r="J253" i="43"/>
  <c r="J300" i="43" s="1"/>
  <c r="J301" i="43" s="1"/>
  <c r="X253" i="43"/>
  <c r="X300" i="43" s="1"/>
  <c r="X301" i="43" s="1"/>
  <c r="V253" i="43"/>
  <c r="V300" i="43" s="1"/>
  <c r="V301" i="43" s="1"/>
  <c r="AR253" i="43"/>
  <c r="AR300" i="43" s="1"/>
  <c r="AR301" i="43" s="1"/>
  <c r="T253" i="43"/>
  <c r="T300" i="43" s="1"/>
  <c r="T301" i="43" s="1"/>
  <c r="AN253" i="43"/>
  <c r="AN300" i="43" s="1"/>
  <c r="AN301" i="43" s="1"/>
  <c r="P253" i="43"/>
  <c r="P300" i="43" s="1"/>
  <c r="P301" i="43" s="1"/>
  <c r="AL253" i="43"/>
  <c r="AL300" i="43" s="1"/>
  <c r="AL301" i="43" s="1"/>
  <c r="L253" i="43"/>
  <c r="L300" i="43" s="1"/>
  <c r="L301" i="43" s="1"/>
  <c r="AJ253" i="43"/>
  <c r="AJ300" i="43" s="1"/>
  <c r="AJ301" i="43" s="1"/>
  <c r="H253" i="43"/>
  <c r="H300" i="43" s="1"/>
  <c r="H301" i="43" s="1"/>
  <c r="AB253" i="43"/>
  <c r="AB300" i="43" s="1"/>
  <c r="AB301" i="43" s="1"/>
  <c r="AF253" i="43"/>
  <c r="AF300" i="43" s="1"/>
  <c r="AF301" i="43" s="1"/>
  <c r="F253" i="43"/>
  <c r="F300" i="43" s="1"/>
  <c r="F301" i="43" s="1"/>
  <c r="D99" i="43"/>
  <c r="N99" i="43"/>
  <c r="N146" i="43" s="1"/>
  <c r="N147" i="43" s="1"/>
  <c r="X99" i="43"/>
  <c r="X146" i="43" s="1"/>
  <c r="X147" i="43" s="1"/>
  <c r="R99" i="43"/>
  <c r="R146" i="43" s="1"/>
  <c r="R147" i="43" s="1"/>
  <c r="Z99" i="43"/>
  <c r="Z146" i="43" s="1"/>
  <c r="Z147" i="43" s="1"/>
  <c r="AJ99" i="43"/>
  <c r="AJ146" i="43" s="1"/>
  <c r="AJ147" i="43" s="1"/>
  <c r="AB99" i="43"/>
  <c r="AB146" i="43" s="1"/>
  <c r="AB147" i="43" s="1"/>
  <c r="AL99" i="43"/>
  <c r="AL146" i="43" s="1"/>
  <c r="AL147" i="43" s="1"/>
  <c r="P99" i="43"/>
  <c r="P146" i="43" s="1"/>
  <c r="P147" i="43" s="1"/>
  <c r="L99" i="43"/>
  <c r="L146" i="43" s="1"/>
  <c r="L147" i="43" s="1"/>
  <c r="V99" i="43"/>
  <c r="AP99" i="43"/>
  <c r="AP146" i="43" s="1"/>
  <c r="AP147" i="43" s="1"/>
  <c r="F99" i="43"/>
  <c r="F146" i="43" s="1"/>
  <c r="F147" i="43" s="1"/>
  <c r="J99" i="43"/>
  <c r="J146" i="43" s="1"/>
  <c r="J147" i="43" s="1"/>
  <c r="T99" i="43"/>
  <c r="T146" i="43" s="1"/>
  <c r="T147" i="43" s="1"/>
  <c r="AD99" i="43"/>
  <c r="AD146" i="43" s="1"/>
  <c r="AD147" i="43" s="1"/>
  <c r="AN99" i="43"/>
  <c r="AN146" i="43" s="1"/>
  <c r="AN147" i="43" s="1"/>
  <c r="AH99" i="43"/>
  <c r="AH146" i="43" s="1"/>
  <c r="AH147" i="43" s="1"/>
  <c r="AR99" i="43"/>
  <c r="AR146" i="43" s="1"/>
  <c r="AR147" i="43" s="1"/>
  <c r="H99" i="43"/>
  <c r="H146" i="43" s="1"/>
  <c r="H147" i="43" s="1"/>
  <c r="AF99" i="43"/>
  <c r="AF146" i="43" s="1"/>
  <c r="AF147" i="43" s="1"/>
  <c r="D406" i="43"/>
  <c r="AD406" i="43"/>
  <c r="AD453" i="43" s="1"/>
  <c r="N406" i="43"/>
  <c r="N453" i="43" s="1"/>
  <c r="AR406" i="43"/>
  <c r="AR453" i="43" s="1"/>
  <c r="AB406" i="43"/>
  <c r="AB453" i="43" s="1"/>
  <c r="L406" i="43"/>
  <c r="L453" i="43" s="1"/>
  <c r="AP406" i="43"/>
  <c r="AP453" i="43" s="1"/>
  <c r="Z406" i="43"/>
  <c r="Z453" i="43" s="1"/>
  <c r="J406" i="43"/>
  <c r="J453" i="43" s="1"/>
  <c r="AN406" i="43"/>
  <c r="AN453" i="43" s="1"/>
  <c r="X406" i="43"/>
  <c r="X453" i="43" s="1"/>
  <c r="H406" i="43"/>
  <c r="H453" i="43" s="1"/>
  <c r="AL406" i="43"/>
  <c r="AL453" i="43" s="1"/>
  <c r="V406" i="43"/>
  <c r="V453" i="43" s="1"/>
  <c r="F406" i="43"/>
  <c r="F453" i="43" s="1"/>
  <c r="AJ406" i="43"/>
  <c r="AJ453" i="43" s="1"/>
  <c r="T406" i="43"/>
  <c r="T453" i="43" s="1"/>
  <c r="AH406" i="43"/>
  <c r="AH453" i="43" s="1"/>
  <c r="R406" i="43"/>
  <c r="R453" i="43" s="1"/>
  <c r="AF406" i="43"/>
  <c r="AF453" i="43" s="1"/>
  <c r="P406" i="43"/>
  <c r="P453" i="43" s="1"/>
  <c r="D638" i="43"/>
  <c r="AJ638" i="43"/>
  <c r="AJ685" i="43" s="1"/>
  <c r="AJ686" i="43" s="1"/>
  <c r="T638" i="43"/>
  <c r="T685" i="43" s="1"/>
  <c r="T686" i="43" s="1"/>
  <c r="AF638" i="43"/>
  <c r="AF685" i="43" s="1"/>
  <c r="AF686" i="43" s="1"/>
  <c r="N638" i="43"/>
  <c r="N685" i="43" s="1"/>
  <c r="N686" i="43" s="1"/>
  <c r="AD638" i="43"/>
  <c r="AD685" i="43" s="1"/>
  <c r="AD686" i="43" s="1"/>
  <c r="L638" i="43"/>
  <c r="L685" i="43" s="1"/>
  <c r="L686" i="43" s="1"/>
  <c r="AB638" i="43"/>
  <c r="AB685" i="43" s="1"/>
  <c r="AB686" i="43" s="1"/>
  <c r="J638" i="43"/>
  <c r="J685" i="43" s="1"/>
  <c r="J686" i="43" s="1"/>
  <c r="AR638" i="43"/>
  <c r="AR685" i="43" s="1"/>
  <c r="AR686" i="43" s="1"/>
  <c r="Z638" i="43"/>
  <c r="Z685" i="43" s="1"/>
  <c r="Z686" i="43" s="1"/>
  <c r="H638" i="43"/>
  <c r="H685" i="43" s="1"/>
  <c r="H686" i="43" s="1"/>
  <c r="AP638" i="43"/>
  <c r="AP685" i="43" s="1"/>
  <c r="AP686" i="43" s="1"/>
  <c r="X638" i="43"/>
  <c r="X685" i="43" s="1"/>
  <c r="X686" i="43" s="1"/>
  <c r="F638" i="43"/>
  <c r="F685" i="43" s="1"/>
  <c r="F686" i="43" s="1"/>
  <c r="AN638" i="43"/>
  <c r="AN685" i="43" s="1"/>
  <c r="AN686" i="43" s="1"/>
  <c r="V638" i="43"/>
  <c r="V685" i="43" s="1"/>
  <c r="V686" i="43" s="1"/>
  <c r="AL638" i="43"/>
  <c r="AL685" i="43" s="1"/>
  <c r="AL686" i="43" s="1"/>
  <c r="R638" i="43"/>
  <c r="R685" i="43" s="1"/>
  <c r="R686" i="43" s="1"/>
  <c r="AH638" i="43"/>
  <c r="AH685" i="43" s="1"/>
  <c r="AH686" i="43" s="1"/>
  <c r="P638" i="43"/>
  <c r="P685" i="43" s="1"/>
  <c r="P686" i="43" s="1"/>
  <c r="AF21" i="43"/>
  <c r="AF68" i="43" s="1"/>
  <c r="P21" i="43"/>
  <c r="P68" i="43" s="1"/>
  <c r="AD21" i="43"/>
  <c r="AD68" i="43" s="1"/>
  <c r="N21" i="43"/>
  <c r="N68" i="43" s="1"/>
  <c r="AH21" i="43"/>
  <c r="AH68" i="43" s="1"/>
  <c r="AR21" i="43"/>
  <c r="AR68" i="43" s="1"/>
  <c r="AB21" i="43"/>
  <c r="AB68" i="43" s="1"/>
  <c r="L21" i="43"/>
  <c r="L68" i="43" s="1"/>
  <c r="AP21" i="43"/>
  <c r="AP68" i="43" s="1"/>
  <c r="Z21" i="43"/>
  <c r="Z68" i="43" s="1"/>
  <c r="J21" i="43"/>
  <c r="J68" i="43" s="1"/>
  <c r="R21" i="43"/>
  <c r="R68" i="43" s="1"/>
  <c r="AN21" i="43"/>
  <c r="AN68" i="43" s="1"/>
  <c r="X21" i="43"/>
  <c r="X68" i="43" s="1"/>
  <c r="H21" i="43"/>
  <c r="H68" i="43" s="1"/>
  <c r="D21" i="43"/>
  <c r="AL21" i="43"/>
  <c r="AL68" i="43" s="1"/>
  <c r="V21" i="43"/>
  <c r="V68" i="43" s="1"/>
  <c r="AJ21" i="43"/>
  <c r="AJ68" i="43" s="1"/>
  <c r="T21" i="43"/>
  <c r="T68" i="43" s="1"/>
  <c r="F21" i="43"/>
  <c r="F68" i="43" s="1"/>
  <c r="AL762" i="43"/>
  <c r="AL763" i="43" s="1"/>
  <c r="AJ762" i="43"/>
  <c r="AJ763" i="43" s="1"/>
  <c r="B742" i="43"/>
  <c r="P762" i="43"/>
  <c r="P763" i="43" s="1"/>
  <c r="AB762" i="43"/>
  <c r="AB763" i="43" s="1"/>
  <c r="B716" i="43"/>
  <c r="B511" i="43"/>
  <c r="B485" i="43"/>
  <c r="AP531" i="43"/>
  <c r="AP532" i="43" s="1"/>
  <c r="D125" i="43"/>
  <c r="D145" i="43"/>
  <c r="B356" i="43"/>
  <c r="B330" i="43"/>
  <c r="D279" i="43"/>
  <c r="D299" i="43"/>
  <c r="B1127" i="43"/>
  <c r="AF1147" i="43"/>
  <c r="AF1148" i="43" s="1"/>
  <c r="P1147" i="43"/>
  <c r="P1148" i="43" s="1"/>
  <c r="J1147" i="43"/>
  <c r="J1148" i="43" s="1"/>
  <c r="B1101" i="43"/>
  <c r="Z1147" i="43"/>
  <c r="Z1148" i="43" s="1"/>
  <c r="AP1147" i="43"/>
  <c r="AP1148" i="43" s="1"/>
  <c r="T1147" i="43"/>
  <c r="T1148" i="43" s="1"/>
  <c r="AJ1147" i="43"/>
  <c r="AJ1148" i="43" s="1"/>
  <c r="B973" i="43"/>
  <c r="AH993" i="43"/>
  <c r="AH994" i="43" s="1"/>
  <c r="B947" i="43"/>
  <c r="D895" i="43"/>
  <c r="D915" i="43"/>
  <c r="D761" i="43"/>
  <c r="D741" i="43"/>
  <c r="D67" i="43"/>
  <c r="D47" i="43"/>
  <c r="B126" i="43"/>
  <c r="B100" i="43"/>
  <c r="D1146" i="43"/>
  <c r="D1126" i="43"/>
  <c r="AF916" i="43"/>
  <c r="AF917" i="43" s="1"/>
  <c r="B896" i="43"/>
  <c r="J916" i="43"/>
  <c r="J917" i="43" s="1"/>
  <c r="H916" i="43"/>
  <c r="H917" i="43" s="1"/>
  <c r="B870" i="43"/>
  <c r="B665" i="43"/>
  <c r="B639" i="43"/>
  <c r="B819" i="43"/>
  <c r="AL839" i="43"/>
  <c r="AL840" i="43" s="1"/>
  <c r="B793" i="43"/>
  <c r="L839" i="43"/>
  <c r="L840" i="43" s="1"/>
  <c r="J839" i="43"/>
  <c r="J840" i="43" s="1"/>
  <c r="AB839" i="43"/>
  <c r="AB840" i="43" s="1"/>
  <c r="D607" i="43"/>
  <c r="D587" i="43"/>
  <c r="D664" i="43"/>
  <c r="D684" i="43"/>
  <c r="B1050" i="43"/>
  <c r="H1070" i="43"/>
  <c r="H1071" i="43" s="1"/>
  <c r="AB1070" i="43"/>
  <c r="AB1071" i="43" s="1"/>
  <c r="AR1070" i="43"/>
  <c r="AR1071" i="43" s="1"/>
  <c r="B1024" i="43"/>
  <c r="D510" i="43"/>
  <c r="D530" i="43"/>
  <c r="B203" i="43"/>
  <c r="B177" i="43"/>
  <c r="B22" i="43"/>
  <c r="B48" i="43"/>
  <c r="D1069" i="43"/>
  <c r="D1049" i="43"/>
  <c r="D992" i="43"/>
  <c r="D972" i="43"/>
  <c r="D452" i="43"/>
  <c r="D432" i="43"/>
  <c r="B588" i="43"/>
  <c r="B562" i="43"/>
  <c r="N608" i="43"/>
  <c r="N609" i="43" s="1"/>
  <c r="D818" i="43"/>
  <c r="D838" i="43"/>
  <c r="D202" i="43"/>
  <c r="D222" i="43"/>
  <c r="B254" i="43"/>
  <c r="B280" i="43"/>
  <c r="D355" i="43"/>
  <c r="D375" i="43"/>
  <c r="B433" i="43"/>
  <c r="B407" i="43"/>
  <c r="D330" i="43" l="1"/>
  <c r="AL330" i="43"/>
  <c r="V330" i="43"/>
  <c r="F330" i="43"/>
  <c r="AJ330" i="43"/>
  <c r="AJ377" i="43" s="1"/>
  <c r="AJ378" i="43" s="1"/>
  <c r="T330" i="43"/>
  <c r="T377" i="43" s="1"/>
  <c r="T378" i="43" s="1"/>
  <c r="AH330" i="43"/>
  <c r="AH377" i="43" s="1"/>
  <c r="AH378" i="43" s="1"/>
  <c r="R330" i="43"/>
  <c r="R377" i="43" s="1"/>
  <c r="R378" i="43" s="1"/>
  <c r="AF330" i="43"/>
  <c r="P330" i="43"/>
  <c r="AD330" i="43"/>
  <c r="N330" i="43"/>
  <c r="AR330" i="43"/>
  <c r="AR377" i="43" s="1"/>
  <c r="AR378" i="43" s="1"/>
  <c r="AB330" i="43"/>
  <c r="AB377" i="43" s="1"/>
  <c r="AB378" i="43" s="1"/>
  <c r="L330" i="43"/>
  <c r="L377" i="43" s="1"/>
  <c r="L378" i="43" s="1"/>
  <c r="AP330" i="43"/>
  <c r="AP377" i="43" s="1"/>
  <c r="AP378" i="43" s="1"/>
  <c r="Z330" i="43"/>
  <c r="J330" i="43"/>
  <c r="H330" i="43"/>
  <c r="AN330" i="43"/>
  <c r="AN377" i="43" s="1"/>
  <c r="AN378" i="43" s="1"/>
  <c r="X330" i="43"/>
  <c r="X377" i="43" s="1"/>
  <c r="X378" i="43" s="1"/>
  <c r="D485" i="43"/>
  <c r="AH485" i="43"/>
  <c r="AH486" i="43" s="1"/>
  <c r="R485" i="43"/>
  <c r="R486" i="43" s="1"/>
  <c r="AD485" i="43"/>
  <c r="AD486" i="43" s="1"/>
  <c r="N485" i="43"/>
  <c r="N486" i="43" s="1"/>
  <c r="AP485" i="43"/>
  <c r="AP486" i="43" s="1"/>
  <c r="Z485" i="43"/>
  <c r="Z486" i="43" s="1"/>
  <c r="J485" i="43"/>
  <c r="J486" i="43" s="1"/>
  <c r="AF485" i="43"/>
  <c r="AF486" i="43" s="1"/>
  <c r="F485" i="43"/>
  <c r="F486" i="43" s="1"/>
  <c r="AB485" i="43"/>
  <c r="AB486" i="43" s="1"/>
  <c r="X485" i="43"/>
  <c r="X486" i="43" s="1"/>
  <c r="V485" i="43"/>
  <c r="V486" i="43" s="1"/>
  <c r="AR485" i="43"/>
  <c r="AR486" i="43" s="1"/>
  <c r="T485" i="43"/>
  <c r="T486" i="43" s="1"/>
  <c r="AN485" i="43"/>
  <c r="AN486" i="43" s="1"/>
  <c r="P485" i="43"/>
  <c r="P486" i="43" s="1"/>
  <c r="AL485" i="43"/>
  <c r="AL486" i="43" s="1"/>
  <c r="L485" i="43"/>
  <c r="L486" i="43" s="1"/>
  <c r="AJ485" i="43"/>
  <c r="AJ486" i="43" s="1"/>
  <c r="H485" i="43"/>
  <c r="H486" i="43" s="1"/>
  <c r="D407" i="43"/>
  <c r="AL407" i="43"/>
  <c r="AL454" i="43" s="1"/>
  <c r="AL455" i="43" s="1"/>
  <c r="V407" i="43"/>
  <c r="V454" i="43" s="1"/>
  <c r="V455" i="43" s="1"/>
  <c r="F407" i="43"/>
  <c r="F454" i="43" s="1"/>
  <c r="F455" i="43" s="1"/>
  <c r="AJ407" i="43"/>
  <c r="AJ454" i="43" s="1"/>
  <c r="AJ455" i="43" s="1"/>
  <c r="T407" i="43"/>
  <c r="T454" i="43" s="1"/>
  <c r="T455" i="43" s="1"/>
  <c r="AH407" i="43"/>
  <c r="R407" i="43"/>
  <c r="AF407" i="43"/>
  <c r="P407" i="43"/>
  <c r="P454" i="43" s="1"/>
  <c r="P455" i="43" s="1"/>
  <c r="AD407" i="43"/>
  <c r="AD454" i="43" s="1"/>
  <c r="AD455" i="43" s="1"/>
  <c r="N407" i="43"/>
  <c r="N454" i="43" s="1"/>
  <c r="N455" i="43" s="1"/>
  <c r="AR407" i="43"/>
  <c r="AR454" i="43" s="1"/>
  <c r="AR455" i="43" s="1"/>
  <c r="AB407" i="43"/>
  <c r="AB454" i="43" s="1"/>
  <c r="AB455" i="43" s="1"/>
  <c r="L407" i="43"/>
  <c r="L454" i="43" s="1"/>
  <c r="L455" i="43" s="1"/>
  <c r="AP407" i="43"/>
  <c r="Z407" i="43"/>
  <c r="J407" i="43"/>
  <c r="J454" i="43" s="1"/>
  <c r="J455" i="43" s="1"/>
  <c r="AN407" i="43"/>
  <c r="AN454" i="43" s="1"/>
  <c r="AN455" i="43" s="1"/>
  <c r="X407" i="43"/>
  <c r="X454" i="43" s="1"/>
  <c r="X455" i="43" s="1"/>
  <c r="H407" i="43"/>
  <c r="H454" i="43" s="1"/>
  <c r="H455" i="43" s="1"/>
  <c r="D100" i="43"/>
  <c r="D147" i="43" s="1"/>
  <c r="AH100" i="43"/>
  <c r="R100" i="43"/>
  <c r="R101" i="43" s="1"/>
  <c r="AF100" i="43"/>
  <c r="AF101" i="43" s="1"/>
  <c r="P100" i="43"/>
  <c r="P101" i="43" s="1"/>
  <c r="AD100" i="43"/>
  <c r="N100" i="43"/>
  <c r="N101" i="43" s="1"/>
  <c r="AR100" i="43"/>
  <c r="AR101" i="43" s="1"/>
  <c r="AB100" i="43"/>
  <c r="AB101" i="43" s="1"/>
  <c r="L100" i="43"/>
  <c r="L101" i="43" s="1"/>
  <c r="AP100" i="43"/>
  <c r="Z100" i="43"/>
  <c r="Z101" i="43" s="1"/>
  <c r="J100" i="43"/>
  <c r="J101" i="43" s="1"/>
  <c r="AJ100" i="43"/>
  <c r="AJ101" i="43" s="1"/>
  <c r="AN100" i="43"/>
  <c r="AN101" i="43" s="1"/>
  <c r="X100" i="43"/>
  <c r="X101" i="43" s="1"/>
  <c r="H100" i="43"/>
  <c r="AL100" i="43"/>
  <c r="AL101" i="43" s="1"/>
  <c r="V100" i="43"/>
  <c r="F100" i="43"/>
  <c r="F101" i="43" s="1"/>
  <c r="T100" i="43"/>
  <c r="T101" i="43" s="1"/>
  <c r="D1101" i="43"/>
  <c r="D1148" i="43" s="1"/>
  <c r="AN1101" i="43"/>
  <c r="AN1102" i="43" s="1"/>
  <c r="X1101" i="43"/>
  <c r="X1102" i="43" s="1"/>
  <c r="H1101" i="43"/>
  <c r="H1102" i="43" s="1"/>
  <c r="AL1101" i="43"/>
  <c r="AL1102" i="43" s="1"/>
  <c r="V1101" i="43"/>
  <c r="V1102" i="43" s="1"/>
  <c r="F1101" i="43"/>
  <c r="F1102" i="43" s="1"/>
  <c r="AJ1101" i="43"/>
  <c r="AJ1102" i="43" s="1"/>
  <c r="T1101" i="43"/>
  <c r="T1102" i="43" s="1"/>
  <c r="AH1101" i="43"/>
  <c r="AH1102" i="43" s="1"/>
  <c r="R1101" i="43"/>
  <c r="R1102" i="43" s="1"/>
  <c r="AF1101" i="43"/>
  <c r="AF1102" i="43" s="1"/>
  <c r="P1101" i="43"/>
  <c r="P1102" i="43" s="1"/>
  <c r="AD1101" i="43"/>
  <c r="AD1102" i="43" s="1"/>
  <c r="N1101" i="43"/>
  <c r="N1102" i="43" s="1"/>
  <c r="AR1101" i="43"/>
  <c r="AR1102" i="43" s="1"/>
  <c r="AB1101" i="43"/>
  <c r="AB1102" i="43" s="1"/>
  <c r="L1101" i="43"/>
  <c r="L1102" i="43" s="1"/>
  <c r="AP1101" i="43"/>
  <c r="AP1102" i="43" s="1"/>
  <c r="Z1101" i="43"/>
  <c r="Z1102" i="43" s="1"/>
  <c r="J1101" i="43"/>
  <c r="J1102" i="43" s="1"/>
  <c r="V101" i="43"/>
  <c r="D639" i="43"/>
  <c r="D686" i="43" s="1"/>
  <c r="AF639" i="43"/>
  <c r="AF640" i="43" s="1"/>
  <c r="P639" i="43"/>
  <c r="P640" i="43" s="1"/>
  <c r="AR639" i="43"/>
  <c r="AR640" i="43" s="1"/>
  <c r="AB639" i="43"/>
  <c r="AB640" i="43" s="1"/>
  <c r="L639" i="43"/>
  <c r="L640" i="43" s="1"/>
  <c r="AN639" i="43"/>
  <c r="AN640" i="43" s="1"/>
  <c r="X639" i="43"/>
  <c r="X640" i="43" s="1"/>
  <c r="AJ639" i="43"/>
  <c r="AJ640" i="43" s="1"/>
  <c r="J639" i="43"/>
  <c r="J640" i="43" s="1"/>
  <c r="AH639" i="43"/>
  <c r="AH640" i="43" s="1"/>
  <c r="H639" i="43"/>
  <c r="H640" i="43" s="1"/>
  <c r="AD639" i="43"/>
  <c r="AD640" i="43" s="1"/>
  <c r="F639" i="43"/>
  <c r="F640" i="43" s="1"/>
  <c r="Z639" i="43"/>
  <c r="Z640" i="43" s="1"/>
  <c r="V639" i="43"/>
  <c r="V640" i="43" s="1"/>
  <c r="T639" i="43"/>
  <c r="T640" i="43" s="1"/>
  <c r="AP639" i="43"/>
  <c r="AP640" i="43" s="1"/>
  <c r="R639" i="43"/>
  <c r="R640" i="43" s="1"/>
  <c r="AL639" i="43"/>
  <c r="AL640" i="43" s="1"/>
  <c r="N639" i="43"/>
  <c r="N640" i="43" s="1"/>
  <c r="D870" i="43"/>
  <c r="D917" i="43" s="1"/>
  <c r="AP870" i="43"/>
  <c r="AP871" i="43" s="1"/>
  <c r="Z870" i="43"/>
  <c r="Z871" i="43" s="1"/>
  <c r="J870" i="43"/>
  <c r="J871" i="43" s="1"/>
  <c r="AL870" i="43"/>
  <c r="AL871" i="43" s="1"/>
  <c r="V870" i="43"/>
  <c r="V871" i="43" s="1"/>
  <c r="F870" i="43"/>
  <c r="F871" i="43" s="1"/>
  <c r="AH870" i="43"/>
  <c r="AH871" i="43" s="1"/>
  <c r="R870" i="43"/>
  <c r="R871" i="43" s="1"/>
  <c r="AD870" i="43"/>
  <c r="AD871" i="43" s="1"/>
  <c r="AB870" i="43"/>
  <c r="AB871" i="43" s="1"/>
  <c r="X870" i="43"/>
  <c r="X871" i="43" s="1"/>
  <c r="T870" i="43"/>
  <c r="T871" i="43" s="1"/>
  <c r="AR870" i="43"/>
  <c r="AR871" i="43" s="1"/>
  <c r="P870" i="43"/>
  <c r="P871" i="43" s="1"/>
  <c r="AN870" i="43"/>
  <c r="AN871" i="43" s="1"/>
  <c r="N870" i="43"/>
  <c r="N871" i="43" s="1"/>
  <c r="AJ870" i="43"/>
  <c r="AJ871" i="43" s="1"/>
  <c r="L870" i="43"/>
  <c r="L871" i="43" s="1"/>
  <c r="AF870" i="43"/>
  <c r="AF871" i="43" s="1"/>
  <c r="H870" i="43"/>
  <c r="H871" i="43" s="1"/>
  <c r="AD101" i="43"/>
  <c r="D254" i="43"/>
  <c r="D301" i="43" s="1"/>
  <c r="AP254" i="43"/>
  <c r="AP255" i="43" s="1"/>
  <c r="Z254" i="43"/>
  <c r="Z255" i="43" s="1"/>
  <c r="J254" i="43"/>
  <c r="J255" i="43" s="1"/>
  <c r="AL254" i="43"/>
  <c r="AL255" i="43" s="1"/>
  <c r="V254" i="43"/>
  <c r="V255" i="43" s="1"/>
  <c r="F254" i="43"/>
  <c r="F255" i="43" s="1"/>
  <c r="AH254" i="43"/>
  <c r="AH255" i="43" s="1"/>
  <c r="R254" i="43"/>
  <c r="R255" i="43" s="1"/>
  <c r="AJ254" i="43"/>
  <c r="AJ255" i="43" s="1"/>
  <c r="L254" i="43"/>
  <c r="L255" i="43" s="1"/>
  <c r="AF254" i="43"/>
  <c r="AF255" i="43" s="1"/>
  <c r="H254" i="43"/>
  <c r="H255" i="43" s="1"/>
  <c r="AD254" i="43"/>
  <c r="AD255" i="43" s="1"/>
  <c r="AB254" i="43"/>
  <c r="AB255" i="43" s="1"/>
  <c r="X254" i="43"/>
  <c r="X255" i="43" s="1"/>
  <c r="AN254" i="43"/>
  <c r="AN255" i="43" s="1"/>
  <c r="T254" i="43"/>
  <c r="T255" i="43" s="1"/>
  <c r="AR254" i="43"/>
  <c r="AR255" i="43" s="1"/>
  <c r="P254" i="43"/>
  <c r="P255" i="43" s="1"/>
  <c r="N254" i="43"/>
  <c r="N255" i="43" s="1"/>
  <c r="D177" i="43"/>
  <c r="D224" i="43" s="1"/>
  <c r="AH177" i="43"/>
  <c r="AH178" i="43" s="1"/>
  <c r="R177" i="43"/>
  <c r="R178" i="43" s="1"/>
  <c r="AF177" i="43"/>
  <c r="AF178" i="43" s="1"/>
  <c r="P177" i="43"/>
  <c r="P178" i="43" s="1"/>
  <c r="AD177" i="43"/>
  <c r="AD178" i="43" s="1"/>
  <c r="N177" i="43"/>
  <c r="N178" i="43" s="1"/>
  <c r="AR177" i="43"/>
  <c r="AR178" i="43" s="1"/>
  <c r="AB177" i="43"/>
  <c r="AB178" i="43" s="1"/>
  <c r="L177" i="43"/>
  <c r="L178" i="43" s="1"/>
  <c r="AP177" i="43"/>
  <c r="AP178" i="43" s="1"/>
  <c r="Z177" i="43"/>
  <c r="Z178" i="43" s="1"/>
  <c r="J177" i="43"/>
  <c r="J178" i="43" s="1"/>
  <c r="T177" i="43"/>
  <c r="T178" i="43" s="1"/>
  <c r="AN177" i="43"/>
  <c r="AN178" i="43" s="1"/>
  <c r="X177" i="43"/>
  <c r="X178" i="43" s="1"/>
  <c r="H177" i="43"/>
  <c r="H178" i="43" s="1"/>
  <c r="AL177" i="43"/>
  <c r="AL178" i="43" s="1"/>
  <c r="V177" i="43"/>
  <c r="V178" i="43" s="1"/>
  <c r="F177" i="43"/>
  <c r="F178" i="43" s="1"/>
  <c r="AJ177" i="43"/>
  <c r="AJ178" i="43" s="1"/>
  <c r="D1024" i="43"/>
  <c r="D1071" i="43" s="1"/>
  <c r="AN1024" i="43"/>
  <c r="AN1025" i="43" s="1"/>
  <c r="X1024" i="43"/>
  <c r="X1025" i="43" s="1"/>
  <c r="H1024" i="43"/>
  <c r="H1025" i="43" s="1"/>
  <c r="AL1024" i="43"/>
  <c r="AL1025" i="43" s="1"/>
  <c r="V1024" i="43"/>
  <c r="V1025" i="43" s="1"/>
  <c r="F1024" i="43"/>
  <c r="F1025" i="43" s="1"/>
  <c r="AJ1024" i="43"/>
  <c r="AJ1025" i="43" s="1"/>
  <c r="T1024" i="43"/>
  <c r="T1025" i="43" s="1"/>
  <c r="AH1024" i="43"/>
  <c r="AH1025" i="43" s="1"/>
  <c r="R1024" i="43"/>
  <c r="R1025" i="43" s="1"/>
  <c r="AF1024" i="43"/>
  <c r="AF1025" i="43" s="1"/>
  <c r="P1024" i="43"/>
  <c r="P1025" i="43" s="1"/>
  <c r="AD1024" i="43"/>
  <c r="AD1025" i="43" s="1"/>
  <c r="N1024" i="43"/>
  <c r="N1025" i="43" s="1"/>
  <c r="AR1024" i="43"/>
  <c r="AR1025" i="43" s="1"/>
  <c r="AB1024" i="43"/>
  <c r="AB1025" i="43" s="1"/>
  <c r="L1024" i="43"/>
  <c r="L1025" i="43" s="1"/>
  <c r="AP1024" i="43"/>
  <c r="AP1025" i="43" s="1"/>
  <c r="Z1024" i="43"/>
  <c r="Z1025" i="43" s="1"/>
  <c r="J1024" i="43"/>
  <c r="J1025" i="43" s="1"/>
  <c r="V146" i="43"/>
  <c r="V147" i="43" s="1"/>
  <c r="D947" i="43"/>
  <c r="D994" i="43" s="1"/>
  <c r="AD947" i="43"/>
  <c r="AD948" i="43" s="1"/>
  <c r="N947" i="43"/>
  <c r="N948" i="43" s="1"/>
  <c r="AP947" i="43"/>
  <c r="AP948" i="43" s="1"/>
  <c r="Z947" i="43"/>
  <c r="Z948" i="43" s="1"/>
  <c r="J947" i="43"/>
  <c r="J948" i="43" s="1"/>
  <c r="AN947" i="43"/>
  <c r="AN948" i="43" s="1"/>
  <c r="X947" i="43"/>
  <c r="X948" i="43" s="1"/>
  <c r="H947" i="43"/>
  <c r="H948" i="43" s="1"/>
  <c r="AL947" i="43"/>
  <c r="AL948" i="43" s="1"/>
  <c r="V947" i="43"/>
  <c r="V948" i="43" s="1"/>
  <c r="F947" i="43"/>
  <c r="F948" i="43" s="1"/>
  <c r="AH947" i="43"/>
  <c r="AH948" i="43" s="1"/>
  <c r="R947" i="43"/>
  <c r="R948" i="43" s="1"/>
  <c r="AJ947" i="43"/>
  <c r="AJ948" i="43" s="1"/>
  <c r="AF947" i="43"/>
  <c r="AF948" i="43" s="1"/>
  <c r="AB947" i="43"/>
  <c r="AB948" i="43" s="1"/>
  <c r="T947" i="43"/>
  <c r="T948" i="43" s="1"/>
  <c r="P947" i="43"/>
  <c r="P948" i="43" s="1"/>
  <c r="L947" i="43"/>
  <c r="L948" i="43" s="1"/>
  <c r="AR947" i="43"/>
  <c r="AR948" i="43" s="1"/>
  <c r="D716" i="43"/>
  <c r="D763" i="43" s="1"/>
  <c r="AJ716" i="43"/>
  <c r="AJ717" i="43" s="1"/>
  <c r="T716" i="43"/>
  <c r="T717" i="43" s="1"/>
  <c r="AH716" i="43"/>
  <c r="AH717" i="43" s="1"/>
  <c r="R716" i="43"/>
  <c r="R717" i="43" s="1"/>
  <c r="AF716" i="43"/>
  <c r="AF717" i="43" s="1"/>
  <c r="P716" i="43"/>
  <c r="P717" i="43" s="1"/>
  <c r="AD716" i="43"/>
  <c r="AD717" i="43" s="1"/>
  <c r="N716" i="43"/>
  <c r="N717" i="43" s="1"/>
  <c r="AR716" i="43"/>
  <c r="AR717" i="43" s="1"/>
  <c r="AB716" i="43"/>
  <c r="AB717" i="43" s="1"/>
  <c r="L716" i="43"/>
  <c r="L717" i="43" s="1"/>
  <c r="AP716" i="43"/>
  <c r="AP717" i="43" s="1"/>
  <c r="Z716" i="43"/>
  <c r="Z717" i="43" s="1"/>
  <c r="J716" i="43"/>
  <c r="J717" i="43" s="1"/>
  <c r="AN716" i="43"/>
  <c r="AN717" i="43" s="1"/>
  <c r="X716" i="43"/>
  <c r="X717" i="43" s="1"/>
  <c r="H716" i="43"/>
  <c r="H717" i="43" s="1"/>
  <c r="AL716" i="43"/>
  <c r="AL717" i="43" s="1"/>
  <c r="V716" i="43"/>
  <c r="V717" i="43" s="1"/>
  <c r="F716" i="43"/>
  <c r="F717" i="43" s="1"/>
  <c r="H101" i="43"/>
  <c r="AP101" i="43"/>
  <c r="D793" i="43"/>
  <c r="D840" i="43" s="1"/>
  <c r="AH793" i="43"/>
  <c r="AH794" i="43" s="1"/>
  <c r="R793" i="43"/>
  <c r="R794" i="43" s="1"/>
  <c r="AD793" i="43"/>
  <c r="AD794" i="43" s="1"/>
  <c r="N793" i="43"/>
  <c r="N794" i="43" s="1"/>
  <c r="AR793" i="43"/>
  <c r="AR794" i="43" s="1"/>
  <c r="AB793" i="43"/>
  <c r="AB794" i="43" s="1"/>
  <c r="L793" i="43"/>
  <c r="L794" i="43" s="1"/>
  <c r="AP793" i="43"/>
  <c r="AP794" i="43" s="1"/>
  <c r="T793" i="43"/>
  <c r="T794" i="43" s="1"/>
  <c r="AN793" i="43"/>
  <c r="AN794" i="43" s="1"/>
  <c r="P793" i="43"/>
  <c r="P794" i="43" s="1"/>
  <c r="AL793" i="43"/>
  <c r="AL794" i="43" s="1"/>
  <c r="J793" i="43"/>
  <c r="J794" i="43" s="1"/>
  <c r="AJ793" i="43"/>
  <c r="AJ794" i="43" s="1"/>
  <c r="H793" i="43"/>
  <c r="H794" i="43" s="1"/>
  <c r="AF793" i="43"/>
  <c r="AF794" i="43" s="1"/>
  <c r="F793" i="43"/>
  <c r="F794" i="43" s="1"/>
  <c r="Z793" i="43"/>
  <c r="Z794" i="43" s="1"/>
  <c r="X793" i="43"/>
  <c r="X794" i="43" s="1"/>
  <c r="V793" i="43"/>
  <c r="V794" i="43" s="1"/>
  <c r="D562" i="43"/>
  <c r="D609" i="43" s="1"/>
  <c r="AL562" i="43"/>
  <c r="AL563" i="43" s="1"/>
  <c r="V562" i="43"/>
  <c r="V563" i="43" s="1"/>
  <c r="F562" i="43"/>
  <c r="F563" i="43" s="1"/>
  <c r="AJ562" i="43"/>
  <c r="AJ563" i="43" s="1"/>
  <c r="T562" i="43"/>
  <c r="T563" i="43" s="1"/>
  <c r="AH562" i="43"/>
  <c r="AH563" i="43" s="1"/>
  <c r="R562" i="43"/>
  <c r="R563" i="43" s="1"/>
  <c r="AF562" i="43"/>
  <c r="AF563" i="43" s="1"/>
  <c r="P562" i="43"/>
  <c r="P563" i="43" s="1"/>
  <c r="AD562" i="43"/>
  <c r="AD563" i="43" s="1"/>
  <c r="N562" i="43"/>
  <c r="N563" i="43" s="1"/>
  <c r="AR562" i="43"/>
  <c r="AR563" i="43" s="1"/>
  <c r="AB562" i="43"/>
  <c r="AB563" i="43" s="1"/>
  <c r="L562" i="43"/>
  <c r="L563" i="43" s="1"/>
  <c r="AP562" i="43"/>
  <c r="AP563" i="43" s="1"/>
  <c r="Z562" i="43"/>
  <c r="Z563" i="43" s="1"/>
  <c r="J562" i="43"/>
  <c r="J563" i="43" s="1"/>
  <c r="X562" i="43"/>
  <c r="X563" i="43" s="1"/>
  <c r="H562" i="43"/>
  <c r="H563" i="43" s="1"/>
  <c r="AN562" i="43"/>
  <c r="AN563" i="43" s="1"/>
  <c r="AH101" i="43"/>
  <c r="AP22" i="43"/>
  <c r="AP69" i="43" s="1"/>
  <c r="AP70" i="43" s="1"/>
  <c r="Z22" i="43"/>
  <c r="Z69" i="43" s="1"/>
  <c r="Z70" i="43" s="1"/>
  <c r="J22" i="43"/>
  <c r="J69" i="43" s="1"/>
  <c r="J70" i="43" s="1"/>
  <c r="AB22" i="43"/>
  <c r="AB69" i="43" s="1"/>
  <c r="AB70" i="43" s="1"/>
  <c r="AN22" i="43"/>
  <c r="AN69" i="43" s="1"/>
  <c r="AN70" i="43" s="1"/>
  <c r="X22" i="43"/>
  <c r="X69" i="43" s="1"/>
  <c r="X70" i="43" s="1"/>
  <c r="H22" i="43"/>
  <c r="H69" i="43" s="1"/>
  <c r="H70" i="43" s="1"/>
  <c r="AL22" i="43"/>
  <c r="AL69" i="43" s="1"/>
  <c r="AL70" i="43" s="1"/>
  <c r="V22" i="43"/>
  <c r="V69" i="43" s="1"/>
  <c r="V70" i="43" s="1"/>
  <c r="AJ22" i="43"/>
  <c r="AJ69" i="43" s="1"/>
  <c r="AJ70" i="43" s="1"/>
  <c r="T22" i="43"/>
  <c r="T69" i="43" s="1"/>
  <c r="T70" i="43" s="1"/>
  <c r="D22" i="43"/>
  <c r="AH22" i="43"/>
  <c r="AH69" i="43" s="1"/>
  <c r="AH70" i="43" s="1"/>
  <c r="R22" i="43"/>
  <c r="R69" i="43" s="1"/>
  <c r="R70" i="43" s="1"/>
  <c r="AF22" i="43"/>
  <c r="AF69" i="43" s="1"/>
  <c r="AF70" i="43" s="1"/>
  <c r="P22" i="43"/>
  <c r="P69" i="43" s="1"/>
  <c r="P70" i="43" s="1"/>
  <c r="F22" i="43"/>
  <c r="F69" i="43" s="1"/>
  <c r="F70" i="43" s="1"/>
  <c r="AR22" i="43"/>
  <c r="AR69" i="43" s="1"/>
  <c r="AR70" i="43" s="1"/>
  <c r="AD22" i="43"/>
  <c r="AD69" i="43" s="1"/>
  <c r="AD70" i="43" s="1"/>
  <c r="N22" i="43"/>
  <c r="N69" i="43" s="1"/>
  <c r="N70" i="43" s="1"/>
  <c r="L22" i="43"/>
  <c r="L69" i="43" s="1"/>
  <c r="L70" i="43" s="1"/>
  <c r="B180" i="43"/>
  <c r="B873" i="43"/>
  <c r="AP454" i="43"/>
  <c r="AP455" i="43" s="1"/>
  <c r="Z454" i="43"/>
  <c r="Z455" i="43" s="1"/>
  <c r="AH454" i="43"/>
  <c r="AH455" i="43" s="1"/>
  <c r="R454" i="43"/>
  <c r="R455" i="43" s="1"/>
  <c r="B434" i="43"/>
  <c r="AF454" i="43"/>
  <c r="AF455" i="43" s="1"/>
  <c r="B408" i="43"/>
  <c r="D819" i="43"/>
  <c r="D839" i="43"/>
  <c r="D993" i="43"/>
  <c r="D973" i="43"/>
  <c r="B1104" i="43"/>
  <c r="B357" i="43"/>
  <c r="AF377" i="43"/>
  <c r="AF378" i="43" s="1"/>
  <c r="P377" i="43"/>
  <c r="P378" i="43" s="1"/>
  <c r="AL377" i="43"/>
  <c r="AL378" i="43" s="1"/>
  <c r="J377" i="43"/>
  <c r="J378" i="43" s="1"/>
  <c r="H377" i="43"/>
  <c r="H378" i="43" s="1"/>
  <c r="AD377" i="43"/>
  <c r="AD378" i="43" s="1"/>
  <c r="F377" i="43"/>
  <c r="F378" i="43" s="1"/>
  <c r="Z377" i="43"/>
  <c r="Z378" i="43" s="1"/>
  <c r="B331" i="43"/>
  <c r="V377" i="43"/>
  <c r="V378" i="43" s="1"/>
  <c r="N377" i="43"/>
  <c r="N378" i="43" s="1"/>
  <c r="D48" i="43"/>
  <c r="D68" i="43"/>
  <c r="B1027" i="43"/>
  <c r="D685" i="43"/>
  <c r="D665" i="43"/>
  <c r="D896" i="43"/>
  <c r="D916" i="43"/>
  <c r="B950" i="43"/>
  <c r="D531" i="43"/>
  <c r="D511" i="43"/>
  <c r="D300" i="43"/>
  <c r="D280" i="43"/>
  <c r="D1070" i="43"/>
  <c r="D1050" i="43"/>
  <c r="D223" i="43"/>
  <c r="D203" i="43"/>
  <c r="D126" i="43"/>
  <c r="D146" i="43"/>
  <c r="B103" i="43"/>
  <c r="B719" i="43"/>
  <c r="D453" i="43"/>
  <c r="D433" i="43"/>
  <c r="B257" i="43"/>
  <c r="B565" i="43"/>
  <c r="B49" i="43"/>
  <c r="B23" i="43"/>
  <c r="B796" i="43"/>
  <c r="B642" i="43"/>
  <c r="B488" i="43"/>
  <c r="D532" i="43"/>
  <c r="D608" i="43"/>
  <c r="D588" i="43"/>
  <c r="D1127" i="43"/>
  <c r="D1147" i="43"/>
  <c r="D376" i="43"/>
  <c r="D356" i="43"/>
  <c r="D762" i="43"/>
  <c r="D742" i="43"/>
  <c r="D642" i="43" l="1"/>
  <c r="D688" i="43" s="1"/>
  <c r="X642" i="43"/>
  <c r="X688" i="43" s="1"/>
  <c r="H642" i="43"/>
  <c r="L642" i="43"/>
  <c r="L688" i="43" s="1"/>
  <c r="AN642" i="43"/>
  <c r="AN688" i="43" s="1"/>
  <c r="AL642" i="43"/>
  <c r="AL688" i="43" s="1"/>
  <c r="AJ642" i="43"/>
  <c r="AJ688" i="43" s="1"/>
  <c r="AH642" i="43"/>
  <c r="AH688" i="43" s="1"/>
  <c r="AR642" i="43"/>
  <c r="AB642" i="43"/>
  <c r="AB688" i="43" s="1"/>
  <c r="V642" i="43"/>
  <c r="T642" i="43"/>
  <c r="T688" i="43" s="1"/>
  <c r="R642" i="43"/>
  <c r="R688" i="43" s="1"/>
  <c r="AD642" i="43"/>
  <c r="AD688" i="43" s="1"/>
  <c r="AP642" i="43"/>
  <c r="AP688" i="43" s="1"/>
  <c r="F642" i="43"/>
  <c r="F688" i="43" s="1"/>
  <c r="N642" i="43"/>
  <c r="Z642" i="43"/>
  <c r="Z688" i="43" s="1"/>
  <c r="AF642" i="43"/>
  <c r="J642" i="43"/>
  <c r="J688" i="43" s="1"/>
  <c r="P642" i="43"/>
  <c r="P688" i="43" s="1"/>
  <c r="D331" i="43"/>
  <c r="AD331" i="43"/>
  <c r="AD332" i="43" s="1"/>
  <c r="N331" i="43"/>
  <c r="N332" i="43" s="1"/>
  <c r="AR331" i="43"/>
  <c r="AR332" i="43" s="1"/>
  <c r="AB331" i="43"/>
  <c r="AB332" i="43" s="1"/>
  <c r="L331" i="43"/>
  <c r="L332" i="43" s="1"/>
  <c r="AP331" i="43"/>
  <c r="AP332" i="43" s="1"/>
  <c r="Z331" i="43"/>
  <c r="Z332" i="43" s="1"/>
  <c r="J331" i="43"/>
  <c r="J332" i="43" s="1"/>
  <c r="AN331" i="43"/>
  <c r="AN332" i="43" s="1"/>
  <c r="X331" i="43"/>
  <c r="X332" i="43" s="1"/>
  <c r="H331" i="43"/>
  <c r="H332" i="43" s="1"/>
  <c r="AL331" i="43"/>
  <c r="AL332" i="43" s="1"/>
  <c r="V331" i="43"/>
  <c r="V332" i="43" s="1"/>
  <c r="F331" i="43"/>
  <c r="F332" i="43" s="1"/>
  <c r="AJ331" i="43"/>
  <c r="AJ332" i="43" s="1"/>
  <c r="T331" i="43"/>
  <c r="T332" i="43" s="1"/>
  <c r="AH331" i="43"/>
  <c r="AH332" i="43" s="1"/>
  <c r="R331" i="43"/>
  <c r="R332" i="43" s="1"/>
  <c r="AF331" i="43"/>
  <c r="AF332" i="43" s="1"/>
  <c r="P331" i="43"/>
  <c r="P332" i="43" s="1"/>
  <c r="D180" i="43"/>
  <c r="D226" i="43" s="1"/>
  <c r="AL180" i="43"/>
  <c r="AL226" i="43" s="1"/>
  <c r="AJ180" i="43"/>
  <c r="AJ226" i="43" s="1"/>
  <c r="AH180" i="43"/>
  <c r="AH226" i="43" s="1"/>
  <c r="V180" i="43"/>
  <c r="V226" i="43" s="1"/>
  <c r="T180" i="43"/>
  <c r="T226" i="43" s="1"/>
  <c r="R180" i="43"/>
  <c r="AD180" i="43"/>
  <c r="AD226" i="43" s="1"/>
  <c r="AP180" i="43"/>
  <c r="AR180" i="43"/>
  <c r="AR226" i="43" s="1"/>
  <c r="F180" i="43"/>
  <c r="F226" i="43" s="1"/>
  <c r="N180" i="43"/>
  <c r="N226" i="43" s="1"/>
  <c r="Z180" i="43"/>
  <c r="Z226" i="43" s="1"/>
  <c r="AB180" i="43"/>
  <c r="AB226" i="43" s="1"/>
  <c r="AF180" i="43"/>
  <c r="AF226" i="43" s="1"/>
  <c r="J180" i="43"/>
  <c r="J226" i="43" s="1"/>
  <c r="P180" i="43"/>
  <c r="H180" i="43"/>
  <c r="H226" i="43" s="1"/>
  <c r="AN180" i="43"/>
  <c r="AN226" i="43" s="1"/>
  <c r="X180" i="43"/>
  <c r="X226" i="43" s="1"/>
  <c r="L180" i="43"/>
  <c r="L226" i="43" s="1"/>
  <c r="D1104" i="43"/>
  <c r="D1150" i="43" s="1"/>
  <c r="J1104" i="43"/>
  <c r="J1150" i="43" s="1"/>
  <c r="P1104" i="43"/>
  <c r="P1150" i="43" s="1"/>
  <c r="AN1104" i="43"/>
  <c r="X1104" i="43"/>
  <c r="X1150" i="43" s="1"/>
  <c r="AB1104" i="43"/>
  <c r="AB1150" i="43" s="1"/>
  <c r="AF1104" i="43"/>
  <c r="AF1150" i="43" s="1"/>
  <c r="H1104" i="43"/>
  <c r="H1150" i="43" s="1"/>
  <c r="Z1104" i="43"/>
  <c r="Z1150" i="43" s="1"/>
  <c r="AL1104" i="43"/>
  <c r="AJ1104" i="43"/>
  <c r="AJ1150" i="43" s="1"/>
  <c r="AH1104" i="43"/>
  <c r="L1104" i="43"/>
  <c r="L1150" i="43" s="1"/>
  <c r="V1104" i="43"/>
  <c r="V1150" i="43" s="1"/>
  <c r="T1104" i="43"/>
  <c r="T1150" i="43" s="1"/>
  <c r="R1104" i="43"/>
  <c r="R1150" i="43" s="1"/>
  <c r="AD1104" i="43"/>
  <c r="AD1150" i="43" s="1"/>
  <c r="AP1104" i="43"/>
  <c r="AP1150" i="43" s="1"/>
  <c r="F1104" i="43"/>
  <c r="F1150" i="43" s="1"/>
  <c r="AR1104" i="43"/>
  <c r="N1104" i="43"/>
  <c r="N1150" i="43" s="1"/>
  <c r="D408" i="43"/>
  <c r="D455" i="43" s="1"/>
  <c r="AD408" i="43"/>
  <c r="AD409" i="43" s="1"/>
  <c r="N408" i="43"/>
  <c r="N409" i="43" s="1"/>
  <c r="AR408" i="43"/>
  <c r="AR409" i="43" s="1"/>
  <c r="AB408" i="43"/>
  <c r="AB409" i="43" s="1"/>
  <c r="L408" i="43"/>
  <c r="L409" i="43" s="1"/>
  <c r="AP408" i="43"/>
  <c r="AP409" i="43" s="1"/>
  <c r="Z408" i="43"/>
  <c r="Z409" i="43" s="1"/>
  <c r="J408" i="43"/>
  <c r="J409" i="43" s="1"/>
  <c r="AN408" i="43"/>
  <c r="AN409" i="43" s="1"/>
  <c r="X408" i="43"/>
  <c r="X409" i="43" s="1"/>
  <c r="H408" i="43"/>
  <c r="H409" i="43" s="1"/>
  <c r="AL408" i="43"/>
  <c r="AL409" i="43" s="1"/>
  <c r="V408" i="43"/>
  <c r="V409" i="43" s="1"/>
  <c r="F408" i="43"/>
  <c r="F409" i="43" s="1"/>
  <c r="AJ408" i="43"/>
  <c r="AJ409" i="43" s="1"/>
  <c r="T408" i="43"/>
  <c r="T409" i="43" s="1"/>
  <c r="AH408" i="43"/>
  <c r="AH409" i="43" s="1"/>
  <c r="R408" i="43"/>
  <c r="R409" i="43" s="1"/>
  <c r="AF408" i="43"/>
  <c r="AF409" i="43" s="1"/>
  <c r="P408" i="43"/>
  <c r="P409" i="43" s="1"/>
  <c r="D796" i="43"/>
  <c r="D842" i="43" s="1"/>
  <c r="AL796" i="43"/>
  <c r="AL842" i="43" s="1"/>
  <c r="AJ796" i="43"/>
  <c r="AJ842" i="43" s="1"/>
  <c r="AH796" i="43"/>
  <c r="AH842" i="43" s="1"/>
  <c r="AB796" i="43"/>
  <c r="AB842" i="43" s="1"/>
  <c r="L796" i="43"/>
  <c r="L842" i="43" s="1"/>
  <c r="V796" i="43"/>
  <c r="V842" i="43" s="1"/>
  <c r="T796" i="43"/>
  <c r="T842" i="43" s="1"/>
  <c r="R796" i="43"/>
  <c r="R842" i="43" s="1"/>
  <c r="AD796" i="43"/>
  <c r="AR796" i="43"/>
  <c r="AR842" i="43" s="1"/>
  <c r="AP796" i="43"/>
  <c r="AP842" i="43" s="1"/>
  <c r="F796" i="43"/>
  <c r="F842" i="43" s="1"/>
  <c r="N796" i="43"/>
  <c r="N842" i="43" s="1"/>
  <c r="Z796" i="43"/>
  <c r="AF796" i="43"/>
  <c r="AF842" i="43" s="1"/>
  <c r="J796" i="43"/>
  <c r="J842" i="43" s="1"/>
  <c r="P796" i="43"/>
  <c r="AN796" i="43"/>
  <c r="AN842" i="43" s="1"/>
  <c r="H796" i="43"/>
  <c r="H842" i="43" s="1"/>
  <c r="X796" i="43"/>
  <c r="X842" i="43" s="1"/>
  <c r="D950" i="43"/>
  <c r="D996" i="43" s="1"/>
  <c r="AP950" i="43"/>
  <c r="F950" i="43"/>
  <c r="N950" i="43"/>
  <c r="N996" i="43" s="1"/>
  <c r="L950" i="43"/>
  <c r="R950" i="43"/>
  <c r="R996" i="43" s="1"/>
  <c r="Z950" i="43"/>
  <c r="Z996" i="43" s="1"/>
  <c r="AF950" i="43"/>
  <c r="AF996" i="43" s="1"/>
  <c r="J950" i="43"/>
  <c r="J996" i="43" s="1"/>
  <c r="P950" i="43"/>
  <c r="AD950" i="43"/>
  <c r="AD996" i="43" s="1"/>
  <c r="AN950" i="43"/>
  <c r="AN996" i="43" s="1"/>
  <c r="AB950" i="43"/>
  <c r="V950" i="43"/>
  <c r="V996" i="43" s="1"/>
  <c r="X950" i="43"/>
  <c r="X996" i="43" s="1"/>
  <c r="T950" i="43"/>
  <c r="T996" i="43" s="1"/>
  <c r="H950" i="43"/>
  <c r="H996" i="43" s="1"/>
  <c r="AR950" i="43"/>
  <c r="AL950" i="43"/>
  <c r="AL996" i="43" s="1"/>
  <c r="AJ950" i="43"/>
  <c r="AH950" i="43"/>
  <c r="D257" i="43"/>
  <c r="D303" i="43" s="1"/>
  <c r="AN257" i="43"/>
  <c r="AN303" i="43" s="1"/>
  <c r="J257" i="43"/>
  <c r="J303" i="43" s="1"/>
  <c r="X257" i="43"/>
  <c r="X303" i="43" s="1"/>
  <c r="L257" i="43"/>
  <c r="H257" i="43"/>
  <c r="H303" i="43" s="1"/>
  <c r="AR257" i="43"/>
  <c r="AR303" i="43" s="1"/>
  <c r="AL257" i="43"/>
  <c r="AL303" i="43" s="1"/>
  <c r="AJ257" i="43"/>
  <c r="AJ303" i="43" s="1"/>
  <c r="AB257" i="43"/>
  <c r="AB303" i="43" s="1"/>
  <c r="AH257" i="43"/>
  <c r="AH303" i="43" s="1"/>
  <c r="V257" i="43"/>
  <c r="V303" i="43" s="1"/>
  <c r="T257" i="43"/>
  <c r="R257" i="43"/>
  <c r="R303" i="43" s="1"/>
  <c r="AD257" i="43"/>
  <c r="AD303" i="43" s="1"/>
  <c r="AP257" i="43"/>
  <c r="F257" i="43"/>
  <c r="F303" i="43" s="1"/>
  <c r="N257" i="43"/>
  <c r="N303" i="43" s="1"/>
  <c r="P257" i="43"/>
  <c r="P303" i="43" s="1"/>
  <c r="Z257" i="43"/>
  <c r="Z303" i="43" s="1"/>
  <c r="AF257" i="43"/>
  <c r="D1027" i="43"/>
  <c r="H1027" i="43"/>
  <c r="H1073" i="43" s="1"/>
  <c r="X1027" i="43"/>
  <c r="AL1027" i="43"/>
  <c r="AL1073" i="43" s="1"/>
  <c r="AJ1027" i="43"/>
  <c r="AJ1073" i="43" s="1"/>
  <c r="AH1027" i="43"/>
  <c r="AH1073" i="43" s="1"/>
  <c r="V1027" i="43"/>
  <c r="V1073" i="43" s="1"/>
  <c r="T1027" i="43"/>
  <c r="T1073" i="43" s="1"/>
  <c r="R1027" i="43"/>
  <c r="R1073" i="43" s="1"/>
  <c r="AD1027" i="43"/>
  <c r="AP1027" i="43"/>
  <c r="AP1073" i="43" s="1"/>
  <c r="F1027" i="43"/>
  <c r="F1073" i="43" s="1"/>
  <c r="AB1027" i="43"/>
  <c r="AB1073" i="43" s="1"/>
  <c r="N1027" i="43"/>
  <c r="N1073" i="43" s="1"/>
  <c r="Z1027" i="43"/>
  <c r="Z1073" i="43" s="1"/>
  <c r="AF1027" i="43"/>
  <c r="AF1073" i="43" s="1"/>
  <c r="L1027" i="43"/>
  <c r="L1073" i="43" s="1"/>
  <c r="J1027" i="43"/>
  <c r="P1027" i="43"/>
  <c r="P1073" i="43" s="1"/>
  <c r="AR1027" i="43"/>
  <c r="AR1073" i="43" s="1"/>
  <c r="AN1027" i="43"/>
  <c r="AN1073" i="43" s="1"/>
  <c r="D103" i="43"/>
  <c r="D149" i="43" s="1"/>
  <c r="Z103" i="43"/>
  <c r="Z149" i="43" s="1"/>
  <c r="AF103" i="43"/>
  <c r="AB103" i="43"/>
  <c r="AB149" i="43" s="1"/>
  <c r="AP103" i="43"/>
  <c r="AP149" i="43" s="1"/>
  <c r="F103" i="43"/>
  <c r="F149" i="43" s="1"/>
  <c r="J103" i="43"/>
  <c r="J149" i="43" s="1"/>
  <c r="L103" i="43"/>
  <c r="L149" i="43" s="1"/>
  <c r="AN103" i="43"/>
  <c r="AN149" i="43" s="1"/>
  <c r="N103" i="43"/>
  <c r="N149" i="43" s="1"/>
  <c r="X103" i="43"/>
  <c r="X149" i="43" s="1"/>
  <c r="AD103" i="43"/>
  <c r="AD149" i="43" s="1"/>
  <c r="H103" i="43"/>
  <c r="H149" i="43" s="1"/>
  <c r="AR103" i="43"/>
  <c r="AR149" i="43" s="1"/>
  <c r="P103" i="43"/>
  <c r="AL103" i="43"/>
  <c r="AL149" i="43" s="1"/>
  <c r="AJ103" i="43"/>
  <c r="AJ149" i="43" s="1"/>
  <c r="AH103" i="43"/>
  <c r="AH149" i="43" s="1"/>
  <c r="V103" i="43"/>
  <c r="V149" i="43" s="1"/>
  <c r="T103" i="43"/>
  <c r="T149" i="43" s="1"/>
  <c r="R103" i="43"/>
  <c r="R149" i="43" s="1"/>
  <c r="D719" i="43"/>
  <c r="D765" i="43" s="1"/>
  <c r="Z719" i="43"/>
  <c r="Z765" i="43" s="1"/>
  <c r="AF719" i="43"/>
  <c r="AF765" i="43" s="1"/>
  <c r="J719" i="43"/>
  <c r="J765" i="43" s="1"/>
  <c r="P719" i="43"/>
  <c r="P765" i="43" s="1"/>
  <c r="AN719" i="43"/>
  <c r="AP719" i="43"/>
  <c r="AP765" i="43" s="1"/>
  <c r="F719" i="43"/>
  <c r="X719" i="43"/>
  <c r="X765" i="43" s="1"/>
  <c r="H719" i="43"/>
  <c r="H765" i="43" s="1"/>
  <c r="AL719" i="43"/>
  <c r="AL765" i="43" s="1"/>
  <c r="AJ719" i="43"/>
  <c r="AJ765" i="43" s="1"/>
  <c r="AR719" i="43"/>
  <c r="AR765" i="43" s="1"/>
  <c r="AH719" i="43"/>
  <c r="AH765" i="43" s="1"/>
  <c r="AD719" i="43"/>
  <c r="AD765" i="43" s="1"/>
  <c r="AB719" i="43"/>
  <c r="V719" i="43"/>
  <c r="V765" i="43" s="1"/>
  <c r="T719" i="43"/>
  <c r="T765" i="43" s="1"/>
  <c r="L719" i="43"/>
  <c r="L765" i="43" s="1"/>
  <c r="R719" i="43"/>
  <c r="R765" i="43" s="1"/>
  <c r="N719" i="43"/>
  <c r="N765" i="43" s="1"/>
  <c r="D488" i="43"/>
  <c r="D534" i="43" s="1"/>
  <c r="J488" i="43"/>
  <c r="J534" i="43" s="1"/>
  <c r="AR488" i="43"/>
  <c r="P488" i="43"/>
  <c r="P534" i="43" s="1"/>
  <c r="Z488" i="43"/>
  <c r="Z534" i="43" s="1"/>
  <c r="AN488" i="43"/>
  <c r="AN534" i="43" s="1"/>
  <c r="AB488" i="43"/>
  <c r="AB534" i="43" s="1"/>
  <c r="X488" i="43"/>
  <c r="X534" i="43" s="1"/>
  <c r="H488" i="43"/>
  <c r="L488" i="43"/>
  <c r="L534" i="43" s="1"/>
  <c r="AL488" i="43"/>
  <c r="AL534" i="43" s="1"/>
  <c r="AJ488" i="43"/>
  <c r="AJ534" i="43" s="1"/>
  <c r="AH488" i="43"/>
  <c r="AD488" i="43"/>
  <c r="AD534" i="43" s="1"/>
  <c r="V488" i="43"/>
  <c r="V534" i="43" s="1"/>
  <c r="T488" i="43"/>
  <c r="T534" i="43" s="1"/>
  <c r="R488" i="43"/>
  <c r="AF488" i="43"/>
  <c r="AF534" i="43" s="1"/>
  <c r="AP488" i="43"/>
  <c r="F488" i="43"/>
  <c r="F534" i="43" s="1"/>
  <c r="N488" i="43"/>
  <c r="N534" i="43" s="1"/>
  <c r="D565" i="43"/>
  <c r="D611" i="43" s="1"/>
  <c r="V565" i="43"/>
  <c r="V611" i="43" s="1"/>
  <c r="T565" i="43"/>
  <c r="T611" i="43" s="1"/>
  <c r="R565" i="43"/>
  <c r="AD565" i="43"/>
  <c r="AD611" i="43" s="1"/>
  <c r="AP565" i="43"/>
  <c r="AP611" i="43" s="1"/>
  <c r="F565" i="43"/>
  <c r="F611" i="43" s="1"/>
  <c r="N565" i="43"/>
  <c r="AH565" i="43"/>
  <c r="AH611" i="43" s="1"/>
  <c r="Z565" i="43"/>
  <c r="Z611" i="43" s="1"/>
  <c r="AF565" i="43"/>
  <c r="AF611" i="43" s="1"/>
  <c r="AL565" i="43"/>
  <c r="J565" i="43"/>
  <c r="J611" i="43" s="1"/>
  <c r="P565" i="43"/>
  <c r="AR565" i="43"/>
  <c r="AR611" i="43" s="1"/>
  <c r="AN565" i="43"/>
  <c r="AN611" i="43" s="1"/>
  <c r="L565" i="43"/>
  <c r="L611" i="43" s="1"/>
  <c r="AJ565" i="43"/>
  <c r="AJ611" i="43" s="1"/>
  <c r="AB565" i="43"/>
  <c r="AB611" i="43" s="1"/>
  <c r="X565" i="43"/>
  <c r="H565" i="43"/>
  <c r="H611" i="43" s="1"/>
  <c r="D873" i="43"/>
  <c r="D919" i="43" s="1"/>
  <c r="AN873" i="43"/>
  <c r="AN919" i="43" s="1"/>
  <c r="X873" i="43"/>
  <c r="H873" i="43"/>
  <c r="H919" i="43" s="1"/>
  <c r="J873" i="43"/>
  <c r="J919" i="43" s="1"/>
  <c r="AL873" i="43"/>
  <c r="AL919" i="43" s="1"/>
  <c r="AJ873" i="43"/>
  <c r="AH873" i="43"/>
  <c r="AH919" i="43" s="1"/>
  <c r="AR873" i="43"/>
  <c r="V873" i="43"/>
  <c r="V919" i="43" s="1"/>
  <c r="T873" i="43"/>
  <c r="T919" i="43" s="1"/>
  <c r="R873" i="43"/>
  <c r="R919" i="43" s="1"/>
  <c r="AD873" i="43"/>
  <c r="AD919" i="43" s="1"/>
  <c r="N873" i="43"/>
  <c r="N919" i="43" s="1"/>
  <c r="AP873" i="43"/>
  <c r="F873" i="43"/>
  <c r="F919" i="43" s="1"/>
  <c r="Z873" i="43"/>
  <c r="Z919" i="43" s="1"/>
  <c r="L873" i="43"/>
  <c r="L919" i="43" s="1"/>
  <c r="AF873" i="43"/>
  <c r="AF919" i="43" s="1"/>
  <c r="AB873" i="43"/>
  <c r="AB919" i="43" s="1"/>
  <c r="P873" i="43"/>
  <c r="P919" i="43" s="1"/>
  <c r="AJ23" i="43"/>
  <c r="AJ24" i="43" s="1"/>
  <c r="T23" i="43"/>
  <c r="T24" i="43" s="1"/>
  <c r="AH23" i="43"/>
  <c r="AH24" i="43" s="1"/>
  <c r="R23" i="43"/>
  <c r="R24" i="43" s="1"/>
  <c r="AF23" i="43"/>
  <c r="AF24" i="43" s="1"/>
  <c r="P23" i="43"/>
  <c r="P24" i="43" s="1"/>
  <c r="AL23" i="43"/>
  <c r="AL24" i="43" s="1"/>
  <c r="D23" i="43"/>
  <c r="D70" i="43" s="1"/>
  <c r="AD23" i="43"/>
  <c r="AD24" i="43" s="1"/>
  <c r="N23" i="43"/>
  <c r="N24" i="43" s="1"/>
  <c r="AR23" i="43"/>
  <c r="AR24" i="43" s="1"/>
  <c r="AB23" i="43"/>
  <c r="AB24" i="43" s="1"/>
  <c r="L23" i="43"/>
  <c r="L24" i="43" s="1"/>
  <c r="F23" i="43"/>
  <c r="F24" i="43" s="1"/>
  <c r="V23" i="43"/>
  <c r="V24" i="43" s="1"/>
  <c r="AP23" i="43"/>
  <c r="AP24" i="43" s="1"/>
  <c r="Z23" i="43"/>
  <c r="Z24" i="43" s="1"/>
  <c r="J23" i="43"/>
  <c r="J24" i="43" s="1"/>
  <c r="AN23" i="43"/>
  <c r="AN24" i="43" s="1"/>
  <c r="X23" i="43"/>
  <c r="X24" i="43" s="1"/>
  <c r="H23" i="43"/>
  <c r="H24" i="43" s="1"/>
  <c r="B645" i="43"/>
  <c r="AR688" i="43"/>
  <c r="V688" i="43"/>
  <c r="H688" i="43"/>
  <c r="AF688" i="43"/>
  <c r="N688" i="43"/>
  <c r="B568" i="43"/>
  <c r="B876" i="43"/>
  <c r="B491" i="43"/>
  <c r="B799" i="43"/>
  <c r="AD842" i="43"/>
  <c r="P842" i="43"/>
  <c r="D69" i="43"/>
  <c r="D49" i="43"/>
  <c r="B26" i="43"/>
  <c r="B260" i="43"/>
  <c r="AP303" i="43"/>
  <c r="B722" i="43"/>
  <c r="B1107" i="43"/>
  <c r="AN1150" i="43"/>
  <c r="AH1150" i="43"/>
  <c r="AR1150" i="43"/>
  <c r="AL1150" i="43"/>
  <c r="B183" i="43"/>
  <c r="R226" i="43"/>
  <c r="AP226" i="43"/>
  <c r="P226" i="43"/>
  <c r="B1030" i="43"/>
  <c r="D1073" i="43"/>
  <c r="X1073" i="43"/>
  <c r="D357" i="43"/>
  <c r="D377" i="43"/>
  <c r="D454" i="43"/>
  <c r="D434" i="43"/>
  <c r="B106" i="43"/>
  <c r="B334" i="43"/>
  <c r="D378" i="43"/>
  <c r="B953" i="43"/>
  <c r="AB996" i="43"/>
  <c r="L996" i="43"/>
  <c r="AH996" i="43"/>
  <c r="F996" i="43"/>
  <c r="B411" i="43"/>
  <c r="D1107" i="43" l="1"/>
  <c r="AF1107" i="43"/>
  <c r="AF1105" i="43" s="1"/>
  <c r="P1107" i="43"/>
  <c r="AD1107" i="43"/>
  <c r="AD1105" i="43" s="1"/>
  <c r="N1107" i="43"/>
  <c r="N1105" i="43" s="1"/>
  <c r="AR1107" i="43"/>
  <c r="AR1105" i="43" s="1"/>
  <c r="AB1107" i="43"/>
  <c r="AB1105" i="43" s="1"/>
  <c r="L1107" i="43"/>
  <c r="L1105" i="43" s="1"/>
  <c r="AP1107" i="43"/>
  <c r="Z1107" i="43"/>
  <c r="Z1105" i="43" s="1"/>
  <c r="J1107" i="43"/>
  <c r="AN1107" i="43"/>
  <c r="X1107" i="43"/>
  <c r="X1105" i="43" s="1"/>
  <c r="H1107" i="43"/>
  <c r="H1105" i="43" s="1"/>
  <c r="AL1107" i="43"/>
  <c r="AL1105" i="43" s="1"/>
  <c r="V1107" i="43"/>
  <c r="V1105" i="43" s="1"/>
  <c r="F1107" i="43"/>
  <c r="AJ1107" i="43"/>
  <c r="T1107" i="43"/>
  <c r="T1105" i="43" s="1"/>
  <c r="AH1107" i="43"/>
  <c r="R1107" i="43"/>
  <c r="R1105" i="43" s="1"/>
  <c r="AH534" i="43"/>
  <c r="D953" i="43"/>
  <c r="AL953" i="43"/>
  <c r="AL951" i="43" s="1"/>
  <c r="V953" i="43"/>
  <c r="F953" i="43"/>
  <c r="AH953" i="43"/>
  <c r="R953" i="43"/>
  <c r="AF953" i="43"/>
  <c r="AF951" i="43" s="1"/>
  <c r="P953" i="43"/>
  <c r="P951" i="43" s="1"/>
  <c r="AD953" i="43"/>
  <c r="AD951" i="43" s="1"/>
  <c r="N953" i="43"/>
  <c r="N951" i="43" s="1"/>
  <c r="AP953" i="43"/>
  <c r="AP951" i="43" s="1"/>
  <c r="Z953" i="43"/>
  <c r="J953" i="43"/>
  <c r="J951" i="43" s="1"/>
  <c r="AN953" i="43"/>
  <c r="AN951" i="43" s="1"/>
  <c r="AJ953" i="43"/>
  <c r="AJ951" i="43" s="1"/>
  <c r="AB953" i="43"/>
  <c r="AB951" i="43" s="1"/>
  <c r="X953" i="43"/>
  <c r="X951" i="43" s="1"/>
  <c r="T953" i="43"/>
  <c r="T951" i="43" s="1"/>
  <c r="L953" i="43"/>
  <c r="H953" i="43"/>
  <c r="H951" i="43" s="1"/>
  <c r="AR953" i="43"/>
  <c r="AR951" i="43" s="1"/>
  <c r="D183" i="43"/>
  <c r="AP183" i="43"/>
  <c r="AP181" i="43" s="1"/>
  <c r="Z183" i="43"/>
  <c r="Z181" i="43" s="1"/>
  <c r="J183" i="43"/>
  <c r="J181" i="43" s="1"/>
  <c r="AN183" i="43"/>
  <c r="AN181" i="43" s="1"/>
  <c r="X183" i="43"/>
  <c r="X181" i="43" s="1"/>
  <c r="H183" i="43"/>
  <c r="AL183" i="43"/>
  <c r="V183" i="43"/>
  <c r="V181" i="43" s="1"/>
  <c r="F183" i="43"/>
  <c r="F181" i="43" s="1"/>
  <c r="AJ183" i="43"/>
  <c r="AJ181" i="43" s="1"/>
  <c r="T183" i="43"/>
  <c r="T181" i="43" s="1"/>
  <c r="AB183" i="43"/>
  <c r="AB181" i="43" s="1"/>
  <c r="AH183" i="43"/>
  <c r="AH181" i="43" s="1"/>
  <c r="R183" i="43"/>
  <c r="AR183" i="43"/>
  <c r="AF183" i="43"/>
  <c r="AF181" i="43" s="1"/>
  <c r="P183" i="43"/>
  <c r="P181" i="43" s="1"/>
  <c r="L183" i="43"/>
  <c r="L181" i="43" s="1"/>
  <c r="AD183" i="43"/>
  <c r="AD181" i="43" s="1"/>
  <c r="N183" i="43"/>
  <c r="N181" i="43" s="1"/>
  <c r="D876" i="43"/>
  <c r="AH876" i="43"/>
  <c r="R876" i="43"/>
  <c r="AD876" i="43"/>
  <c r="AD874" i="43" s="1"/>
  <c r="N876" i="43"/>
  <c r="N874" i="43" s="1"/>
  <c r="AP876" i="43"/>
  <c r="AP874" i="43" s="1"/>
  <c r="Z876" i="43"/>
  <c r="Z874" i="43" s="1"/>
  <c r="J876" i="43"/>
  <c r="J874" i="43" s="1"/>
  <c r="AN876" i="43"/>
  <c r="P876" i="43"/>
  <c r="P874" i="43" s="1"/>
  <c r="AL876" i="43"/>
  <c r="AL874" i="43" s="1"/>
  <c r="L876" i="43"/>
  <c r="L874" i="43" s="1"/>
  <c r="AJ876" i="43"/>
  <c r="AJ874" i="43" s="1"/>
  <c r="H876" i="43"/>
  <c r="H874" i="43" s="1"/>
  <c r="AF876" i="43"/>
  <c r="AF874" i="43" s="1"/>
  <c r="F876" i="43"/>
  <c r="F874" i="43" s="1"/>
  <c r="AB876" i="43"/>
  <c r="AB874" i="43" s="1"/>
  <c r="X876" i="43"/>
  <c r="X874" i="43" s="1"/>
  <c r="V876" i="43"/>
  <c r="AR876" i="43"/>
  <c r="AR874" i="43" s="1"/>
  <c r="T876" i="43"/>
  <c r="T874" i="43" s="1"/>
  <c r="D106" i="43"/>
  <c r="AP106" i="43"/>
  <c r="AP104" i="43" s="1"/>
  <c r="Z106" i="43"/>
  <c r="Z104" i="43" s="1"/>
  <c r="J106" i="43"/>
  <c r="AN106" i="43"/>
  <c r="AN104" i="43" s="1"/>
  <c r="X106" i="43"/>
  <c r="X104" i="43" s="1"/>
  <c r="H106" i="43"/>
  <c r="H104" i="43" s="1"/>
  <c r="AL106" i="43"/>
  <c r="AL104" i="43" s="1"/>
  <c r="V106" i="43"/>
  <c r="V104" i="43" s="1"/>
  <c r="F106" i="43"/>
  <c r="F104" i="43" s="1"/>
  <c r="AJ106" i="43"/>
  <c r="AJ104" i="43" s="1"/>
  <c r="T106" i="43"/>
  <c r="L106" i="43"/>
  <c r="AH106" i="43"/>
  <c r="AH104" i="43" s="1"/>
  <c r="R106" i="43"/>
  <c r="R104" i="43" s="1"/>
  <c r="AF106" i="43"/>
  <c r="AF104" i="43" s="1"/>
  <c r="P106" i="43"/>
  <c r="P104" i="43" s="1"/>
  <c r="AB106" i="43"/>
  <c r="AB104" i="43" s="1"/>
  <c r="AD106" i="43"/>
  <c r="AD104" i="43" s="1"/>
  <c r="N106" i="43"/>
  <c r="N104" i="43" s="1"/>
  <c r="AR106" i="43"/>
  <c r="AR104" i="43" s="1"/>
  <c r="AB765" i="43"/>
  <c r="L303" i="43"/>
  <c r="R534" i="43"/>
  <c r="D491" i="43"/>
  <c r="AP491" i="43"/>
  <c r="AP489" i="43" s="1"/>
  <c r="Z491" i="43"/>
  <c r="Z489" i="43" s="1"/>
  <c r="J491" i="43"/>
  <c r="J489" i="43" s="1"/>
  <c r="AL491" i="43"/>
  <c r="AL489" i="43" s="1"/>
  <c r="V491" i="43"/>
  <c r="V489" i="43" s="1"/>
  <c r="F491" i="43"/>
  <c r="F489" i="43" s="1"/>
  <c r="AH491" i="43"/>
  <c r="AH489" i="43" s="1"/>
  <c r="R491" i="43"/>
  <c r="R489" i="43" s="1"/>
  <c r="AR491" i="43"/>
  <c r="AR489" i="43" s="1"/>
  <c r="P491" i="43"/>
  <c r="P489" i="43" s="1"/>
  <c r="AN491" i="43"/>
  <c r="N491" i="43"/>
  <c r="N489" i="43" s="1"/>
  <c r="AJ491" i="43"/>
  <c r="AJ489" i="43" s="1"/>
  <c r="L491" i="43"/>
  <c r="L489" i="43" s="1"/>
  <c r="AF491" i="43"/>
  <c r="AF489" i="43" s="1"/>
  <c r="H491" i="43"/>
  <c r="H489" i="43" s="1"/>
  <c r="AD491" i="43"/>
  <c r="AD489" i="43" s="1"/>
  <c r="AB491" i="43"/>
  <c r="AB489" i="43" s="1"/>
  <c r="X491" i="43"/>
  <c r="X489" i="43" s="1"/>
  <c r="T491" i="43"/>
  <c r="T489" i="43" s="1"/>
  <c r="X611" i="43"/>
  <c r="AP996" i="43"/>
  <c r="H534" i="43"/>
  <c r="AJ919" i="43"/>
  <c r="P611" i="43"/>
  <c r="D411" i="43"/>
  <c r="D457" i="43" s="1"/>
  <c r="H411" i="43"/>
  <c r="H457" i="43" s="1"/>
  <c r="AR411" i="43"/>
  <c r="AB411" i="43"/>
  <c r="AB457" i="43" s="1"/>
  <c r="AL411" i="43"/>
  <c r="AL457" i="43" s="1"/>
  <c r="AJ411" i="43"/>
  <c r="AJ457" i="43" s="1"/>
  <c r="AH411" i="43"/>
  <c r="AH457" i="43" s="1"/>
  <c r="V411" i="43"/>
  <c r="V457" i="43" s="1"/>
  <c r="T411" i="43"/>
  <c r="T457" i="43" s="1"/>
  <c r="R411" i="43"/>
  <c r="R457" i="43" s="1"/>
  <c r="AD411" i="43"/>
  <c r="AD457" i="43" s="1"/>
  <c r="AP411" i="43"/>
  <c r="AP457" i="43" s="1"/>
  <c r="F411" i="43"/>
  <c r="F457" i="43" s="1"/>
  <c r="L411" i="43"/>
  <c r="N411" i="43"/>
  <c r="N457" i="43" s="1"/>
  <c r="Z411" i="43"/>
  <c r="Z457" i="43" s="1"/>
  <c r="AF411" i="43"/>
  <c r="AF457" i="43" s="1"/>
  <c r="P411" i="43"/>
  <c r="P457" i="43" s="1"/>
  <c r="J411" i="43"/>
  <c r="J457" i="43" s="1"/>
  <c r="X411" i="43"/>
  <c r="X457" i="43" s="1"/>
  <c r="AN411" i="43"/>
  <c r="AN457" i="43" s="1"/>
  <c r="AR996" i="43"/>
  <c r="D334" i="43"/>
  <c r="D380" i="43" s="1"/>
  <c r="AP334" i="43"/>
  <c r="AP380" i="43" s="1"/>
  <c r="F334" i="43"/>
  <c r="F380" i="43" s="1"/>
  <c r="N334" i="43"/>
  <c r="N380" i="43" s="1"/>
  <c r="AB334" i="43"/>
  <c r="AB380" i="43" s="1"/>
  <c r="Z334" i="43"/>
  <c r="Z380" i="43" s="1"/>
  <c r="AF334" i="43"/>
  <c r="AF380" i="43" s="1"/>
  <c r="J334" i="43"/>
  <c r="J380" i="43" s="1"/>
  <c r="P334" i="43"/>
  <c r="P380" i="43" s="1"/>
  <c r="AN334" i="43"/>
  <c r="AN380" i="43" s="1"/>
  <c r="T334" i="43"/>
  <c r="T380" i="43" s="1"/>
  <c r="X334" i="43"/>
  <c r="X380" i="43" s="1"/>
  <c r="L334" i="43"/>
  <c r="L380" i="43" s="1"/>
  <c r="R334" i="43"/>
  <c r="R380" i="43" s="1"/>
  <c r="AD334" i="43"/>
  <c r="AD380" i="43" s="1"/>
  <c r="H334" i="43"/>
  <c r="H380" i="43" s="1"/>
  <c r="AR334" i="43"/>
  <c r="AR380" i="43" s="1"/>
  <c r="AL334" i="43"/>
  <c r="AL380" i="43" s="1"/>
  <c r="AJ334" i="43"/>
  <c r="AJ380" i="43" s="1"/>
  <c r="AH334" i="43"/>
  <c r="AH380" i="43" s="1"/>
  <c r="V334" i="43"/>
  <c r="V380" i="43" s="1"/>
  <c r="AF149" i="43"/>
  <c r="D1030" i="43"/>
  <c r="AF1030" i="43"/>
  <c r="AF1028" i="43" s="1"/>
  <c r="P1030" i="43"/>
  <c r="P1028" i="43" s="1"/>
  <c r="AD1030" i="43"/>
  <c r="AD1028" i="43" s="1"/>
  <c r="N1030" i="43"/>
  <c r="N1028" i="43" s="1"/>
  <c r="AR1030" i="43"/>
  <c r="AR1028" i="43" s="1"/>
  <c r="AB1030" i="43"/>
  <c r="AB1028" i="43" s="1"/>
  <c r="L1030" i="43"/>
  <c r="L1028" i="43" s="1"/>
  <c r="AP1030" i="43"/>
  <c r="AP1028" i="43" s="1"/>
  <c r="Z1030" i="43"/>
  <c r="Z1028" i="43" s="1"/>
  <c r="J1030" i="43"/>
  <c r="J1028" i="43" s="1"/>
  <c r="AN1030" i="43"/>
  <c r="AN1028" i="43" s="1"/>
  <c r="X1030" i="43"/>
  <c r="X1028" i="43" s="1"/>
  <c r="H1030" i="43"/>
  <c r="H1028" i="43" s="1"/>
  <c r="AL1030" i="43"/>
  <c r="AL1028" i="43" s="1"/>
  <c r="V1030" i="43"/>
  <c r="V1028" i="43" s="1"/>
  <c r="F1030" i="43"/>
  <c r="F1028" i="43" s="1"/>
  <c r="AJ1030" i="43"/>
  <c r="AJ1028" i="43" s="1"/>
  <c r="T1030" i="43"/>
  <c r="T1028" i="43" s="1"/>
  <c r="AH1030" i="43"/>
  <c r="AH1028" i="43" s="1"/>
  <c r="R1030" i="43"/>
  <c r="R1028" i="43" s="1"/>
  <c r="AN765" i="43"/>
  <c r="D260" i="43"/>
  <c r="AH260" i="43"/>
  <c r="AH258" i="43" s="1"/>
  <c r="R260" i="43"/>
  <c r="R258" i="43" s="1"/>
  <c r="AD260" i="43"/>
  <c r="AD258" i="43" s="1"/>
  <c r="N260" i="43"/>
  <c r="N258" i="43" s="1"/>
  <c r="AP260" i="43"/>
  <c r="AP258" i="43" s="1"/>
  <c r="Z260" i="43"/>
  <c r="Z258" i="43" s="1"/>
  <c r="J260" i="43"/>
  <c r="J258" i="43" s="1"/>
  <c r="V260" i="43"/>
  <c r="V258" i="43" s="1"/>
  <c r="AR260" i="43"/>
  <c r="AR258" i="43" s="1"/>
  <c r="T260" i="43"/>
  <c r="T258" i="43" s="1"/>
  <c r="AN260" i="43"/>
  <c r="AN258" i="43" s="1"/>
  <c r="P260" i="43"/>
  <c r="P258" i="43" s="1"/>
  <c r="AL260" i="43"/>
  <c r="AL258" i="43" s="1"/>
  <c r="L260" i="43"/>
  <c r="L258" i="43" s="1"/>
  <c r="X260" i="43"/>
  <c r="X258" i="43" s="1"/>
  <c r="AJ260" i="43"/>
  <c r="AJ258" i="43" s="1"/>
  <c r="H260" i="43"/>
  <c r="H258" i="43" s="1"/>
  <c r="AF260" i="43"/>
  <c r="AF258" i="43" s="1"/>
  <c r="F260" i="43"/>
  <c r="F258" i="43" s="1"/>
  <c r="AB260" i="43"/>
  <c r="AB258" i="43" s="1"/>
  <c r="Z842" i="43"/>
  <c r="D799" i="43"/>
  <c r="AP799" i="43"/>
  <c r="AP797" i="43" s="1"/>
  <c r="Z799" i="43"/>
  <c r="Z797" i="43" s="1"/>
  <c r="J799" i="43"/>
  <c r="J797" i="43" s="1"/>
  <c r="AL799" i="43"/>
  <c r="AL797" i="43" s="1"/>
  <c r="V799" i="43"/>
  <c r="V797" i="43" s="1"/>
  <c r="F799" i="43"/>
  <c r="F797" i="43" s="1"/>
  <c r="AJ799" i="43"/>
  <c r="AJ797" i="43" s="1"/>
  <c r="T799" i="43"/>
  <c r="T797" i="43" s="1"/>
  <c r="AD799" i="43"/>
  <c r="AD797" i="43" s="1"/>
  <c r="AB799" i="43"/>
  <c r="AB797" i="43" s="1"/>
  <c r="X799" i="43"/>
  <c r="X797" i="43" s="1"/>
  <c r="R799" i="43"/>
  <c r="R797" i="43" s="1"/>
  <c r="AR799" i="43"/>
  <c r="AR797" i="43" s="1"/>
  <c r="P799" i="43"/>
  <c r="P797" i="43" s="1"/>
  <c r="AN799" i="43"/>
  <c r="AN797" i="43" s="1"/>
  <c r="N799" i="43"/>
  <c r="N797" i="43" s="1"/>
  <c r="AH799" i="43"/>
  <c r="AH797" i="43" s="1"/>
  <c r="L799" i="43"/>
  <c r="L797" i="43" s="1"/>
  <c r="AF799" i="43"/>
  <c r="AF797" i="43" s="1"/>
  <c r="H799" i="43"/>
  <c r="H797" i="43" s="1"/>
  <c r="AP919" i="43"/>
  <c r="R611" i="43"/>
  <c r="N611" i="43"/>
  <c r="D645" i="43"/>
  <c r="AN645" i="43"/>
  <c r="AN643" i="43" s="1"/>
  <c r="X645" i="43"/>
  <c r="X643" i="43" s="1"/>
  <c r="H645" i="43"/>
  <c r="H643" i="43" s="1"/>
  <c r="AJ645" i="43"/>
  <c r="AJ643" i="43" s="1"/>
  <c r="T645" i="43"/>
  <c r="T643" i="43" s="1"/>
  <c r="AF645" i="43"/>
  <c r="AF643" i="43" s="1"/>
  <c r="P645" i="43"/>
  <c r="P643" i="43" s="1"/>
  <c r="V645" i="43"/>
  <c r="V643" i="43" s="1"/>
  <c r="AR645" i="43"/>
  <c r="AR643" i="43" s="1"/>
  <c r="R645" i="43"/>
  <c r="R643" i="43" s="1"/>
  <c r="AP645" i="43"/>
  <c r="AP643" i="43" s="1"/>
  <c r="N645" i="43"/>
  <c r="N643" i="43" s="1"/>
  <c r="AL645" i="43"/>
  <c r="AL643" i="43" s="1"/>
  <c r="L645" i="43"/>
  <c r="L643" i="43" s="1"/>
  <c r="AH645" i="43"/>
  <c r="AH643" i="43" s="1"/>
  <c r="J645" i="43"/>
  <c r="J643" i="43" s="1"/>
  <c r="AD645" i="43"/>
  <c r="AD643" i="43" s="1"/>
  <c r="F645" i="43"/>
  <c r="F643" i="43" s="1"/>
  <c r="AB645" i="43"/>
  <c r="AB643" i="43" s="1"/>
  <c r="Z645" i="43"/>
  <c r="Z643" i="43" s="1"/>
  <c r="R874" i="43"/>
  <c r="AN489" i="43"/>
  <c r="L104" i="43"/>
  <c r="Z951" i="43"/>
  <c r="V951" i="43"/>
  <c r="R951" i="43"/>
  <c r="H181" i="43"/>
  <c r="AR181" i="43"/>
  <c r="AL181" i="43"/>
  <c r="J104" i="43"/>
  <c r="P149" i="43"/>
  <c r="AF303" i="43"/>
  <c r="AP534" i="43"/>
  <c r="AR919" i="43"/>
  <c r="AL611" i="43"/>
  <c r="D568" i="43"/>
  <c r="AD568" i="43"/>
  <c r="AD566" i="43" s="1"/>
  <c r="N568" i="43"/>
  <c r="N566" i="43" s="1"/>
  <c r="AR568" i="43"/>
  <c r="AR566" i="43" s="1"/>
  <c r="AB568" i="43"/>
  <c r="AB566" i="43" s="1"/>
  <c r="L568" i="43"/>
  <c r="L566" i="43" s="1"/>
  <c r="AP568" i="43"/>
  <c r="AP566" i="43" s="1"/>
  <c r="Z568" i="43"/>
  <c r="Z566" i="43" s="1"/>
  <c r="J568" i="43"/>
  <c r="J566" i="43" s="1"/>
  <c r="AN568" i="43"/>
  <c r="AN566" i="43" s="1"/>
  <c r="X568" i="43"/>
  <c r="X566" i="43" s="1"/>
  <c r="H568" i="43"/>
  <c r="H566" i="43" s="1"/>
  <c r="AL568" i="43"/>
  <c r="AL566" i="43" s="1"/>
  <c r="V568" i="43"/>
  <c r="V566" i="43" s="1"/>
  <c r="F568" i="43"/>
  <c r="F566" i="43" s="1"/>
  <c r="AJ568" i="43"/>
  <c r="AJ566" i="43" s="1"/>
  <c r="T568" i="43"/>
  <c r="T566" i="43" s="1"/>
  <c r="AH568" i="43"/>
  <c r="AH566" i="43" s="1"/>
  <c r="R568" i="43"/>
  <c r="R566" i="43" s="1"/>
  <c r="AF568" i="43"/>
  <c r="AF566" i="43" s="1"/>
  <c r="P568" i="43"/>
  <c r="P566" i="43" s="1"/>
  <c r="V874" i="43"/>
  <c r="AN874" i="43"/>
  <c r="AH951" i="43"/>
  <c r="L951" i="43"/>
  <c r="AH1105" i="43"/>
  <c r="AN1105" i="43"/>
  <c r="D722" i="43"/>
  <c r="AR722" i="43"/>
  <c r="AR720" i="43" s="1"/>
  <c r="AB722" i="43"/>
  <c r="AB720" i="43" s="1"/>
  <c r="L722" i="43"/>
  <c r="L720" i="43" s="1"/>
  <c r="AP722" i="43"/>
  <c r="AP720" i="43" s="1"/>
  <c r="Z722" i="43"/>
  <c r="Z720" i="43" s="1"/>
  <c r="J722" i="43"/>
  <c r="J720" i="43" s="1"/>
  <c r="AN722" i="43"/>
  <c r="AN720" i="43" s="1"/>
  <c r="X722" i="43"/>
  <c r="X720" i="43" s="1"/>
  <c r="H722" i="43"/>
  <c r="H720" i="43" s="1"/>
  <c r="AL722" i="43"/>
  <c r="AL720" i="43" s="1"/>
  <c r="V722" i="43"/>
  <c r="V720" i="43" s="1"/>
  <c r="F722" i="43"/>
  <c r="F720" i="43" s="1"/>
  <c r="AJ722" i="43"/>
  <c r="AJ720" i="43" s="1"/>
  <c r="T722" i="43"/>
  <c r="T720" i="43" s="1"/>
  <c r="AH722" i="43"/>
  <c r="AH720" i="43" s="1"/>
  <c r="R722" i="43"/>
  <c r="R720" i="43" s="1"/>
  <c r="AF722" i="43"/>
  <c r="AF720" i="43" s="1"/>
  <c r="P722" i="43"/>
  <c r="P720" i="43" s="1"/>
  <c r="N722" i="43"/>
  <c r="N720" i="43" s="1"/>
  <c r="AD722" i="43"/>
  <c r="AD720" i="43" s="1"/>
  <c r="X919" i="43"/>
  <c r="F1105" i="43"/>
  <c r="AJ1105" i="43"/>
  <c r="P1105" i="43"/>
  <c r="AJ996" i="43"/>
  <c r="P996" i="43"/>
  <c r="J1073" i="43"/>
  <c r="AD1073" i="43"/>
  <c r="F765" i="43"/>
  <c r="T303" i="43"/>
  <c r="AR534" i="43"/>
  <c r="AH874" i="43"/>
  <c r="T104" i="43"/>
  <c r="F951" i="43"/>
  <c r="AP1105" i="43"/>
  <c r="J1105" i="43"/>
  <c r="R181" i="43"/>
  <c r="AF26" i="43"/>
  <c r="AF72" i="43" s="1"/>
  <c r="P26" i="43"/>
  <c r="P72" i="43" s="1"/>
  <c r="AH26" i="43"/>
  <c r="AH72" i="43" s="1"/>
  <c r="AD26" i="43"/>
  <c r="AD72" i="43" s="1"/>
  <c r="N26" i="43"/>
  <c r="N72" i="43" s="1"/>
  <c r="AR26" i="43"/>
  <c r="AR72" i="43" s="1"/>
  <c r="AB26" i="43"/>
  <c r="AB72" i="43" s="1"/>
  <c r="L26" i="43"/>
  <c r="L72" i="43" s="1"/>
  <c r="D26" i="43"/>
  <c r="D72" i="43" s="1"/>
  <c r="AP26" i="43"/>
  <c r="AP72" i="43" s="1"/>
  <c r="Z26" i="43"/>
  <c r="Z72" i="43" s="1"/>
  <c r="J26" i="43"/>
  <c r="J72" i="43" s="1"/>
  <c r="R26" i="43"/>
  <c r="R72" i="43" s="1"/>
  <c r="AN26" i="43"/>
  <c r="AN72" i="43" s="1"/>
  <c r="X26" i="43"/>
  <c r="X72" i="43" s="1"/>
  <c r="H26" i="43"/>
  <c r="H72" i="43" s="1"/>
  <c r="AL26" i="43"/>
  <c r="AL72" i="43" s="1"/>
  <c r="V26" i="43"/>
  <c r="V72" i="43" s="1"/>
  <c r="F26" i="43"/>
  <c r="F72" i="43" s="1"/>
  <c r="AJ26" i="43"/>
  <c r="AJ72" i="43" s="1"/>
  <c r="T26" i="43"/>
  <c r="T72" i="43" s="1"/>
  <c r="B1129" i="43"/>
  <c r="B1108" i="43"/>
  <c r="B414" i="43"/>
  <c r="AR457" i="43"/>
  <c r="B975" i="43"/>
  <c r="B954" i="43"/>
  <c r="B744" i="43"/>
  <c r="B723" i="43"/>
  <c r="B590" i="43"/>
  <c r="B569" i="43"/>
  <c r="B898" i="43"/>
  <c r="B877" i="43"/>
  <c r="B205" i="43"/>
  <c r="B184" i="43"/>
  <c r="B513" i="43"/>
  <c r="B492" i="43"/>
  <c r="B128" i="43"/>
  <c r="B107" i="43"/>
  <c r="B29" i="43"/>
  <c r="B821" i="43"/>
  <c r="B800" i="43"/>
  <c r="B667" i="43"/>
  <c r="B646" i="43"/>
  <c r="B337" i="43"/>
  <c r="B1052" i="43"/>
  <c r="B1031" i="43"/>
  <c r="B282" i="43"/>
  <c r="B261" i="43"/>
  <c r="D107" i="43" l="1"/>
  <c r="AH107" i="43"/>
  <c r="R107" i="43"/>
  <c r="AF107" i="43"/>
  <c r="P107" i="43"/>
  <c r="P153" i="43" s="1"/>
  <c r="AD107" i="43"/>
  <c r="AD153" i="43" s="1"/>
  <c r="N107" i="43"/>
  <c r="N153" i="43" s="1"/>
  <c r="AR107" i="43"/>
  <c r="AR153" i="43" s="1"/>
  <c r="AB107" i="43"/>
  <c r="L107" i="43"/>
  <c r="AJ107" i="43"/>
  <c r="AP107" i="43"/>
  <c r="AP153" i="43" s="1"/>
  <c r="Z107" i="43"/>
  <c r="Z153" i="43" s="1"/>
  <c r="J107" i="43"/>
  <c r="J153" i="43" s="1"/>
  <c r="T107" i="43"/>
  <c r="T153" i="43" s="1"/>
  <c r="AN107" i="43"/>
  <c r="AN153" i="43" s="1"/>
  <c r="X107" i="43"/>
  <c r="H107" i="43"/>
  <c r="AL107" i="43"/>
  <c r="V107" i="43"/>
  <c r="V153" i="43" s="1"/>
  <c r="F107" i="43"/>
  <c r="F153" i="43" s="1"/>
  <c r="D569" i="43"/>
  <c r="AL569" i="43"/>
  <c r="AL615" i="43" s="1"/>
  <c r="V569" i="43"/>
  <c r="V615" i="43" s="1"/>
  <c r="F569" i="43"/>
  <c r="AJ569" i="43"/>
  <c r="T569" i="43"/>
  <c r="AH569" i="43"/>
  <c r="AH615" i="43" s="1"/>
  <c r="R569" i="43"/>
  <c r="R615" i="43" s="1"/>
  <c r="AF569" i="43"/>
  <c r="AF615" i="43" s="1"/>
  <c r="P569" i="43"/>
  <c r="P615" i="43" s="1"/>
  <c r="AD569" i="43"/>
  <c r="AD615" i="43" s="1"/>
  <c r="N569" i="43"/>
  <c r="AR569" i="43"/>
  <c r="AB569" i="43"/>
  <c r="L569" i="43"/>
  <c r="L615" i="43" s="1"/>
  <c r="AP569" i="43"/>
  <c r="AP615" i="43" s="1"/>
  <c r="Z569" i="43"/>
  <c r="Z615" i="43" s="1"/>
  <c r="J569" i="43"/>
  <c r="J615" i="43" s="1"/>
  <c r="AN569" i="43"/>
  <c r="AN615" i="43" s="1"/>
  <c r="X569" i="43"/>
  <c r="H569" i="43"/>
  <c r="D877" i="43"/>
  <c r="AP877" i="43"/>
  <c r="Z877" i="43"/>
  <c r="Z923" i="43" s="1"/>
  <c r="J877" i="43"/>
  <c r="J923" i="43" s="1"/>
  <c r="AL877" i="43"/>
  <c r="AL923" i="43" s="1"/>
  <c r="V877" i="43"/>
  <c r="V923" i="43" s="1"/>
  <c r="F877" i="43"/>
  <c r="AH877" i="43"/>
  <c r="R877" i="43"/>
  <c r="AB877" i="43"/>
  <c r="AB923" i="43" s="1"/>
  <c r="X877" i="43"/>
  <c r="X923" i="43" s="1"/>
  <c r="T877" i="43"/>
  <c r="T923" i="43" s="1"/>
  <c r="AR877" i="43"/>
  <c r="AR923" i="43" s="1"/>
  <c r="P877" i="43"/>
  <c r="P923" i="43" s="1"/>
  <c r="AN877" i="43"/>
  <c r="N877" i="43"/>
  <c r="N923" i="43" s="1"/>
  <c r="AJ877" i="43"/>
  <c r="L877" i="43"/>
  <c r="L923" i="43" s="1"/>
  <c r="AF877" i="43"/>
  <c r="AF923" i="43" s="1"/>
  <c r="H877" i="43"/>
  <c r="H923" i="43" s="1"/>
  <c r="AD877" i="43"/>
  <c r="AD923" i="43" s="1"/>
  <c r="D261" i="43"/>
  <c r="AP261" i="43"/>
  <c r="Z261" i="43"/>
  <c r="J261" i="43"/>
  <c r="AL261" i="43"/>
  <c r="AL307" i="43" s="1"/>
  <c r="V261" i="43"/>
  <c r="V307" i="43" s="1"/>
  <c r="F261" i="43"/>
  <c r="F307" i="43" s="1"/>
  <c r="AH261" i="43"/>
  <c r="AH307" i="43" s="1"/>
  <c r="R261" i="43"/>
  <c r="R307" i="43" s="1"/>
  <c r="AF261" i="43"/>
  <c r="H261" i="43"/>
  <c r="AD261" i="43"/>
  <c r="AB261" i="43"/>
  <c r="X261" i="43"/>
  <c r="X307" i="43" s="1"/>
  <c r="T261" i="43"/>
  <c r="T307" i="43" s="1"/>
  <c r="AR261" i="43"/>
  <c r="AR307" i="43" s="1"/>
  <c r="P261" i="43"/>
  <c r="P307" i="43" s="1"/>
  <c r="L261" i="43"/>
  <c r="AN261" i="43"/>
  <c r="AN307" i="43" s="1"/>
  <c r="N261" i="43"/>
  <c r="AJ261" i="43"/>
  <c r="AJ307" i="43" s="1"/>
  <c r="D337" i="43"/>
  <c r="AL337" i="43"/>
  <c r="AL335" i="43" s="1"/>
  <c r="V337" i="43"/>
  <c r="V335" i="43" s="1"/>
  <c r="F337" i="43"/>
  <c r="F335" i="43" s="1"/>
  <c r="AJ337" i="43"/>
  <c r="T337" i="43"/>
  <c r="T335" i="43" s="1"/>
  <c r="AH337" i="43"/>
  <c r="AH335" i="43" s="1"/>
  <c r="R337" i="43"/>
  <c r="R335" i="43" s="1"/>
  <c r="AF337" i="43"/>
  <c r="AF335" i="43" s="1"/>
  <c r="P337" i="43"/>
  <c r="P335" i="43" s="1"/>
  <c r="AD337" i="43"/>
  <c r="AD335" i="43" s="1"/>
  <c r="N337" i="43"/>
  <c r="N335" i="43" s="1"/>
  <c r="AR337" i="43"/>
  <c r="AB337" i="43"/>
  <c r="AB335" i="43" s="1"/>
  <c r="L337" i="43"/>
  <c r="L335" i="43" s="1"/>
  <c r="AP337" i="43"/>
  <c r="AP335" i="43" s="1"/>
  <c r="Z337" i="43"/>
  <c r="Z335" i="43" s="1"/>
  <c r="J337" i="43"/>
  <c r="J335" i="43" s="1"/>
  <c r="AN337" i="43"/>
  <c r="AN335" i="43" s="1"/>
  <c r="X337" i="43"/>
  <c r="X335" i="43" s="1"/>
  <c r="H337" i="43"/>
  <c r="H335" i="43" s="1"/>
  <c r="D492" i="43"/>
  <c r="AH492" i="43"/>
  <c r="AH538" i="43" s="1"/>
  <c r="R492" i="43"/>
  <c r="AD492" i="43"/>
  <c r="AD538" i="43" s="1"/>
  <c r="N492" i="43"/>
  <c r="N538" i="43" s="1"/>
  <c r="AP492" i="43"/>
  <c r="AP538" i="43" s="1"/>
  <c r="Z492" i="43"/>
  <c r="Z538" i="43" s="1"/>
  <c r="J492" i="43"/>
  <c r="AB492" i="43"/>
  <c r="X492" i="43"/>
  <c r="X538" i="43" s="1"/>
  <c r="V492" i="43"/>
  <c r="V538" i="43" s="1"/>
  <c r="AR492" i="43"/>
  <c r="AR538" i="43" s="1"/>
  <c r="T492" i="43"/>
  <c r="T538" i="43" s="1"/>
  <c r="AN492" i="43"/>
  <c r="AN538" i="43" s="1"/>
  <c r="P492" i="43"/>
  <c r="P538" i="43" s="1"/>
  <c r="AL492" i="43"/>
  <c r="AL538" i="43" s="1"/>
  <c r="L492" i="43"/>
  <c r="L538" i="43" s="1"/>
  <c r="AJ492" i="43"/>
  <c r="AJ538" i="43" s="1"/>
  <c r="H492" i="43"/>
  <c r="H538" i="43" s="1"/>
  <c r="AF492" i="43"/>
  <c r="AF538" i="43" s="1"/>
  <c r="F492" i="43"/>
  <c r="F538" i="43" s="1"/>
  <c r="D723" i="43"/>
  <c r="AJ723" i="43"/>
  <c r="AJ769" i="43" s="1"/>
  <c r="T723" i="43"/>
  <c r="T769" i="43" s="1"/>
  <c r="AH723" i="43"/>
  <c r="AH769" i="43" s="1"/>
  <c r="R723" i="43"/>
  <c r="R769" i="43" s="1"/>
  <c r="AF723" i="43"/>
  <c r="AF769" i="43" s="1"/>
  <c r="P723" i="43"/>
  <c r="P769" i="43" s="1"/>
  <c r="AD723" i="43"/>
  <c r="AD769" i="43" s="1"/>
  <c r="N723" i="43"/>
  <c r="N769" i="43" s="1"/>
  <c r="AR723" i="43"/>
  <c r="AR769" i="43" s="1"/>
  <c r="AB723" i="43"/>
  <c r="AB769" i="43" s="1"/>
  <c r="L723" i="43"/>
  <c r="AP723" i="43"/>
  <c r="AP769" i="43" s="1"/>
  <c r="Z723" i="43"/>
  <c r="J723" i="43"/>
  <c r="J769" i="43" s="1"/>
  <c r="AN723" i="43"/>
  <c r="AN769" i="43" s="1"/>
  <c r="X723" i="43"/>
  <c r="X769" i="43" s="1"/>
  <c r="H723" i="43"/>
  <c r="H769" i="43" s="1"/>
  <c r="AL723" i="43"/>
  <c r="V723" i="43"/>
  <c r="V769" i="43" s="1"/>
  <c r="F723" i="43"/>
  <c r="F769" i="43" s="1"/>
  <c r="L457" i="43"/>
  <c r="D1031" i="43"/>
  <c r="AN1031" i="43"/>
  <c r="AN1077" i="43" s="1"/>
  <c r="X1031" i="43"/>
  <c r="X1077" i="43" s="1"/>
  <c r="H1031" i="43"/>
  <c r="H1077" i="43" s="1"/>
  <c r="AL1031" i="43"/>
  <c r="AL1077" i="43" s="1"/>
  <c r="V1031" i="43"/>
  <c r="F1031" i="43"/>
  <c r="AJ1031" i="43"/>
  <c r="AJ1077" i="43" s="1"/>
  <c r="T1031" i="43"/>
  <c r="T1077" i="43" s="1"/>
  <c r="AH1031" i="43"/>
  <c r="AH1077" i="43" s="1"/>
  <c r="R1031" i="43"/>
  <c r="R1077" i="43" s="1"/>
  <c r="AF1031" i="43"/>
  <c r="AF1077" i="43" s="1"/>
  <c r="P1031" i="43"/>
  <c r="P1077" i="43" s="1"/>
  <c r="AD1031" i="43"/>
  <c r="AD1077" i="43" s="1"/>
  <c r="N1031" i="43"/>
  <c r="AR1031" i="43"/>
  <c r="AR1077" i="43" s="1"/>
  <c r="AB1031" i="43"/>
  <c r="AB1077" i="43" s="1"/>
  <c r="L1031" i="43"/>
  <c r="L1077" i="43" s="1"/>
  <c r="AP1031" i="43"/>
  <c r="AP1077" i="43" s="1"/>
  <c r="Z1031" i="43"/>
  <c r="Z1077" i="43" s="1"/>
  <c r="J1031" i="43"/>
  <c r="J1077" i="43" s="1"/>
  <c r="D646" i="43"/>
  <c r="AF646" i="43"/>
  <c r="P646" i="43"/>
  <c r="P692" i="43" s="1"/>
  <c r="AR646" i="43"/>
  <c r="AR692" i="43" s="1"/>
  <c r="AB646" i="43"/>
  <c r="AB692" i="43" s="1"/>
  <c r="L646" i="43"/>
  <c r="L692" i="43" s="1"/>
  <c r="AN646" i="43"/>
  <c r="AN692" i="43" s="1"/>
  <c r="X646" i="43"/>
  <c r="X692" i="43" s="1"/>
  <c r="H646" i="43"/>
  <c r="H692" i="43" s="1"/>
  <c r="AH646" i="43"/>
  <c r="F646" i="43"/>
  <c r="F692" i="43" s="1"/>
  <c r="AD646" i="43"/>
  <c r="AD692" i="43" s="1"/>
  <c r="Z646" i="43"/>
  <c r="Z692" i="43" s="1"/>
  <c r="V646" i="43"/>
  <c r="V692" i="43" s="1"/>
  <c r="T646" i="43"/>
  <c r="T692" i="43" s="1"/>
  <c r="AP646" i="43"/>
  <c r="AP692" i="43" s="1"/>
  <c r="R646" i="43"/>
  <c r="R692" i="43" s="1"/>
  <c r="AL646" i="43"/>
  <c r="N646" i="43"/>
  <c r="N692" i="43" s="1"/>
  <c r="AJ646" i="43"/>
  <c r="AJ692" i="43" s="1"/>
  <c r="J646" i="43"/>
  <c r="J692" i="43" s="1"/>
  <c r="D414" i="43"/>
  <c r="AL414" i="43"/>
  <c r="AL412" i="43" s="1"/>
  <c r="V414" i="43"/>
  <c r="V412" i="43" s="1"/>
  <c r="F414" i="43"/>
  <c r="F412" i="43" s="1"/>
  <c r="AJ414" i="43"/>
  <c r="AJ412" i="43" s="1"/>
  <c r="T414" i="43"/>
  <c r="T412" i="43" s="1"/>
  <c r="AH414" i="43"/>
  <c r="AH412" i="43" s="1"/>
  <c r="R414" i="43"/>
  <c r="R412" i="43" s="1"/>
  <c r="AF414" i="43"/>
  <c r="AF412" i="43" s="1"/>
  <c r="P414" i="43"/>
  <c r="P412" i="43" s="1"/>
  <c r="AD414" i="43"/>
  <c r="AD412" i="43" s="1"/>
  <c r="N414" i="43"/>
  <c r="N412" i="43" s="1"/>
  <c r="AR414" i="43"/>
  <c r="AR412" i="43" s="1"/>
  <c r="AB414" i="43"/>
  <c r="AB412" i="43" s="1"/>
  <c r="L414" i="43"/>
  <c r="L412" i="43" s="1"/>
  <c r="AP414" i="43"/>
  <c r="AP412" i="43" s="1"/>
  <c r="Z414" i="43"/>
  <c r="Z412" i="43" s="1"/>
  <c r="J414" i="43"/>
  <c r="J412" i="43" s="1"/>
  <c r="AN414" i="43"/>
  <c r="AN412" i="43" s="1"/>
  <c r="X414" i="43"/>
  <c r="X412" i="43" s="1"/>
  <c r="H414" i="43"/>
  <c r="H412" i="43" s="1"/>
  <c r="AJ335" i="43"/>
  <c r="D184" i="43"/>
  <c r="AH184" i="43"/>
  <c r="AH230" i="43" s="1"/>
  <c r="R184" i="43"/>
  <c r="R230" i="43" s="1"/>
  <c r="AF184" i="43"/>
  <c r="AF230" i="43" s="1"/>
  <c r="P184" i="43"/>
  <c r="P230" i="43" s="1"/>
  <c r="AD184" i="43"/>
  <c r="AD230" i="43" s="1"/>
  <c r="N184" i="43"/>
  <c r="N230" i="43" s="1"/>
  <c r="AR184" i="43"/>
  <c r="AR230" i="43" s="1"/>
  <c r="AB184" i="43"/>
  <c r="AB230" i="43" s="1"/>
  <c r="L184" i="43"/>
  <c r="L230" i="43" s="1"/>
  <c r="AP184" i="43"/>
  <c r="AP230" i="43" s="1"/>
  <c r="Z184" i="43"/>
  <c r="Z230" i="43" s="1"/>
  <c r="J184" i="43"/>
  <c r="J230" i="43" s="1"/>
  <c r="AJ184" i="43"/>
  <c r="AJ230" i="43" s="1"/>
  <c r="AN184" i="43"/>
  <c r="AN230" i="43" s="1"/>
  <c r="X184" i="43"/>
  <c r="X230" i="43" s="1"/>
  <c r="H184" i="43"/>
  <c r="H230" i="43" s="1"/>
  <c r="AL184" i="43"/>
  <c r="AL230" i="43" s="1"/>
  <c r="V184" i="43"/>
  <c r="V230" i="43" s="1"/>
  <c r="F184" i="43"/>
  <c r="F230" i="43" s="1"/>
  <c r="T184" i="43"/>
  <c r="T230" i="43" s="1"/>
  <c r="D954" i="43"/>
  <c r="AD954" i="43"/>
  <c r="AD1000" i="43" s="1"/>
  <c r="N954" i="43"/>
  <c r="N1000" i="43" s="1"/>
  <c r="AP954" i="43"/>
  <c r="AP1000" i="43" s="1"/>
  <c r="Z954" i="43"/>
  <c r="Z1000" i="43" s="1"/>
  <c r="J954" i="43"/>
  <c r="J1000" i="43" s="1"/>
  <c r="AN954" i="43"/>
  <c r="AN1000" i="43" s="1"/>
  <c r="X954" i="43"/>
  <c r="X1000" i="43" s="1"/>
  <c r="H954" i="43"/>
  <c r="H1000" i="43" s="1"/>
  <c r="AL954" i="43"/>
  <c r="AL1000" i="43" s="1"/>
  <c r="V954" i="43"/>
  <c r="V1000" i="43" s="1"/>
  <c r="F954" i="43"/>
  <c r="F1000" i="43" s="1"/>
  <c r="AH954" i="43"/>
  <c r="AH1000" i="43" s="1"/>
  <c r="R954" i="43"/>
  <c r="R1000" i="43" s="1"/>
  <c r="AR954" i="43"/>
  <c r="AR1000" i="43" s="1"/>
  <c r="AJ954" i="43"/>
  <c r="AJ1000" i="43" s="1"/>
  <c r="AF954" i="43"/>
  <c r="AF1000" i="43" s="1"/>
  <c r="AB954" i="43"/>
  <c r="AB1000" i="43" s="1"/>
  <c r="T954" i="43"/>
  <c r="T1000" i="43" s="1"/>
  <c r="P954" i="43"/>
  <c r="P1000" i="43" s="1"/>
  <c r="L954" i="43"/>
  <c r="L1000" i="43" s="1"/>
  <c r="D1108" i="43"/>
  <c r="AN1108" i="43"/>
  <c r="AN1154" i="43" s="1"/>
  <c r="X1108" i="43"/>
  <c r="X1154" i="43" s="1"/>
  <c r="H1108" i="43"/>
  <c r="H1154" i="43" s="1"/>
  <c r="AL1108" i="43"/>
  <c r="AL1154" i="43" s="1"/>
  <c r="V1108" i="43"/>
  <c r="V1154" i="43" s="1"/>
  <c r="F1108" i="43"/>
  <c r="F1154" i="43" s="1"/>
  <c r="AJ1108" i="43"/>
  <c r="AJ1154" i="43" s="1"/>
  <c r="T1108" i="43"/>
  <c r="T1154" i="43" s="1"/>
  <c r="AH1108" i="43"/>
  <c r="AH1154" i="43" s="1"/>
  <c r="R1108" i="43"/>
  <c r="R1154" i="43" s="1"/>
  <c r="AF1108" i="43"/>
  <c r="AF1154" i="43" s="1"/>
  <c r="P1108" i="43"/>
  <c r="P1154" i="43" s="1"/>
  <c r="AD1108" i="43"/>
  <c r="AD1154" i="43" s="1"/>
  <c r="N1108" i="43"/>
  <c r="N1154" i="43" s="1"/>
  <c r="AR1108" i="43"/>
  <c r="AR1154" i="43" s="1"/>
  <c r="AB1108" i="43"/>
  <c r="AB1154" i="43" s="1"/>
  <c r="L1108" i="43"/>
  <c r="L1154" i="43" s="1"/>
  <c r="AP1108" i="43"/>
  <c r="AP1154" i="43" s="1"/>
  <c r="Z1108" i="43"/>
  <c r="Z1154" i="43" s="1"/>
  <c r="J1108" i="43"/>
  <c r="J1154" i="43" s="1"/>
  <c r="D800" i="43"/>
  <c r="AH800" i="43"/>
  <c r="AH846" i="43" s="1"/>
  <c r="R800" i="43"/>
  <c r="R846" i="43" s="1"/>
  <c r="AD800" i="43"/>
  <c r="AD846" i="43" s="1"/>
  <c r="N800" i="43"/>
  <c r="N846" i="43" s="1"/>
  <c r="AR800" i="43"/>
  <c r="AR846" i="43" s="1"/>
  <c r="AB800" i="43"/>
  <c r="AB846" i="43" s="1"/>
  <c r="L800" i="43"/>
  <c r="L846" i="43" s="1"/>
  <c r="AN800" i="43"/>
  <c r="AN846" i="43" s="1"/>
  <c r="P800" i="43"/>
  <c r="P846" i="43" s="1"/>
  <c r="AL800" i="43"/>
  <c r="AL846" i="43" s="1"/>
  <c r="J800" i="43"/>
  <c r="J846" i="43" s="1"/>
  <c r="AJ800" i="43"/>
  <c r="AJ846" i="43" s="1"/>
  <c r="H800" i="43"/>
  <c r="H846" i="43" s="1"/>
  <c r="AF800" i="43"/>
  <c r="AF846" i="43" s="1"/>
  <c r="F800" i="43"/>
  <c r="F846" i="43" s="1"/>
  <c r="Z800" i="43"/>
  <c r="Z846" i="43" s="1"/>
  <c r="X800" i="43"/>
  <c r="X846" i="43" s="1"/>
  <c r="V800" i="43"/>
  <c r="V846" i="43" s="1"/>
  <c r="T800" i="43"/>
  <c r="T846" i="43" s="1"/>
  <c r="AP800" i="43"/>
  <c r="AP846" i="43" s="1"/>
  <c r="AR335" i="43"/>
  <c r="AR29" i="43"/>
  <c r="AR27" i="43" s="1"/>
  <c r="AB29" i="43"/>
  <c r="AB27" i="43" s="1"/>
  <c r="L29" i="43"/>
  <c r="L27" i="43" s="1"/>
  <c r="AP29" i="43"/>
  <c r="AP27" i="43" s="1"/>
  <c r="Z29" i="43"/>
  <c r="Z27" i="43" s="1"/>
  <c r="J29" i="43"/>
  <c r="J27" i="43" s="1"/>
  <c r="D29" i="43"/>
  <c r="AN29" i="43"/>
  <c r="AN27" i="43" s="1"/>
  <c r="X29" i="43"/>
  <c r="X27" i="43" s="1"/>
  <c r="H29" i="43"/>
  <c r="H27" i="43" s="1"/>
  <c r="AL29" i="43"/>
  <c r="AL27" i="43" s="1"/>
  <c r="V29" i="43"/>
  <c r="V27" i="43" s="1"/>
  <c r="AJ29" i="43"/>
  <c r="AJ27" i="43" s="1"/>
  <c r="T29" i="43"/>
  <c r="T27" i="43" s="1"/>
  <c r="F29" i="43"/>
  <c r="N29" i="43"/>
  <c r="AH29" i="43"/>
  <c r="R29" i="43"/>
  <c r="R27" i="43" s="1"/>
  <c r="AD29" i="43"/>
  <c r="AF29" i="43"/>
  <c r="AF27" i="43" s="1"/>
  <c r="P29" i="43"/>
  <c r="P27" i="43" s="1"/>
  <c r="AN306" i="43"/>
  <c r="H537" i="43"/>
  <c r="R614" i="43"/>
  <c r="N999" i="43"/>
  <c r="L306" i="43"/>
  <c r="AH306" i="43"/>
  <c r="H306" i="43"/>
  <c r="AR306" i="43"/>
  <c r="F1076" i="43"/>
  <c r="P1076" i="43"/>
  <c r="AF691" i="43"/>
  <c r="AN691" i="43"/>
  <c r="AR691" i="43"/>
  <c r="F845" i="43"/>
  <c r="L845" i="43"/>
  <c r="B51" i="43"/>
  <c r="B30" i="43"/>
  <c r="AF152" i="43"/>
  <c r="V152" i="43"/>
  <c r="AR152" i="43"/>
  <c r="AH537" i="43"/>
  <c r="T537" i="43"/>
  <c r="V229" i="43"/>
  <c r="L229" i="43"/>
  <c r="B206" i="43"/>
  <c r="B185" i="43"/>
  <c r="AH922" i="43"/>
  <c r="AB922" i="43"/>
  <c r="T922" i="43"/>
  <c r="N614" i="43"/>
  <c r="X614" i="43"/>
  <c r="L614" i="43"/>
  <c r="AH768" i="43"/>
  <c r="AR768" i="43"/>
  <c r="B745" i="43"/>
  <c r="L769" i="43"/>
  <c r="Z769" i="43"/>
  <c r="B724" i="43"/>
  <c r="AL769" i="43"/>
  <c r="V999" i="43"/>
  <c r="AB999" i="43"/>
  <c r="J999" i="43"/>
  <c r="B436" i="43"/>
  <c r="B415" i="43"/>
  <c r="AN1153" i="43"/>
  <c r="F1153" i="43"/>
  <c r="AD1076" i="43"/>
  <c r="AF1076" i="43"/>
  <c r="F691" i="43"/>
  <c r="T691" i="43"/>
  <c r="N691" i="43"/>
  <c r="AL845" i="43"/>
  <c r="AB845" i="43"/>
  <c r="J845" i="43"/>
  <c r="P152" i="43"/>
  <c r="AN152" i="43"/>
  <c r="AL537" i="43"/>
  <c r="N537" i="43"/>
  <c r="AJ537" i="43"/>
  <c r="X229" i="43"/>
  <c r="AL229" i="43"/>
  <c r="P229" i="43"/>
  <c r="J922" i="43"/>
  <c r="D922" i="43"/>
  <c r="D898" i="43"/>
  <c r="AL922" i="43"/>
  <c r="AH614" i="43"/>
  <c r="AP614" i="43"/>
  <c r="AD614" i="43"/>
  <c r="H768" i="43"/>
  <c r="V768" i="43"/>
  <c r="P768" i="43"/>
  <c r="X999" i="43"/>
  <c r="AR999" i="43"/>
  <c r="Z999" i="43"/>
  <c r="T1153" i="43"/>
  <c r="L1153" i="43"/>
  <c r="AB1153" i="43"/>
  <c r="H1076" i="43"/>
  <c r="AD691" i="43"/>
  <c r="AH152" i="43"/>
  <c r="AN922" i="43"/>
  <c r="X768" i="43"/>
  <c r="X1153" i="43"/>
  <c r="J1153" i="43"/>
  <c r="V1076" i="43"/>
  <c r="Z845" i="43"/>
  <c r="AD537" i="43"/>
  <c r="D205" i="43"/>
  <c r="D229" i="43"/>
  <c r="P614" i="43"/>
  <c r="AJ306" i="43"/>
  <c r="AJ1076" i="43"/>
  <c r="AH1076" i="43"/>
  <c r="H691" i="43"/>
  <c r="J691" i="43"/>
  <c r="B668" i="43"/>
  <c r="AF692" i="43"/>
  <c r="B647" i="43"/>
  <c r="AL692" i="43"/>
  <c r="AH692" i="43"/>
  <c r="AN845" i="43"/>
  <c r="N845" i="43"/>
  <c r="AP845" i="43"/>
  <c r="B129" i="43"/>
  <c r="B108" i="43"/>
  <c r="AH153" i="43"/>
  <c r="AF153" i="43"/>
  <c r="L153" i="43"/>
  <c r="AB153" i="43"/>
  <c r="H153" i="43"/>
  <c r="X153" i="43"/>
  <c r="AL153" i="43"/>
  <c r="AJ153" i="43"/>
  <c r="R153" i="43"/>
  <c r="R152" i="43"/>
  <c r="X152" i="43"/>
  <c r="F537" i="43"/>
  <c r="AB538" i="43"/>
  <c r="J538" i="43"/>
  <c r="R538" i="43"/>
  <c r="B514" i="43"/>
  <c r="B493" i="43"/>
  <c r="X537" i="43"/>
  <c r="AB229" i="43"/>
  <c r="AN229" i="43"/>
  <c r="L922" i="43"/>
  <c r="F922" i="43"/>
  <c r="AD922" i="43"/>
  <c r="AJ614" i="43"/>
  <c r="Z614" i="43"/>
  <c r="AF614" i="43"/>
  <c r="L768" i="43"/>
  <c r="J768" i="43"/>
  <c r="D975" i="43"/>
  <c r="D999" i="43"/>
  <c r="AD999" i="43"/>
  <c r="AD1153" i="43"/>
  <c r="N1153" i="43"/>
  <c r="Z1153" i="43"/>
  <c r="N306" i="43"/>
  <c r="AR845" i="43"/>
  <c r="AR537" i="43"/>
  <c r="N922" i="43"/>
  <c r="AF768" i="43"/>
  <c r="B1130" i="43"/>
  <c r="B1109" i="43"/>
  <c r="J306" i="43"/>
  <c r="AL1076" i="43"/>
  <c r="B262" i="43"/>
  <c r="AD307" i="43"/>
  <c r="N307" i="43"/>
  <c r="AB307" i="43"/>
  <c r="L307" i="43"/>
  <c r="AP307" i="43"/>
  <c r="Z307" i="43"/>
  <c r="J307" i="43"/>
  <c r="H307" i="43"/>
  <c r="B283" i="43"/>
  <c r="AF307" i="43"/>
  <c r="Z306" i="43"/>
  <c r="B1053" i="43"/>
  <c r="B1032" i="43"/>
  <c r="N1077" i="43"/>
  <c r="V1077" i="43"/>
  <c r="F1077" i="43"/>
  <c r="N1076" i="43"/>
  <c r="L1076" i="43"/>
  <c r="B359" i="43"/>
  <c r="B338" i="43"/>
  <c r="AJ691" i="43"/>
  <c r="Z691" i="43"/>
  <c r="R845" i="43"/>
  <c r="AD845" i="43"/>
  <c r="H152" i="43"/>
  <c r="AJ152" i="43"/>
  <c r="AP152" i="43"/>
  <c r="L537" i="43"/>
  <c r="P537" i="43"/>
  <c r="AN537" i="43"/>
  <c r="F229" i="43"/>
  <c r="T229" i="43"/>
  <c r="J229" i="43"/>
  <c r="AR922" i="43"/>
  <c r="X922" i="43"/>
  <c r="B899" i="43"/>
  <c r="B878" i="43"/>
  <c r="AH923" i="43"/>
  <c r="AP923" i="43"/>
  <c r="R923" i="43"/>
  <c r="AN923" i="43"/>
  <c r="F923" i="43"/>
  <c r="AJ923" i="43"/>
  <c r="D590" i="43"/>
  <c r="D614" i="43"/>
  <c r="AR614" i="43"/>
  <c r="AL768" i="43"/>
  <c r="Z768" i="43"/>
  <c r="H999" i="43"/>
  <c r="AJ999" i="43"/>
  <c r="B976" i="43"/>
  <c r="B955" i="43"/>
  <c r="AH1153" i="43"/>
  <c r="R1153" i="43"/>
  <c r="AP1153" i="43"/>
  <c r="T306" i="43"/>
  <c r="AH691" i="43"/>
  <c r="R229" i="43"/>
  <c r="H614" i="43"/>
  <c r="AP999" i="43"/>
  <c r="AD306" i="43"/>
  <c r="P306" i="43"/>
  <c r="F306" i="43"/>
  <c r="AP306" i="43"/>
  <c r="D1076" i="43"/>
  <c r="D1052" i="43"/>
  <c r="AN1076" i="43"/>
  <c r="AB1076" i="43"/>
  <c r="P691" i="43"/>
  <c r="AP691" i="43"/>
  <c r="AH845" i="43"/>
  <c r="T845" i="43"/>
  <c r="B822" i="43"/>
  <c r="B801" i="43"/>
  <c r="J152" i="43"/>
  <c r="T152" i="43"/>
  <c r="R537" i="43"/>
  <c r="AF537" i="43"/>
  <c r="J537" i="43"/>
  <c r="AH229" i="43"/>
  <c r="AR229" i="43"/>
  <c r="Z229" i="43"/>
  <c r="P922" i="43"/>
  <c r="AP922" i="43"/>
  <c r="V614" i="43"/>
  <c r="J614" i="43"/>
  <c r="D768" i="43"/>
  <c r="D744" i="43"/>
  <c r="R768" i="43"/>
  <c r="AP768" i="43"/>
  <c r="AN999" i="43"/>
  <c r="F999" i="43"/>
  <c r="P999" i="43"/>
  <c r="D1129" i="43"/>
  <c r="D1153" i="43"/>
  <c r="AL1153" i="43"/>
  <c r="P1153" i="43"/>
  <c r="X306" i="43"/>
  <c r="R1076" i="43"/>
  <c r="H845" i="43"/>
  <c r="F152" i="43"/>
  <c r="AF922" i="43"/>
  <c r="AH999" i="43"/>
  <c r="V306" i="43"/>
  <c r="T1076" i="43"/>
  <c r="X691" i="43"/>
  <c r="AL691" i="43"/>
  <c r="L691" i="43"/>
  <c r="D821" i="43"/>
  <c r="D845" i="43"/>
  <c r="V845" i="43"/>
  <c r="P845" i="43"/>
  <c r="AD152" i="43"/>
  <c r="AL152" i="43"/>
  <c r="L152" i="43"/>
  <c r="V537" i="43"/>
  <c r="Z537" i="43"/>
  <c r="H229" i="43"/>
  <c r="N229" i="43"/>
  <c r="AP229" i="43"/>
  <c r="V922" i="43"/>
  <c r="R922" i="43"/>
  <c r="T614" i="43"/>
  <c r="AN614" i="43"/>
  <c r="AB614" i="43"/>
  <c r="AB768" i="43"/>
  <c r="AN768" i="43"/>
  <c r="N768" i="43"/>
  <c r="R999" i="43"/>
  <c r="AL999" i="43"/>
  <c r="AF999" i="43"/>
  <c r="AJ1153" i="43"/>
  <c r="V1153" i="43"/>
  <c r="AF1153" i="43"/>
  <c r="D282" i="43"/>
  <c r="D306" i="43"/>
  <c r="Z1076" i="43"/>
  <c r="V691" i="43"/>
  <c r="Z152" i="43"/>
  <c r="AF229" i="43"/>
  <c r="AJ768" i="43"/>
  <c r="AF306" i="43"/>
  <c r="J1076" i="43"/>
  <c r="AR1076" i="43"/>
  <c r="R306" i="43"/>
  <c r="AL306" i="43"/>
  <c r="AB306" i="43"/>
  <c r="X1076" i="43"/>
  <c r="AP1076" i="43"/>
  <c r="D691" i="43"/>
  <c r="D667" i="43"/>
  <c r="R691" i="43"/>
  <c r="AB691" i="43"/>
  <c r="AJ845" i="43"/>
  <c r="X845" i="43"/>
  <c r="AF845" i="43"/>
  <c r="N152" i="43"/>
  <c r="D152" i="43"/>
  <c r="D128" i="43"/>
  <c r="AB152" i="43"/>
  <c r="AB537" i="43"/>
  <c r="D513" i="43"/>
  <c r="D537" i="43"/>
  <c r="AP537" i="43"/>
  <c r="AJ229" i="43"/>
  <c r="AD229" i="43"/>
  <c r="H922" i="43"/>
  <c r="Z922" i="43"/>
  <c r="AJ922" i="43"/>
  <c r="AL614" i="43"/>
  <c r="F614" i="43"/>
  <c r="B591" i="43"/>
  <c r="T615" i="43"/>
  <c r="AJ615" i="43"/>
  <c r="N615" i="43"/>
  <c r="B570" i="43"/>
  <c r="AB615" i="43"/>
  <c r="X615" i="43"/>
  <c r="F615" i="43"/>
  <c r="H615" i="43"/>
  <c r="AR615" i="43"/>
  <c r="F768" i="43"/>
  <c r="T768" i="43"/>
  <c r="AD768" i="43"/>
  <c r="T999" i="43"/>
  <c r="L999" i="43"/>
  <c r="H1153" i="43"/>
  <c r="AR1153" i="43"/>
  <c r="D1109" i="43" l="1"/>
  <c r="AF1109" i="43"/>
  <c r="P1109" i="43"/>
  <c r="AD1109" i="43"/>
  <c r="N1109" i="43"/>
  <c r="N1155" i="43" s="1"/>
  <c r="AR1109" i="43"/>
  <c r="AR1155" i="43" s="1"/>
  <c r="AB1109" i="43"/>
  <c r="AB1155" i="43" s="1"/>
  <c r="L1109" i="43"/>
  <c r="L1155" i="43" s="1"/>
  <c r="AP1109" i="43"/>
  <c r="AP1155" i="43" s="1"/>
  <c r="Z1109" i="43"/>
  <c r="J1109" i="43"/>
  <c r="J1155" i="43" s="1"/>
  <c r="AN1109" i="43"/>
  <c r="X1109" i="43"/>
  <c r="X1155" i="43" s="1"/>
  <c r="H1109" i="43"/>
  <c r="H1155" i="43" s="1"/>
  <c r="AL1109" i="43"/>
  <c r="AL1155" i="43" s="1"/>
  <c r="V1109" i="43"/>
  <c r="V1155" i="43" s="1"/>
  <c r="F1109" i="43"/>
  <c r="F1155" i="43" s="1"/>
  <c r="AJ1109" i="43"/>
  <c r="T1109" i="43"/>
  <c r="AH1109" i="43"/>
  <c r="R1109" i="43"/>
  <c r="R1155" i="43" s="1"/>
  <c r="D338" i="43"/>
  <c r="AD338" i="43"/>
  <c r="AD384" i="43" s="1"/>
  <c r="N338" i="43"/>
  <c r="N384" i="43" s="1"/>
  <c r="AR338" i="43"/>
  <c r="AR384" i="43" s="1"/>
  <c r="AB338" i="43"/>
  <c r="L338" i="43"/>
  <c r="AP338" i="43"/>
  <c r="Z338" i="43"/>
  <c r="Z384" i="43" s="1"/>
  <c r="J338" i="43"/>
  <c r="J384" i="43" s="1"/>
  <c r="AN338" i="43"/>
  <c r="AN384" i="43" s="1"/>
  <c r="X338" i="43"/>
  <c r="X384" i="43" s="1"/>
  <c r="H338" i="43"/>
  <c r="H384" i="43" s="1"/>
  <c r="AL338" i="43"/>
  <c r="V338" i="43"/>
  <c r="F338" i="43"/>
  <c r="AJ338" i="43"/>
  <c r="AJ384" i="43" s="1"/>
  <c r="T338" i="43"/>
  <c r="T384" i="43" s="1"/>
  <c r="AH338" i="43"/>
  <c r="AH384" i="43" s="1"/>
  <c r="R338" i="43"/>
  <c r="R384" i="43" s="1"/>
  <c r="P338" i="43"/>
  <c r="P384" i="43" s="1"/>
  <c r="AF338" i="43"/>
  <c r="D1032" i="43"/>
  <c r="AF1032" i="43"/>
  <c r="P1032" i="43"/>
  <c r="P1078" i="43" s="1"/>
  <c r="AD1032" i="43"/>
  <c r="AD1078" i="43" s="1"/>
  <c r="N1032" i="43"/>
  <c r="N1078" i="43" s="1"/>
  <c r="AR1032" i="43"/>
  <c r="AR1078" i="43" s="1"/>
  <c r="AB1032" i="43"/>
  <c r="L1032" i="43"/>
  <c r="AP1032" i="43"/>
  <c r="Z1032" i="43"/>
  <c r="J1032" i="43"/>
  <c r="J1078" i="43" s="1"/>
  <c r="AN1032" i="43"/>
  <c r="AN1078" i="43" s="1"/>
  <c r="X1032" i="43"/>
  <c r="X1078" i="43" s="1"/>
  <c r="H1032" i="43"/>
  <c r="H1078" i="43" s="1"/>
  <c r="AL1032" i="43"/>
  <c r="AL1078" i="43" s="1"/>
  <c r="V1032" i="43"/>
  <c r="F1032" i="43"/>
  <c r="AJ1032" i="43"/>
  <c r="T1032" i="43"/>
  <c r="T1078" i="43" s="1"/>
  <c r="AH1032" i="43"/>
  <c r="AH1078" i="43" s="1"/>
  <c r="R1032" i="43"/>
  <c r="R1078" i="43" s="1"/>
  <c r="D262" i="43"/>
  <c r="AJ262" i="43"/>
  <c r="AJ308" i="43" s="1"/>
  <c r="AH262" i="43"/>
  <c r="R262" i="43"/>
  <c r="AD262" i="43"/>
  <c r="N262" i="43"/>
  <c r="N308" i="43" s="1"/>
  <c r="AR262" i="43"/>
  <c r="AR308" i="43" s="1"/>
  <c r="AB262" i="43"/>
  <c r="AB308" i="43" s="1"/>
  <c r="AP262" i="43"/>
  <c r="AP308" i="43" s="1"/>
  <c r="Z262" i="43"/>
  <c r="Z308" i="43" s="1"/>
  <c r="J262" i="43"/>
  <c r="T262" i="43"/>
  <c r="T308" i="43" s="1"/>
  <c r="P262" i="43"/>
  <c r="L262" i="43"/>
  <c r="L308" i="43" s="1"/>
  <c r="AN262" i="43"/>
  <c r="AN308" i="43" s="1"/>
  <c r="H262" i="43"/>
  <c r="H308" i="43" s="1"/>
  <c r="AL262" i="43"/>
  <c r="AL308" i="43" s="1"/>
  <c r="F262" i="43"/>
  <c r="F308" i="43" s="1"/>
  <c r="V262" i="43"/>
  <c r="AF262" i="43"/>
  <c r="AF308" i="43" s="1"/>
  <c r="X262" i="43"/>
  <c r="D647" i="43"/>
  <c r="AN647" i="43"/>
  <c r="AN693" i="43" s="1"/>
  <c r="X647" i="43"/>
  <c r="X693" i="43" s="1"/>
  <c r="H647" i="43"/>
  <c r="H693" i="43" s="1"/>
  <c r="AJ647" i="43"/>
  <c r="AJ693" i="43" s="1"/>
  <c r="T647" i="43"/>
  <c r="T693" i="43" s="1"/>
  <c r="AF647" i="43"/>
  <c r="AF693" i="43" s="1"/>
  <c r="P647" i="43"/>
  <c r="AR647" i="43"/>
  <c r="AR693" i="43" s="1"/>
  <c r="R647" i="43"/>
  <c r="R693" i="43" s="1"/>
  <c r="AP647" i="43"/>
  <c r="AP693" i="43" s="1"/>
  <c r="N647" i="43"/>
  <c r="N693" i="43" s="1"/>
  <c r="AL647" i="43"/>
  <c r="L647" i="43"/>
  <c r="AH647" i="43"/>
  <c r="AH693" i="43" s="1"/>
  <c r="J647" i="43"/>
  <c r="AD647" i="43"/>
  <c r="AD693" i="43" s="1"/>
  <c r="F647" i="43"/>
  <c r="F693" i="43" s="1"/>
  <c r="AB647" i="43"/>
  <c r="AB693" i="43" s="1"/>
  <c r="Z647" i="43"/>
  <c r="Z693" i="43" s="1"/>
  <c r="V647" i="43"/>
  <c r="V693" i="43" s="1"/>
  <c r="D415" i="43"/>
  <c r="AD415" i="43"/>
  <c r="N415" i="43"/>
  <c r="AR415" i="43"/>
  <c r="AR461" i="43" s="1"/>
  <c r="AB415" i="43"/>
  <c r="AB461" i="43" s="1"/>
  <c r="L415" i="43"/>
  <c r="L461" i="43" s="1"/>
  <c r="AP415" i="43"/>
  <c r="AP461" i="43" s="1"/>
  <c r="Z415" i="43"/>
  <c r="Z461" i="43" s="1"/>
  <c r="J415" i="43"/>
  <c r="AN415" i="43"/>
  <c r="AN461" i="43" s="1"/>
  <c r="X415" i="43"/>
  <c r="H415" i="43"/>
  <c r="H461" i="43" s="1"/>
  <c r="AL415" i="43"/>
  <c r="AL461" i="43" s="1"/>
  <c r="V415" i="43"/>
  <c r="V461" i="43" s="1"/>
  <c r="F415" i="43"/>
  <c r="F461" i="43" s="1"/>
  <c r="AJ415" i="43"/>
  <c r="AJ461" i="43" s="1"/>
  <c r="T415" i="43"/>
  <c r="AH415" i="43"/>
  <c r="AH461" i="43" s="1"/>
  <c r="R415" i="43"/>
  <c r="P415" i="43"/>
  <c r="P461" i="43" s="1"/>
  <c r="AF415" i="43"/>
  <c r="AF461" i="43" s="1"/>
  <c r="D724" i="43"/>
  <c r="AR724" i="43"/>
  <c r="AR770" i="43" s="1"/>
  <c r="AB724" i="43"/>
  <c r="AB770" i="43" s="1"/>
  <c r="L724" i="43"/>
  <c r="L770" i="43" s="1"/>
  <c r="AP724" i="43"/>
  <c r="AP770" i="43" s="1"/>
  <c r="Z724" i="43"/>
  <c r="J724" i="43"/>
  <c r="J770" i="43" s="1"/>
  <c r="AN724" i="43"/>
  <c r="AN770" i="43" s="1"/>
  <c r="X724" i="43"/>
  <c r="X770" i="43" s="1"/>
  <c r="H724" i="43"/>
  <c r="H770" i="43" s="1"/>
  <c r="AL724" i="43"/>
  <c r="AL770" i="43" s="1"/>
  <c r="V724" i="43"/>
  <c r="F724" i="43"/>
  <c r="F770" i="43" s="1"/>
  <c r="AJ724" i="43"/>
  <c r="T724" i="43"/>
  <c r="T770" i="43" s="1"/>
  <c r="AH724" i="43"/>
  <c r="AH770" i="43" s="1"/>
  <c r="R724" i="43"/>
  <c r="R770" i="43" s="1"/>
  <c r="AF724" i="43"/>
  <c r="AF770" i="43" s="1"/>
  <c r="P724" i="43"/>
  <c r="P770" i="43" s="1"/>
  <c r="AD724" i="43"/>
  <c r="AD770" i="43" s="1"/>
  <c r="N724" i="43"/>
  <c r="N770" i="43" s="1"/>
  <c r="D185" i="43"/>
  <c r="AP185" i="43"/>
  <c r="AP231" i="43" s="1"/>
  <c r="Z185" i="43"/>
  <c r="Z231" i="43" s="1"/>
  <c r="J185" i="43"/>
  <c r="J231" i="43" s="1"/>
  <c r="AN185" i="43"/>
  <c r="AN231" i="43" s="1"/>
  <c r="X185" i="43"/>
  <c r="X231" i="43" s="1"/>
  <c r="H185" i="43"/>
  <c r="AL185" i="43"/>
  <c r="AL231" i="43" s="1"/>
  <c r="V185" i="43"/>
  <c r="F185" i="43"/>
  <c r="F231" i="43" s="1"/>
  <c r="AJ185" i="43"/>
  <c r="AJ231" i="43" s="1"/>
  <c r="T185" i="43"/>
  <c r="T231" i="43" s="1"/>
  <c r="AR185" i="43"/>
  <c r="AR231" i="43" s="1"/>
  <c r="AH185" i="43"/>
  <c r="AH231" i="43" s="1"/>
  <c r="R185" i="43"/>
  <c r="R231" i="43" s="1"/>
  <c r="AF185" i="43"/>
  <c r="AF231" i="43" s="1"/>
  <c r="P185" i="43"/>
  <c r="L185" i="43"/>
  <c r="L231" i="43" s="1"/>
  <c r="AD185" i="43"/>
  <c r="AD231" i="43" s="1"/>
  <c r="N185" i="43"/>
  <c r="N231" i="43" s="1"/>
  <c r="AB185" i="43"/>
  <c r="AB231" i="43" s="1"/>
  <c r="D570" i="43"/>
  <c r="AD570" i="43"/>
  <c r="N570" i="43"/>
  <c r="AR570" i="43"/>
  <c r="AR616" i="43" s="1"/>
  <c r="AB570" i="43"/>
  <c r="AB616" i="43" s="1"/>
  <c r="L570" i="43"/>
  <c r="L616" i="43" s="1"/>
  <c r="AP570" i="43"/>
  <c r="AP616" i="43" s="1"/>
  <c r="Z570" i="43"/>
  <c r="Z616" i="43" s="1"/>
  <c r="J570" i="43"/>
  <c r="J616" i="43" s="1"/>
  <c r="AN570" i="43"/>
  <c r="X570" i="43"/>
  <c r="X616" i="43" s="1"/>
  <c r="H570" i="43"/>
  <c r="H616" i="43" s="1"/>
  <c r="AL570" i="43"/>
  <c r="AL616" i="43" s="1"/>
  <c r="V570" i="43"/>
  <c r="V616" i="43" s="1"/>
  <c r="F570" i="43"/>
  <c r="F616" i="43" s="1"/>
  <c r="AJ570" i="43"/>
  <c r="T570" i="43"/>
  <c r="T616" i="43" s="1"/>
  <c r="AH570" i="43"/>
  <c r="R570" i="43"/>
  <c r="R616" i="43" s="1"/>
  <c r="AF570" i="43"/>
  <c r="AF616" i="43" s="1"/>
  <c r="P570" i="43"/>
  <c r="P616" i="43" s="1"/>
  <c r="D801" i="43"/>
  <c r="AP801" i="43"/>
  <c r="AP847" i="43" s="1"/>
  <c r="Z801" i="43"/>
  <c r="Z847" i="43" s="1"/>
  <c r="J801" i="43"/>
  <c r="J847" i="43" s="1"/>
  <c r="AL801" i="43"/>
  <c r="AL847" i="43" s="1"/>
  <c r="V801" i="43"/>
  <c r="V847" i="43" s="1"/>
  <c r="F801" i="43"/>
  <c r="F847" i="43" s="1"/>
  <c r="AJ801" i="43"/>
  <c r="AJ847" i="43" s="1"/>
  <c r="T801" i="43"/>
  <c r="T847" i="43" s="1"/>
  <c r="AB801" i="43"/>
  <c r="AB847" i="43" s="1"/>
  <c r="X801" i="43"/>
  <c r="X847" i="43" s="1"/>
  <c r="R801" i="43"/>
  <c r="R847" i="43" s="1"/>
  <c r="AR801" i="43"/>
  <c r="AR847" i="43" s="1"/>
  <c r="P801" i="43"/>
  <c r="P847" i="43" s="1"/>
  <c r="AN801" i="43"/>
  <c r="N801" i="43"/>
  <c r="N847" i="43" s="1"/>
  <c r="AH801" i="43"/>
  <c r="AH847" i="43" s="1"/>
  <c r="L801" i="43"/>
  <c r="L847" i="43" s="1"/>
  <c r="AF801" i="43"/>
  <c r="AF847" i="43" s="1"/>
  <c r="H801" i="43"/>
  <c r="H847" i="43" s="1"/>
  <c r="AD801" i="43"/>
  <c r="AD847" i="43" s="1"/>
  <c r="D955" i="43"/>
  <c r="AL955" i="43"/>
  <c r="AL1001" i="43" s="1"/>
  <c r="V955" i="43"/>
  <c r="V1001" i="43" s="1"/>
  <c r="F955" i="43"/>
  <c r="F1001" i="43" s="1"/>
  <c r="AJ955" i="43"/>
  <c r="AJ1001" i="43" s="1"/>
  <c r="T955" i="43"/>
  <c r="T1001" i="43" s="1"/>
  <c r="AH955" i="43"/>
  <c r="AH1001" i="43" s="1"/>
  <c r="R955" i="43"/>
  <c r="R1001" i="43" s="1"/>
  <c r="AF955" i="43"/>
  <c r="AF1001" i="43" s="1"/>
  <c r="P955" i="43"/>
  <c r="P1001" i="43" s="1"/>
  <c r="AD955" i="43"/>
  <c r="AD1001" i="43" s="1"/>
  <c r="N955" i="43"/>
  <c r="N1001" i="43" s="1"/>
  <c r="AR955" i="43"/>
  <c r="AR1001" i="43" s="1"/>
  <c r="AB955" i="43"/>
  <c r="AB1001" i="43" s="1"/>
  <c r="AP955" i="43"/>
  <c r="AP1001" i="43" s="1"/>
  <c r="Z955" i="43"/>
  <c r="Z1001" i="43" s="1"/>
  <c r="J955" i="43"/>
  <c r="J1001" i="43" s="1"/>
  <c r="AN955" i="43"/>
  <c r="AN1001" i="43" s="1"/>
  <c r="X955" i="43"/>
  <c r="X1001" i="43" s="1"/>
  <c r="L955" i="43"/>
  <c r="L1001" i="43" s="1"/>
  <c r="H955" i="43"/>
  <c r="H1001" i="43" s="1"/>
  <c r="D493" i="43"/>
  <c r="AP493" i="43"/>
  <c r="AP539" i="43" s="1"/>
  <c r="Z493" i="43"/>
  <c r="Z539" i="43" s="1"/>
  <c r="J493" i="43"/>
  <c r="J539" i="43" s="1"/>
  <c r="AL493" i="43"/>
  <c r="AL539" i="43" s="1"/>
  <c r="V493" i="43"/>
  <c r="V539" i="43" s="1"/>
  <c r="F493" i="43"/>
  <c r="F539" i="43" s="1"/>
  <c r="AH493" i="43"/>
  <c r="AH539" i="43" s="1"/>
  <c r="R493" i="43"/>
  <c r="R539" i="43" s="1"/>
  <c r="AN493" i="43"/>
  <c r="AN539" i="43" s="1"/>
  <c r="N493" i="43"/>
  <c r="N539" i="43" s="1"/>
  <c r="AJ493" i="43"/>
  <c r="AJ539" i="43" s="1"/>
  <c r="L493" i="43"/>
  <c r="L539" i="43" s="1"/>
  <c r="AF493" i="43"/>
  <c r="AF539" i="43" s="1"/>
  <c r="H493" i="43"/>
  <c r="H539" i="43" s="1"/>
  <c r="AD493" i="43"/>
  <c r="AD539" i="43" s="1"/>
  <c r="AB493" i="43"/>
  <c r="AB539" i="43" s="1"/>
  <c r="X493" i="43"/>
  <c r="X539" i="43" s="1"/>
  <c r="T493" i="43"/>
  <c r="T539" i="43" s="1"/>
  <c r="AR493" i="43"/>
  <c r="AR539" i="43" s="1"/>
  <c r="P493" i="43"/>
  <c r="P539" i="43" s="1"/>
  <c r="D108" i="43"/>
  <c r="AP108" i="43"/>
  <c r="AP154" i="43" s="1"/>
  <c r="Z108" i="43"/>
  <c r="Z154" i="43" s="1"/>
  <c r="J108" i="43"/>
  <c r="J154" i="43" s="1"/>
  <c r="AN108" i="43"/>
  <c r="AN154" i="43" s="1"/>
  <c r="X108" i="43"/>
  <c r="X154" i="43" s="1"/>
  <c r="H108" i="43"/>
  <c r="H154" i="43" s="1"/>
  <c r="AL108" i="43"/>
  <c r="AL154" i="43" s="1"/>
  <c r="V108" i="43"/>
  <c r="V154" i="43" s="1"/>
  <c r="F108" i="43"/>
  <c r="F154" i="43" s="1"/>
  <c r="AJ108" i="43"/>
  <c r="AJ154" i="43" s="1"/>
  <c r="T108" i="43"/>
  <c r="T154" i="43" s="1"/>
  <c r="AH108" i="43"/>
  <c r="AH154" i="43" s="1"/>
  <c r="R108" i="43"/>
  <c r="R154" i="43" s="1"/>
  <c r="L108" i="43"/>
  <c r="L154" i="43" s="1"/>
  <c r="AF108" i="43"/>
  <c r="AF154" i="43" s="1"/>
  <c r="P108" i="43"/>
  <c r="P154" i="43" s="1"/>
  <c r="AB108" i="43"/>
  <c r="AB154" i="43" s="1"/>
  <c r="AD108" i="43"/>
  <c r="AD154" i="43" s="1"/>
  <c r="N108" i="43"/>
  <c r="N154" i="43" s="1"/>
  <c r="AR108" i="43"/>
  <c r="AR154" i="43" s="1"/>
  <c r="D878" i="43"/>
  <c r="AL878" i="43"/>
  <c r="AL924" i="43" s="1"/>
  <c r="AH878" i="43"/>
  <c r="AH924" i="43" s="1"/>
  <c r="R878" i="43"/>
  <c r="R924" i="43" s="1"/>
  <c r="AF878" i="43"/>
  <c r="AF924" i="43" s="1"/>
  <c r="AD878" i="43"/>
  <c r="AD924" i="43" s="1"/>
  <c r="N878" i="43"/>
  <c r="N924" i="43" s="1"/>
  <c r="AP878" i="43"/>
  <c r="AP924" i="43" s="1"/>
  <c r="Z878" i="43"/>
  <c r="Z924" i="43" s="1"/>
  <c r="J878" i="43"/>
  <c r="J924" i="43" s="1"/>
  <c r="AR878" i="43"/>
  <c r="AR924" i="43" s="1"/>
  <c r="L878" i="43"/>
  <c r="L924" i="43" s="1"/>
  <c r="AN878" i="43"/>
  <c r="AN924" i="43" s="1"/>
  <c r="H878" i="43"/>
  <c r="H924" i="43" s="1"/>
  <c r="AJ878" i="43"/>
  <c r="AJ924" i="43" s="1"/>
  <c r="F878" i="43"/>
  <c r="F924" i="43" s="1"/>
  <c r="AB878" i="43"/>
  <c r="AB924" i="43" s="1"/>
  <c r="X878" i="43"/>
  <c r="X924" i="43" s="1"/>
  <c r="V878" i="43"/>
  <c r="V924" i="43" s="1"/>
  <c r="T878" i="43"/>
  <c r="T924" i="43" s="1"/>
  <c r="P878" i="43"/>
  <c r="P924" i="43" s="1"/>
  <c r="N27" i="43"/>
  <c r="AD27" i="43"/>
  <c r="AL30" i="43"/>
  <c r="AL76" i="43" s="1"/>
  <c r="V30" i="43"/>
  <c r="V76" i="43" s="1"/>
  <c r="D30" i="43"/>
  <c r="AJ30" i="43"/>
  <c r="AJ76" i="43" s="1"/>
  <c r="T30" i="43"/>
  <c r="T76" i="43" s="1"/>
  <c r="H30" i="43"/>
  <c r="H76" i="43" s="1"/>
  <c r="AH30" i="43"/>
  <c r="AH76" i="43" s="1"/>
  <c r="R30" i="43"/>
  <c r="R76" i="43" s="1"/>
  <c r="X30" i="43"/>
  <c r="X76" i="43" s="1"/>
  <c r="AF30" i="43"/>
  <c r="AF76" i="43" s="1"/>
  <c r="P30" i="43"/>
  <c r="P76" i="43" s="1"/>
  <c r="F30" i="43"/>
  <c r="F76" i="43" s="1"/>
  <c r="AN30" i="43"/>
  <c r="AN76" i="43" s="1"/>
  <c r="AD30" i="43"/>
  <c r="AD76" i="43" s="1"/>
  <c r="N30" i="43"/>
  <c r="N76" i="43" s="1"/>
  <c r="AR30" i="43"/>
  <c r="AR76" i="43" s="1"/>
  <c r="AB30" i="43"/>
  <c r="AB76" i="43" s="1"/>
  <c r="L30" i="43"/>
  <c r="L76" i="43" s="1"/>
  <c r="AP30" i="43"/>
  <c r="AP76" i="43" s="1"/>
  <c r="Z30" i="43"/>
  <c r="Z76" i="43" s="1"/>
  <c r="J30" i="43"/>
  <c r="J76" i="43" s="1"/>
  <c r="AH27" i="43"/>
  <c r="X920" i="43"/>
  <c r="R843" i="43"/>
  <c r="T383" i="43"/>
  <c r="N383" i="43"/>
  <c r="D1077" i="43"/>
  <c r="D1053" i="43"/>
  <c r="Z304" i="43"/>
  <c r="AR535" i="43"/>
  <c r="N1151" i="43"/>
  <c r="J766" i="43"/>
  <c r="AJ612" i="43"/>
  <c r="AN227" i="43"/>
  <c r="D538" i="43"/>
  <c r="D514" i="43"/>
  <c r="H689" i="43"/>
  <c r="AL227" i="43"/>
  <c r="AL535" i="43"/>
  <c r="F689" i="43"/>
  <c r="L460" i="43"/>
  <c r="AL460" i="43"/>
  <c r="AR75" i="43"/>
  <c r="AJ75" i="43"/>
  <c r="Z75" i="43"/>
  <c r="AD766" i="43"/>
  <c r="B592" i="43"/>
  <c r="AJ616" i="43"/>
  <c r="B571" i="43"/>
  <c r="AN616" i="43"/>
  <c r="N616" i="43"/>
  <c r="AD616" i="43"/>
  <c r="AH616" i="43"/>
  <c r="Z766" i="43"/>
  <c r="H383" i="43"/>
  <c r="AJ920" i="43"/>
  <c r="AJ227" i="43"/>
  <c r="AB150" i="43"/>
  <c r="X843" i="43"/>
  <c r="AL304" i="43"/>
  <c r="AF304" i="43"/>
  <c r="V689" i="43"/>
  <c r="V1151" i="43"/>
  <c r="R997" i="43"/>
  <c r="AB612" i="43"/>
  <c r="V920" i="43"/>
  <c r="Z535" i="43"/>
  <c r="L689" i="43"/>
  <c r="H843" i="43"/>
  <c r="AL1151" i="43"/>
  <c r="AN997" i="43"/>
  <c r="J612" i="43"/>
  <c r="Z227" i="43"/>
  <c r="AF535" i="43"/>
  <c r="AN1074" i="43"/>
  <c r="Z689" i="43"/>
  <c r="AH383" i="43"/>
  <c r="X383" i="43"/>
  <c r="AD383" i="43"/>
  <c r="AL1074" i="43"/>
  <c r="B1131" i="43"/>
  <c r="AJ1155" i="43"/>
  <c r="T1155" i="43"/>
  <c r="B1110" i="43"/>
  <c r="AD1155" i="43"/>
  <c r="AN1155" i="43"/>
  <c r="AH1155" i="43"/>
  <c r="P1155" i="43"/>
  <c r="AF1155" i="43"/>
  <c r="Z1155" i="43"/>
  <c r="AR843" i="43"/>
  <c r="B494" i="43"/>
  <c r="B515" i="43"/>
  <c r="R150" i="43"/>
  <c r="AP843" i="43"/>
  <c r="P612" i="43"/>
  <c r="V1074" i="43"/>
  <c r="AN920" i="43"/>
  <c r="AB1151" i="43"/>
  <c r="AR997" i="43"/>
  <c r="H766" i="43"/>
  <c r="AL920" i="43"/>
  <c r="AB843" i="43"/>
  <c r="AN1151" i="43"/>
  <c r="AB460" i="43"/>
  <c r="R460" i="43"/>
  <c r="AH766" i="43"/>
  <c r="T920" i="43"/>
  <c r="T535" i="43"/>
  <c r="L75" i="43"/>
  <c r="H75" i="43"/>
  <c r="AP75" i="43"/>
  <c r="AN689" i="43"/>
  <c r="AR304" i="43"/>
  <c r="N997" i="43"/>
  <c r="AB1074" i="43"/>
  <c r="H612" i="43"/>
  <c r="AP1151" i="43"/>
  <c r="Z920" i="43"/>
  <c r="V535" i="43"/>
  <c r="AH843" i="43"/>
  <c r="P304" i="43"/>
  <c r="R227" i="43"/>
  <c r="R1151" i="43"/>
  <c r="AR920" i="43"/>
  <c r="AN535" i="43"/>
  <c r="AJ150" i="43"/>
  <c r="L383" i="43"/>
  <c r="F383" i="43"/>
  <c r="B360" i="43"/>
  <c r="AF384" i="43"/>
  <c r="AB384" i="43"/>
  <c r="L384" i="43"/>
  <c r="V384" i="43"/>
  <c r="B339" i="43"/>
  <c r="AP384" i="43"/>
  <c r="AL384" i="43"/>
  <c r="F384" i="43"/>
  <c r="AD1151" i="43"/>
  <c r="L766" i="43"/>
  <c r="AD920" i="43"/>
  <c r="AB227" i="43"/>
  <c r="P693" i="43"/>
  <c r="B648" i="43"/>
  <c r="B669" i="43"/>
  <c r="L693" i="43"/>
  <c r="AL693" i="43"/>
  <c r="J693" i="43"/>
  <c r="L1151" i="43"/>
  <c r="AN150" i="43"/>
  <c r="H460" i="43"/>
  <c r="AR460" i="43"/>
  <c r="AH460" i="43"/>
  <c r="J997" i="43"/>
  <c r="AJ770" i="43"/>
  <c r="B725" i="43"/>
  <c r="B746" i="43"/>
  <c r="Z770" i="43"/>
  <c r="V770" i="43"/>
  <c r="AF150" i="43"/>
  <c r="N75" i="43"/>
  <c r="X75" i="43"/>
  <c r="H304" i="43"/>
  <c r="D615" i="43"/>
  <c r="D591" i="43"/>
  <c r="H1151" i="43"/>
  <c r="T766" i="43"/>
  <c r="AP535" i="43"/>
  <c r="AJ843" i="43"/>
  <c r="AP1074" i="43"/>
  <c r="R304" i="43"/>
  <c r="AJ766" i="43"/>
  <c r="Z1074" i="43"/>
  <c r="AJ1151" i="43"/>
  <c r="N766" i="43"/>
  <c r="AN612" i="43"/>
  <c r="AP227" i="43"/>
  <c r="P843" i="43"/>
  <c r="AL689" i="43"/>
  <c r="AH997" i="43"/>
  <c r="R1074" i="43"/>
  <c r="AP766" i="43"/>
  <c r="V612" i="43"/>
  <c r="AR227" i="43"/>
  <c r="R535" i="43"/>
  <c r="B956" i="43"/>
  <c r="B977" i="43"/>
  <c r="AL766" i="43"/>
  <c r="B900" i="43"/>
  <c r="B879" i="43"/>
  <c r="H150" i="43"/>
  <c r="AJ383" i="43"/>
  <c r="V383" i="43"/>
  <c r="J304" i="43"/>
  <c r="D692" i="43"/>
  <c r="D668" i="43"/>
  <c r="AH1074" i="43"/>
  <c r="J1151" i="43"/>
  <c r="AH150" i="43"/>
  <c r="X997" i="43"/>
  <c r="AD612" i="43"/>
  <c r="X227" i="43"/>
  <c r="AL843" i="43"/>
  <c r="AF1074" i="43"/>
  <c r="X460" i="43"/>
  <c r="N460" i="43"/>
  <c r="D436" i="43"/>
  <c r="D460" i="43"/>
  <c r="AB997" i="43"/>
  <c r="L612" i="43"/>
  <c r="AB920" i="43"/>
  <c r="P75" i="43"/>
  <c r="AD75" i="43"/>
  <c r="AN75" i="43"/>
  <c r="L843" i="43"/>
  <c r="AF689" i="43"/>
  <c r="R612" i="43"/>
  <c r="L997" i="43"/>
  <c r="F766" i="43"/>
  <c r="V843" i="43"/>
  <c r="X689" i="43"/>
  <c r="X304" i="43"/>
  <c r="AP920" i="43"/>
  <c r="T150" i="43"/>
  <c r="AP689" i="43"/>
  <c r="AD304" i="43"/>
  <c r="AH689" i="43"/>
  <c r="AH1151" i="43"/>
  <c r="D899" i="43"/>
  <c r="D923" i="43"/>
  <c r="J227" i="43"/>
  <c r="P535" i="43"/>
  <c r="AJ689" i="43"/>
  <c r="P383" i="43"/>
  <c r="AL383" i="43"/>
  <c r="AF766" i="43"/>
  <c r="N304" i="43"/>
  <c r="AD997" i="43"/>
  <c r="AF612" i="43"/>
  <c r="F920" i="43"/>
  <c r="X535" i="43"/>
  <c r="F535" i="43"/>
  <c r="N843" i="43"/>
  <c r="J920" i="43"/>
  <c r="AJ535" i="43"/>
  <c r="AN460" i="43"/>
  <c r="AD460" i="43"/>
  <c r="T460" i="43"/>
  <c r="D769" i="43"/>
  <c r="D745" i="43"/>
  <c r="B186" i="43"/>
  <c r="B207" i="43"/>
  <c r="V231" i="43"/>
  <c r="P231" i="43"/>
  <c r="H231" i="43"/>
  <c r="AH535" i="43"/>
  <c r="R75" i="43"/>
  <c r="B52" i="43"/>
  <c r="B31" i="43"/>
  <c r="F27" i="43"/>
  <c r="F75" i="43"/>
  <c r="F843" i="43"/>
  <c r="T843" i="43"/>
  <c r="F612" i="43"/>
  <c r="H920" i="43"/>
  <c r="N150" i="43"/>
  <c r="AB689" i="43"/>
  <c r="X1074" i="43"/>
  <c r="AR1074" i="43"/>
  <c r="AF227" i="43"/>
  <c r="AF997" i="43"/>
  <c r="AN766" i="43"/>
  <c r="T612" i="43"/>
  <c r="N227" i="43"/>
  <c r="L150" i="43"/>
  <c r="AF920" i="43"/>
  <c r="P997" i="43"/>
  <c r="R766" i="43"/>
  <c r="AH227" i="43"/>
  <c r="AJ997" i="43"/>
  <c r="AR612" i="43"/>
  <c r="AB383" i="43"/>
  <c r="AN383" i="43"/>
  <c r="J383" i="43"/>
  <c r="L1074" i="43"/>
  <c r="B1054" i="43"/>
  <c r="AF1078" i="43"/>
  <c r="V1078" i="43"/>
  <c r="F1078" i="43"/>
  <c r="AJ1078" i="43"/>
  <c r="Z1078" i="43"/>
  <c r="B1033" i="43"/>
  <c r="AP1078" i="43"/>
  <c r="L1078" i="43"/>
  <c r="AB1078" i="43"/>
  <c r="D283" i="43"/>
  <c r="D307" i="43"/>
  <c r="D1154" i="43"/>
  <c r="D1130" i="43"/>
  <c r="AJ1074" i="43"/>
  <c r="AD535" i="43"/>
  <c r="X1151" i="43"/>
  <c r="AD689" i="43"/>
  <c r="T1151" i="43"/>
  <c r="P766" i="43"/>
  <c r="AP612" i="43"/>
  <c r="P150" i="43"/>
  <c r="N689" i="43"/>
  <c r="AD1074" i="43"/>
  <c r="J460" i="43"/>
  <c r="X461" i="43"/>
  <c r="T461" i="43"/>
  <c r="R461" i="43"/>
  <c r="B437" i="43"/>
  <c r="B416" i="43"/>
  <c r="AD461" i="43"/>
  <c r="N461" i="43"/>
  <c r="J461" i="43"/>
  <c r="AJ460" i="43"/>
  <c r="V997" i="43"/>
  <c r="X612" i="43"/>
  <c r="AH920" i="43"/>
  <c r="AF75" i="43"/>
  <c r="V75" i="43"/>
  <c r="P1074" i="43"/>
  <c r="AH304" i="43"/>
  <c r="H535" i="43"/>
  <c r="AD150" i="43"/>
  <c r="V304" i="43"/>
  <c r="T997" i="43"/>
  <c r="AL612" i="43"/>
  <c r="J1074" i="43"/>
  <c r="Z150" i="43"/>
  <c r="D822" i="43"/>
  <c r="D846" i="43"/>
  <c r="B802" i="43"/>
  <c r="B823" i="43"/>
  <c r="AN847" i="43"/>
  <c r="P689" i="43"/>
  <c r="AP304" i="43"/>
  <c r="AP997" i="43"/>
  <c r="T304" i="43"/>
  <c r="T227" i="43"/>
  <c r="L535" i="43"/>
  <c r="AD843" i="43"/>
  <c r="D359" i="43"/>
  <c r="D383" i="43"/>
  <c r="R383" i="43"/>
  <c r="Z383" i="43"/>
  <c r="N920" i="43"/>
  <c r="Z1151" i="43"/>
  <c r="Z612" i="43"/>
  <c r="L920" i="43"/>
  <c r="X150" i="43"/>
  <c r="D129" i="43"/>
  <c r="D153" i="43"/>
  <c r="AN843" i="43"/>
  <c r="J689" i="43"/>
  <c r="V766" i="43"/>
  <c r="Z460" i="43"/>
  <c r="P460" i="43"/>
  <c r="F460" i="43"/>
  <c r="L227" i="43"/>
  <c r="AR150" i="43"/>
  <c r="AH75" i="43"/>
  <c r="D51" i="43"/>
  <c r="D75" i="43"/>
  <c r="AL75" i="43"/>
  <c r="AR1151" i="43"/>
  <c r="AD227" i="43"/>
  <c r="AB535" i="43"/>
  <c r="AF843" i="43"/>
  <c r="R689" i="43"/>
  <c r="AB304" i="43"/>
  <c r="AF1151" i="43"/>
  <c r="AL997" i="43"/>
  <c r="AB766" i="43"/>
  <c r="R920" i="43"/>
  <c r="H227" i="43"/>
  <c r="AL150" i="43"/>
  <c r="T1074" i="43"/>
  <c r="F150" i="43"/>
  <c r="P1151" i="43"/>
  <c r="F997" i="43"/>
  <c r="P920" i="43"/>
  <c r="J535" i="43"/>
  <c r="J150" i="43"/>
  <c r="F304" i="43"/>
  <c r="D1000" i="43"/>
  <c r="D976" i="43"/>
  <c r="H997" i="43"/>
  <c r="F227" i="43"/>
  <c r="AP150" i="43"/>
  <c r="AF383" i="43"/>
  <c r="AR383" i="43"/>
  <c r="AP383" i="43"/>
  <c r="N1074" i="43"/>
  <c r="P308" i="43"/>
  <c r="R308" i="43"/>
  <c r="AH308" i="43"/>
  <c r="B284" i="43"/>
  <c r="AD308" i="43"/>
  <c r="B263" i="43"/>
  <c r="J308" i="43"/>
  <c r="X308" i="43"/>
  <c r="V308" i="43"/>
  <c r="B109" i="43"/>
  <c r="B130" i="43"/>
  <c r="AJ304" i="43"/>
  <c r="Z843" i="43"/>
  <c r="X766" i="43"/>
  <c r="H1074" i="43"/>
  <c r="Z997" i="43"/>
  <c r="AH612" i="43"/>
  <c r="P227" i="43"/>
  <c r="N535" i="43"/>
  <c r="J843" i="43"/>
  <c r="T689" i="43"/>
  <c r="F1151" i="43"/>
  <c r="AP460" i="43"/>
  <c r="AF460" i="43"/>
  <c r="V460" i="43"/>
  <c r="AR766" i="43"/>
  <c r="N612" i="43"/>
  <c r="D230" i="43"/>
  <c r="D206" i="43"/>
  <c r="V227" i="43"/>
  <c r="V150" i="43"/>
  <c r="AB75" i="43"/>
  <c r="T75" i="43"/>
  <c r="J75" i="43"/>
  <c r="AR689" i="43"/>
  <c r="F1074" i="43"/>
  <c r="L304" i="43"/>
  <c r="AN304" i="43"/>
  <c r="D1033" i="43" l="1"/>
  <c r="AN1033" i="43"/>
  <c r="X1033" i="43"/>
  <c r="H1033" i="43"/>
  <c r="H1079" i="43" s="1"/>
  <c r="AL1033" i="43"/>
  <c r="AL1079" i="43" s="1"/>
  <c r="V1033" i="43"/>
  <c r="V1079" i="43" s="1"/>
  <c r="F1033" i="43"/>
  <c r="F1079" i="43" s="1"/>
  <c r="AJ1033" i="43"/>
  <c r="AJ1079" i="43" s="1"/>
  <c r="T1033" i="43"/>
  <c r="AH1033" i="43"/>
  <c r="R1033" i="43"/>
  <c r="AF1033" i="43"/>
  <c r="P1033" i="43"/>
  <c r="P1079" i="43" s="1"/>
  <c r="AD1033" i="43"/>
  <c r="AD1079" i="43" s="1"/>
  <c r="N1033" i="43"/>
  <c r="N1079" i="43" s="1"/>
  <c r="AR1033" i="43"/>
  <c r="AR1079" i="43" s="1"/>
  <c r="AB1033" i="43"/>
  <c r="L1033" i="43"/>
  <c r="AP1033" i="43"/>
  <c r="Z1033" i="43"/>
  <c r="Z1079" i="43" s="1"/>
  <c r="J1033" i="43"/>
  <c r="J1079" i="43" s="1"/>
  <c r="D956" i="43"/>
  <c r="AD956" i="43"/>
  <c r="AD1002" i="43" s="1"/>
  <c r="N956" i="43"/>
  <c r="N1002" i="43" s="1"/>
  <c r="AR956" i="43"/>
  <c r="AB956" i="43"/>
  <c r="L956" i="43"/>
  <c r="AP956" i="43"/>
  <c r="AP1002" i="43" s="1"/>
  <c r="Z956" i="43"/>
  <c r="Z1002" i="43" s="1"/>
  <c r="J956" i="43"/>
  <c r="J1002" i="43" s="1"/>
  <c r="AN956" i="43"/>
  <c r="AN1002" i="43" s="1"/>
  <c r="X956" i="43"/>
  <c r="X1002" i="43" s="1"/>
  <c r="H956" i="43"/>
  <c r="AL956" i="43"/>
  <c r="V956" i="43"/>
  <c r="F956" i="43"/>
  <c r="AJ956" i="43"/>
  <c r="AJ1002" i="43" s="1"/>
  <c r="T956" i="43"/>
  <c r="T1002" i="43" s="1"/>
  <c r="AH956" i="43"/>
  <c r="AH1002" i="43" s="1"/>
  <c r="R956" i="43"/>
  <c r="R1002" i="43" s="1"/>
  <c r="AF956" i="43"/>
  <c r="P956" i="43"/>
  <c r="D648" i="43"/>
  <c r="AF648" i="43"/>
  <c r="AF694" i="43" s="1"/>
  <c r="P648" i="43"/>
  <c r="P694" i="43" s="1"/>
  <c r="AR648" i="43"/>
  <c r="AR694" i="43" s="1"/>
  <c r="AB648" i="43"/>
  <c r="AB694" i="43" s="1"/>
  <c r="L648" i="43"/>
  <c r="L694" i="43" s="1"/>
  <c r="AN648" i="43"/>
  <c r="X648" i="43"/>
  <c r="H648" i="43"/>
  <c r="AD648" i="43"/>
  <c r="Z648" i="43"/>
  <c r="Z694" i="43" s="1"/>
  <c r="V648" i="43"/>
  <c r="V694" i="43" s="1"/>
  <c r="T648" i="43"/>
  <c r="T694" i="43" s="1"/>
  <c r="AP648" i="43"/>
  <c r="AP694" i="43" s="1"/>
  <c r="R648" i="43"/>
  <c r="AL648" i="43"/>
  <c r="N648" i="43"/>
  <c r="AJ648" i="43"/>
  <c r="AJ694" i="43" s="1"/>
  <c r="J648" i="43"/>
  <c r="J694" i="43" s="1"/>
  <c r="AH648" i="43"/>
  <c r="AH694" i="43" s="1"/>
  <c r="F648" i="43"/>
  <c r="F694" i="43" s="1"/>
  <c r="D494" i="43"/>
  <c r="AH494" i="43"/>
  <c r="R494" i="43"/>
  <c r="AD494" i="43"/>
  <c r="N494" i="43"/>
  <c r="AP494" i="43"/>
  <c r="AP540" i="43" s="1"/>
  <c r="Z494" i="43"/>
  <c r="Z540" i="43" s="1"/>
  <c r="J494" i="43"/>
  <c r="J540" i="43" s="1"/>
  <c r="X494" i="43"/>
  <c r="X540" i="43" s="1"/>
  <c r="V494" i="43"/>
  <c r="AR494" i="43"/>
  <c r="T494" i="43"/>
  <c r="AN494" i="43"/>
  <c r="AN540" i="43" s="1"/>
  <c r="P494" i="43"/>
  <c r="P540" i="43" s="1"/>
  <c r="AL494" i="43"/>
  <c r="AL540" i="43" s="1"/>
  <c r="L494" i="43"/>
  <c r="L540" i="43" s="1"/>
  <c r="AJ494" i="43"/>
  <c r="AJ540" i="43" s="1"/>
  <c r="H494" i="43"/>
  <c r="AF494" i="43"/>
  <c r="F494" i="43"/>
  <c r="AB494" i="43"/>
  <c r="AB540" i="43" s="1"/>
  <c r="D109" i="43"/>
  <c r="AH109" i="43"/>
  <c r="AH155" i="43" s="1"/>
  <c r="R109" i="43"/>
  <c r="R155" i="43" s="1"/>
  <c r="AF109" i="43"/>
  <c r="AF155" i="43" s="1"/>
  <c r="P109" i="43"/>
  <c r="AD109" i="43"/>
  <c r="N109" i="43"/>
  <c r="AR109" i="43"/>
  <c r="AB109" i="43"/>
  <c r="AB155" i="43" s="1"/>
  <c r="L109" i="43"/>
  <c r="L155" i="43" s="1"/>
  <c r="T109" i="43"/>
  <c r="T155" i="43" s="1"/>
  <c r="AP109" i="43"/>
  <c r="AP155" i="43" s="1"/>
  <c r="Z109" i="43"/>
  <c r="J109" i="43"/>
  <c r="AJ109" i="43"/>
  <c r="AN109" i="43"/>
  <c r="AN155" i="43" s="1"/>
  <c r="X109" i="43"/>
  <c r="X155" i="43" s="1"/>
  <c r="H109" i="43"/>
  <c r="H155" i="43" s="1"/>
  <c r="AL109" i="43"/>
  <c r="AL155" i="43" s="1"/>
  <c r="V109" i="43"/>
  <c r="V155" i="43" s="1"/>
  <c r="F109" i="43"/>
  <c r="D416" i="43"/>
  <c r="AL416" i="43"/>
  <c r="V416" i="43"/>
  <c r="V462" i="43" s="1"/>
  <c r="F416" i="43"/>
  <c r="F462" i="43" s="1"/>
  <c r="AJ416" i="43"/>
  <c r="AJ462" i="43" s="1"/>
  <c r="T416" i="43"/>
  <c r="T462" i="43" s="1"/>
  <c r="AH416" i="43"/>
  <c r="AH462" i="43" s="1"/>
  <c r="R416" i="43"/>
  <c r="AF416" i="43"/>
  <c r="P416" i="43"/>
  <c r="AD416" i="43"/>
  <c r="AD462" i="43" s="1"/>
  <c r="N416" i="43"/>
  <c r="N462" i="43" s="1"/>
  <c r="AR416" i="43"/>
  <c r="AR462" i="43" s="1"/>
  <c r="AB416" i="43"/>
  <c r="AB462" i="43" s="1"/>
  <c r="L416" i="43"/>
  <c r="L462" i="43" s="1"/>
  <c r="AP416" i="43"/>
  <c r="Z416" i="43"/>
  <c r="Z462" i="43" s="1"/>
  <c r="J416" i="43"/>
  <c r="AN416" i="43"/>
  <c r="AN462" i="43" s="1"/>
  <c r="X416" i="43"/>
  <c r="X462" i="43" s="1"/>
  <c r="H416" i="43"/>
  <c r="H462" i="43" s="1"/>
  <c r="D186" i="43"/>
  <c r="AH186" i="43"/>
  <c r="AH232" i="43" s="1"/>
  <c r="R186" i="43"/>
  <c r="AF186" i="43"/>
  <c r="AF232" i="43" s="1"/>
  <c r="P186" i="43"/>
  <c r="AD186" i="43"/>
  <c r="AD232" i="43" s="1"/>
  <c r="N186" i="43"/>
  <c r="N232" i="43" s="1"/>
  <c r="AR186" i="43"/>
  <c r="AR232" i="43" s="1"/>
  <c r="AB186" i="43"/>
  <c r="AB232" i="43" s="1"/>
  <c r="L186" i="43"/>
  <c r="L232" i="43" s="1"/>
  <c r="AP186" i="43"/>
  <c r="Z186" i="43"/>
  <c r="J186" i="43"/>
  <c r="T186" i="43"/>
  <c r="T232" i="43" s="1"/>
  <c r="AN186" i="43"/>
  <c r="AN232" i="43" s="1"/>
  <c r="X186" i="43"/>
  <c r="X232" i="43" s="1"/>
  <c r="H186" i="43"/>
  <c r="H232" i="43" s="1"/>
  <c r="AL186" i="43"/>
  <c r="AL232" i="43" s="1"/>
  <c r="V186" i="43"/>
  <c r="F186" i="43"/>
  <c r="F232" i="43" s="1"/>
  <c r="AJ186" i="43"/>
  <c r="AJ232" i="43" s="1"/>
  <c r="D339" i="43"/>
  <c r="AL339" i="43"/>
  <c r="AL385" i="43" s="1"/>
  <c r="V339" i="43"/>
  <c r="V385" i="43" s="1"/>
  <c r="F339" i="43"/>
  <c r="F385" i="43" s="1"/>
  <c r="AJ339" i="43"/>
  <c r="AJ385" i="43" s="1"/>
  <c r="T339" i="43"/>
  <c r="T385" i="43" s="1"/>
  <c r="AH339" i="43"/>
  <c r="AH385" i="43" s="1"/>
  <c r="R339" i="43"/>
  <c r="AF339" i="43"/>
  <c r="AF385" i="43" s="1"/>
  <c r="P339" i="43"/>
  <c r="P385" i="43" s="1"/>
  <c r="AD339" i="43"/>
  <c r="AD385" i="43" s="1"/>
  <c r="N339" i="43"/>
  <c r="N385" i="43" s="1"/>
  <c r="AR339" i="43"/>
  <c r="AR385" i="43" s="1"/>
  <c r="AB339" i="43"/>
  <c r="AB385" i="43" s="1"/>
  <c r="L339" i="43"/>
  <c r="L385" i="43" s="1"/>
  <c r="AP339" i="43"/>
  <c r="AP385" i="43" s="1"/>
  <c r="Z339" i="43"/>
  <c r="Z385" i="43" s="1"/>
  <c r="J339" i="43"/>
  <c r="J385" i="43" s="1"/>
  <c r="AN339" i="43"/>
  <c r="AN385" i="43" s="1"/>
  <c r="X339" i="43"/>
  <c r="X385" i="43" s="1"/>
  <c r="H339" i="43"/>
  <c r="H385" i="43" s="1"/>
  <c r="D879" i="43"/>
  <c r="AD879" i="43"/>
  <c r="AD925" i="43" s="1"/>
  <c r="N879" i="43"/>
  <c r="AP879" i="43"/>
  <c r="AP925" i="43" s="1"/>
  <c r="Z879" i="43"/>
  <c r="Z925" i="43" s="1"/>
  <c r="J879" i="43"/>
  <c r="J925" i="43" s="1"/>
  <c r="AN879" i="43"/>
  <c r="AN925" i="43" s="1"/>
  <c r="X879" i="43"/>
  <c r="X925" i="43" s="1"/>
  <c r="H879" i="43"/>
  <c r="H925" i="43" s="1"/>
  <c r="AL879" i="43"/>
  <c r="V879" i="43"/>
  <c r="F879" i="43"/>
  <c r="AH879" i="43"/>
  <c r="AH925" i="43" s="1"/>
  <c r="R879" i="43"/>
  <c r="R925" i="43" s="1"/>
  <c r="AR879" i="43"/>
  <c r="AR925" i="43" s="1"/>
  <c r="AJ879" i="43"/>
  <c r="AJ925" i="43" s="1"/>
  <c r="AF879" i="43"/>
  <c r="AF925" i="43" s="1"/>
  <c r="AB879" i="43"/>
  <c r="T879" i="43"/>
  <c r="T925" i="43" s="1"/>
  <c r="P879" i="43"/>
  <c r="P925" i="43" s="1"/>
  <c r="L879" i="43"/>
  <c r="L925" i="43" s="1"/>
  <c r="D725" i="43"/>
  <c r="AJ725" i="43"/>
  <c r="AJ771" i="43" s="1"/>
  <c r="T725" i="43"/>
  <c r="T771" i="43" s="1"/>
  <c r="AH725" i="43"/>
  <c r="AH771" i="43" s="1"/>
  <c r="R725" i="43"/>
  <c r="AF725" i="43"/>
  <c r="P725" i="43"/>
  <c r="AD725" i="43"/>
  <c r="AD771" i="43" s="1"/>
  <c r="N725" i="43"/>
  <c r="N771" i="43" s="1"/>
  <c r="AR725" i="43"/>
  <c r="AR771" i="43" s="1"/>
  <c r="AB725" i="43"/>
  <c r="AB771" i="43" s="1"/>
  <c r="L725" i="43"/>
  <c r="AP725" i="43"/>
  <c r="AP771" i="43" s="1"/>
  <c r="Z725" i="43"/>
  <c r="J725" i="43"/>
  <c r="J771" i="43" s="1"/>
  <c r="AN725" i="43"/>
  <c r="AN771" i="43" s="1"/>
  <c r="X725" i="43"/>
  <c r="X771" i="43" s="1"/>
  <c r="H725" i="43"/>
  <c r="H771" i="43" s="1"/>
  <c r="V725" i="43"/>
  <c r="V771" i="43" s="1"/>
  <c r="F725" i="43"/>
  <c r="F771" i="43" s="1"/>
  <c r="AL725" i="43"/>
  <c r="AL771" i="43" s="1"/>
  <c r="D1110" i="43"/>
  <c r="AN1110" i="43"/>
  <c r="AN1156" i="43" s="1"/>
  <c r="X1110" i="43"/>
  <c r="X1156" i="43" s="1"/>
  <c r="H1110" i="43"/>
  <c r="H1156" i="43" s="1"/>
  <c r="AL1110" i="43"/>
  <c r="AL1156" i="43" s="1"/>
  <c r="V1110" i="43"/>
  <c r="V1156" i="43" s="1"/>
  <c r="F1110" i="43"/>
  <c r="F1156" i="43" s="1"/>
  <c r="AJ1110" i="43"/>
  <c r="AJ1156" i="43" s="1"/>
  <c r="T1110" i="43"/>
  <c r="T1156" i="43" s="1"/>
  <c r="AH1110" i="43"/>
  <c r="AH1156" i="43" s="1"/>
  <c r="R1110" i="43"/>
  <c r="R1156" i="43" s="1"/>
  <c r="AF1110" i="43"/>
  <c r="AF1156" i="43" s="1"/>
  <c r="P1110" i="43"/>
  <c r="P1156" i="43" s="1"/>
  <c r="AD1110" i="43"/>
  <c r="AD1156" i="43" s="1"/>
  <c r="N1110" i="43"/>
  <c r="N1156" i="43" s="1"/>
  <c r="AR1110" i="43"/>
  <c r="AR1156" i="43" s="1"/>
  <c r="AB1110" i="43"/>
  <c r="L1110" i="43"/>
  <c r="L1156" i="43" s="1"/>
  <c r="AP1110" i="43"/>
  <c r="AP1156" i="43" s="1"/>
  <c r="Z1110" i="43"/>
  <c r="Z1156" i="43" s="1"/>
  <c r="J1110" i="43"/>
  <c r="J1156" i="43" s="1"/>
  <c r="D802" i="43"/>
  <c r="AH802" i="43"/>
  <c r="AH848" i="43" s="1"/>
  <c r="R802" i="43"/>
  <c r="R848" i="43" s="1"/>
  <c r="AF802" i="43"/>
  <c r="AF848" i="43" s="1"/>
  <c r="P802" i="43"/>
  <c r="P848" i="43" s="1"/>
  <c r="AD802" i="43"/>
  <c r="AD848" i="43" s="1"/>
  <c r="N802" i="43"/>
  <c r="N848" i="43" s="1"/>
  <c r="AR802" i="43"/>
  <c r="AR848" i="43" s="1"/>
  <c r="AB802" i="43"/>
  <c r="AB848" i="43" s="1"/>
  <c r="L802" i="43"/>
  <c r="L848" i="43" s="1"/>
  <c r="AP802" i="43"/>
  <c r="AP848" i="43" s="1"/>
  <c r="J802" i="43"/>
  <c r="AN802" i="43"/>
  <c r="AN848" i="43" s="1"/>
  <c r="H802" i="43"/>
  <c r="H848" i="43" s="1"/>
  <c r="AL802" i="43"/>
  <c r="AL848" i="43" s="1"/>
  <c r="F802" i="43"/>
  <c r="F848" i="43" s="1"/>
  <c r="AJ802" i="43"/>
  <c r="AJ848" i="43" s="1"/>
  <c r="Z802" i="43"/>
  <c r="Z848" i="43" s="1"/>
  <c r="X802" i="43"/>
  <c r="X848" i="43" s="1"/>
  <c r="V802" i="43"/>
  <c r="V848" i="43" s="1"/>
  <c r="T802" i="43"/>
  <c r="T848" i="43" s="1"/>
  <c r="D571" i="43"/>
  <c r="AL571" i="43"/>
  <c r="AL617" i="43" s="1"/>
  <c r="V571" i="43"/>
  <c r="V617" i="43" s="1"/>
  <c r="F571" i="43"/>
  <c r="F617" i="43" s="1"/>
  <c r="AJ571" i="43"/>
  <c r="AJ617" i="43" s="1"/>
  <c r="T571" i="43"/>
  <c r="T617" i="43" s="1"/>
  <c r="AH571" i="43"/>
  <c r="AH617" i="43" s="1"/>
  <c r="R571" i="43"/>
  <c r="R617" i="43" s="1"/>
  <c r="AF571" i="43"/>
  <c r="AF617" i="43" s="1"/>
  <c r="P571" i="43"/>
  <c r="P617" i="43" s="1"/>
  <c r="AD571" i="43"/>
  <c r="AD617" i="43" s="1"/>
  <c r="N571" i="43"/>
  <c r="N617" i="43" s="1"/>
  <c r="AR571" i="43"/>
  <c r="AR617" i="43" s="1"/>
  <c r="AB571" i="43"/>
  <c r="AB617" i="43" s="1"/>
  <c r="L571" i="43"/>
  <c r="L617" i="43" s="1"/>
  <c r="AP571" i="43"/>
  <c r="AP617" i="43" s="1"/>
  <c r="Z571" i="43"/>
  <c r="Z617" i="43" s="1"/>
  <c r="J571" i="43"/>
  <c r="J617" i="43" s="1"/>
  <c r="AN571" i="43"/>
  <c r="AN617" i="43" s="1"/>
  <c r="X571" i="43"/>
  <c r="X617" i="43" s="1"/>
  <c r="H571" i="43"/>
  <c r="H617" i="43" s="1"/>
  <c r="D263" i="43"/>
  <c r="AD263" i="43"/>
  <c r="AD309" i="43" s="1"/>
  <c r="N263" i="43"/>
  <c r="N309" i="43" s="1"/>
  <c r="AR263" i="43"/>
  <c r="AR309" i="43" s="1"/>
  <c r="AB263" i="43"/>
  <c r="AB309" i="43" s="1"/>
  <c r="L263" i="43"/>
  <c r="L309" i="43" s="1"/>
  <c r="AP263" i="43"/>
  <c r="AP309" i="43" s="1"/>
  <c r="Z263" i="43"/>
  <c r="Z309" i="43" s="1"/>
  <c r="J263" i="43"/>
  <c r="J309" i="43" s="1"/>
  <c r="AN263" i="43"/>
  <c r="AN309" i="43" s="1"/>
  <c r="X263" i="43"/>
  <c r="X309" i="43" s="1"/>
  <c r="H263" i="43"/>
  <c r="H309" i="43" s="1"/>
  <c r="AL263" i="43"/>
  <c r="AL309" i="43" s="1"/>
  <c r="V263" i="43"/>
  <c r="V309" i="43" s="1"/>
  <c r="F263" i="43"/>
  <c r="F309" i="43" s="1"/>
  <c r="AJ263" i="43"/>
  <c r="AJ309" i="43" s="1"/>
  <c r="T263" i="43"/>
  <c r="T309" i="43" s="1"/>
  <c r="AH263" i="43"/>
  <c r="AH309" i="43" s="1"/>
  <c r="R263" i="43"/>
  <c r="R309" i="43" s="1"/>
  <c r="AF263" i="43"/>
  <c r="AF309" i="43" s="1"/>
  <c r="P263" i="43"/>
  <c r="P309" i="43" s="1"/>
  <c r="AF31" i="43"/>
  <c r="AF77" i="43" s="1"/>
  <c r="P31" i="43"/>
  <c r="P77" i="43" s="1"/>
  <c r="AD31" i="43"/>
  <c r="AD77" i="43" s="1"/>
  <c r="N31" i="43"/>
  <c r="N77" i="43" s="1"/>
  <c r="D31" i="43"/>
  <c r="AR31" i="43"/>
  <c r="AR77" i="43" s="1"/>
  <c r="AB31" i="43"/>
  <c r="AB77" i="43" s="1"/>
  <c r="L31" i="43"/>
  <c r="L77" i="43" s="1"/>
  <c r="F31" i="43"/>
  <c r="F77" i="43" s="1"/>
  <c r="AP31" i="43"/>
  <c r="AP77" i="43" s="1"/>
  <c r="Z31" i="43"/>
  <c r="Z77" i="43" s="1"/>
  <c r="J31" i="43"/>
  <c r="J77" i="43" s="1"/>
  <c r="AN31" i="43"/>
  <c r="AN77" i="43" s="1"/>
  <c r="X31" i="43"/>
  <c r="X77" i="43" s="1"/>
  <c r="H31" i="43"/>
  <c r="H77" i="43" s="1"/>
  <c r="AL31" i="43"/>
  <c r="AL77" i="43" s="1"/>
  <c r="V31" i="43"/>
  <c r="V77" i="43" s="1"/>
  <c r="AH31" i="43"/>
  <c r="AH77" i="43" s="1"/>
  <c r="AJ31" i="43"/>
  <c r="AJ77" i="43" s="1"/>
  <c r="T31" i="43"/>
  <c r="T77" i="43" s="1"/>
  <c r="R31" i="43"/>
  <c r="R77" i="43" s="1"/>
  <c r="AR381" i="43"/>
  <c r="P458" i="43"/>
  <c r="R381" i="43"/>
  <c r="AP462" i="43"/>
  <c r="J462" i="43"/>
  <c r="B438" i="43"/>
  <c r="AL462" i="43"/>
  <c r="R462" i="43"/>
  <c r="AF462" i="43"/>
  <c r="P462" i="43"/>
  <c r="B417" i="43"/>
  <c r="J458" i="43"/>
  <c r="F73" i="43"/>
  <c r="AD458" i="43"/>
  <c r="F381" i="43"/>
  <c r="AB458" i="43"/>
  <c r="D616" i="43"/>
  <c r="D592" i="43"/>
  <c r="AJ73" i="43"/>
  <c r="B285" i="43"/>
  <c r="B264" i="43"/>
  <c r="D823" i="43"/>
  <c r="D847" i="43"/>
  <c r="R73" i="43"/>
  <c r="AL381" i="43"/>
  <c r="AN73" i="43"/>
  <c r="X458" i="43"/>
  <c r="AJ381" i="43"/>
  <c r="X73" i="43"/>
  <c r="B361" i="43"/>
  <c r="R385" i="43"/>
  <c r="B340" i="43"/>
  <c r="D515" i="43"/>
  <c r="D539" i="43"/>
  <c r="N381" i="43"/>
  <c r="Z458" i="43"/>
  <c r="J381" i="43"/>
  <c r="AN458" i="43"/>
  <c r="D746" i="43"/>
  <c r="D770" i="43"/>
  <c r="AR458" i="43"/>
  <c r="L381" i="43"/>
  <c r="AP73" i="43"/>
  <c r="B1132" i="43"/>
  <c r="B1111" i="43"/>
  <c r="AB1156" i="43"/>
  <c r="AD381" i="43"/>
  <c r="H381" i="43"/>
  <c r="J73" i="43"/>
  <c r="V458" i="43"/>
  <c r="T73" i="43"/>
  <c r="N155" i="43"/>
  <c r="AD155" i="43"/>
  <c r="B110" i="43"/>
  <c r="J155" i="43"/>
  <c r="AR155" i="43"/>
  <c r="Z155" i="43"/>
  <c r="F155" i="43"/>
  <c r="B131" i="43"/>
  <c r="AJ155" i="43"/>
  <c r="P155" i="43"/>
  <c r="AL73" i="43"/>
  <c r="B208" i="43"/>
  <c r="P232" i="43"/>
  <c r="V232" i="43"/>
  <c r="Z232" i="43"/>
  <c r="B187" i="43"/>
  <c r="R232" i="43"/>
  <c r="AP232" i="43"/>
  <c r="J232" i="43"/>
  <c r="P381" i="43"/>
  <c r="AD73" i="43"/>
  <c r="B978" i="43"/>
  <c r="AF1002" i="43"/>
  <c r="P1002" i="43"/>
  <c r="AL1002" i="43"/>
  <c r="V1002" i="43"/>
  <c r="F1002" i="43"/>
  <c r="B957" i="43"/>
  <c r="AR1002" i="43"/>
  <c r="L1002" i="43"/>
  <c r="H1002" i="43"/>
  <c r="AB1002" i="43"/>
  <c r="N73" i="43"/>
  <c r="D693" i="43"/>
  <c r="D669" i="43"/>
  <c r="R694" i="43"/>
  <c r="B670" i="43"/>
  <c r="AN694" i="43"/>
  <c r="AL694" i="43"/>
  <c r="AD694" i="43"/>
  <c r="H694" i="43"/>
  <c r="B649" i="43"/>
  <c r="X694" i="43"/>
  <c r="N694" i="43"/>
  <c r="D1155" i="43"/>
  <c r="D1131" i="43"/>
  <c r="AR73" i="43"/>
  <c r="T381" i="43"/>
  <c r="AF381" i="43"/>
  <c r="AF458" i="43"/>
  <c r="D130" i="43"/>
  <c r="D154" i="43"/>
  <c r="V73" i="43"/>
  <c r="P73" i="43"/>
  <c r="D900" i="43"/>
  <c r="D924" i="43"/>
  <c r="H458" i="43"/>
  <c r="D360" i="43"/>
  <c r="D384" i="43"/>
  <c r="H73" i="43"/>
  <c r="X381" i="43"/>
  <c r="AP381" i="43"/>
  <c r="Z381" i="43"/>
  <c r="T1079" i="43"/>
  <c r="R1079" i="43"/>
  <c r="B1055" i="43"/>
  <c r="AP1079" i="43"/>
  <c r="X1079" i="43"/>
  <c r="AF1079" i="43"/>
  <c r="AN1079" i="43"/>
  <c r="L1079" i="43"/>
  <c r="B1034" i="43"/>
  <c r="AH1079" i="43"/>
  <c r="AB1079" i="43"/>
  <c r="AN381" i="43"/>
  <c r="B32" i="43"/>
  <c r="B53" i="43"/>
  <c r="D207" i="43"/>
  <c r="D231" i="43"/>
  <c r="B901" i="43"/>
  <c r="B880" i="43"/>
  <c r="AB925" i="43"/>
  <c r="N925" i="43"/>
  <c r="AL925" i="43"/>
  <c r="F925" i="43"/>
  <c r="V925" i="43"/>
  <c r="D1001" i="43"/>
  <c r="D977" i="43"/>
  <c r="B516" i="43"/>
  <c r="AF540" i="43"/>
  <c r="B495" i="43"/>
  <c r="AD540" i="43"/>
  <c r="N540" i="43"/>
  <c r="V540" i="43"/>
  <c r="F540" i="43"/>
  <c r="T540" i="43"/>
  <c r="R540" i="43"/>
  <c r="H540" i="43"/>
  <c r="AR540" i="43"/>
  <c r="AH540" i="43"/>
  <c r="AL458" i="43"/>
  <c r="F458" i="43"/>
  <c r="AF73" i="43"/>
  <c r="D437" i="43"/>
  <c r="D461" i="43"/>
  <c r="L73" i="43"/>
  <c r="R458" i="43"/>
  <c r="AH381" i="43"/>
  <c r="AP458" i="43"/>
  <c r="AB73" i="43"/>
  <c r="D284" i="43"/>
  <c r="D308" i="43"/>
  <c r="AH73" i="43"/>
  <c r="B824" i="43"/>
  <c r="J848" i="43"/>
  <c r="B803" i="43"/>
  <c r="AJ458" i="43"/>
  <c r="D1054" i="43"/>
  <c r="D1078" i="43"/>
  <c r="AB381" i="43"/>
  <c r="D76" i="43"/>
  <c r="D52" i="43"/>
  <c r="T458" i="43"/>
  <c r="N458" i="43"/>
  <c r="V381" i="43"/>
  <c r="B747" i="43"/>
  <c r="AF771" i="43"/>
  <c r="P771" i="43"/>
  <c r="Z771" i="43"/>
  <c r="B726" i="43"/>
  <c r="R771" i="43"/>
  <c r="L771" i="43"/>
  <c r="AH458" i="43"/>
  <c r="B593" i="43"/>
  <c r="B572" i="43"/>
  <c r="Z73" i="43"/>
  <c r="L458" i="43"/>
  <c r="D649" i="43" l="1"/>
  <c r="AN649" i="43"/>
  <c r="X649" i="43"/>
  <c r="H649" i="43"/>
  <c r="AJ649" i="43"/>
  <c r="AJ695" i="43" s="1"/>
  <c r="T649" i="43"/>
  <c r="T695" i="43" s="1"/>
  <c r="AF649" i="43"/>
  <c r="AF695" i="43" s="1"/>
  <c r="P649" i="43"/>
  <c r="P695" i="43" s="1"/>
  <c r="AP649" i="43"/>
  <c r="N649" i="43"/>
  <c r="AL649" i="43"/>
  <c r="L649" i="43"/>
  <c r="AH649" i="43"/>
  <c r="AH695" i="43" s="1"/>
  <c r="J649" i="43"/>
  <c r="J695" i="43" s="1"/>
  <c r="AD649" i="43"/>
  <c r="AD695" i="43" s="1"/>
  <c r="F649" i="43"/>
  <c r="F695" i="43" s="1"/>
  <c r="AB649" i="43"/>
  <c r="Z649" i="43"/>
  <c r="V649" i="43"/>
  <c r="V695" i="43" s="1"/>
  <c r="AR649" i="43"/>
  <c r="R649" i="43"/>
  <c r="R695" i="43" s="1"/>
  <c r="D417" i="43"/>
  <c r="AD417" i="43"/>
  <c r="AD463" i="43" s="1"/>
  <c r="N417" i="43"/>
  <c r="N463" i="43" s="1"/>
  <c r="AR417" i="43"/>
  <c r="AB417" i="43"/>
  <c r="L417" i="43"/>
  <c r="L463" i="43" s="1"/>
  <c r="AP417" i="43"/>
  <c r="Z417" i="43"/>
  <c r="Z463" i="43" s="1"/>
  <c r="J417" i="43"/>
  <c r="J463" i="43" s="1"/>
  <c r="AN417" i="43"/>
  <c r="AN463" i="43" s="1"/>
  <c r="X417" i="43"/>
  <c r="X463" i="43" s="1"/>
  <c r="H417" i="43"/>
  <c r="AL417" i="43"/>
  <c r="V417" i="43"/>
  <c r="V463" i="43" s="1"/>
  <c r="F417" i="43"/>
  <c r="AJ417" i="43"/>
  <c r="AJ463" i="43" s="1"/>
  <c r="T417" i="43"/>
  <c r="T463" i="43" s="1"/>
  <c r="AH417" i="43"/>
  <c r="AH463" i="43" s="1"/>
  <c r="R417" i="43"/>
  <c r="R463" i="43" s="1"/>
  <c r="AF417" i="43"/>
  <c r="P417" i="43"/>
  <c r="D495" i="43"/>
  <c r="AP495" i="43"/>
  <c r="Z495" i="43"/>
  <c r="Z541" i="43" s="1"/>
  <c r="J495" i="43"/>
  <c r="J541" i="43" s="1"/>
  <c r="AL495" i="43"/>
  <c r="AL541" i="43" s="1"/>
  <c r="V495" i="43"/>
  <c r="V541" i="43" s="1"/>
  <c r="F495" i="43"/>
  <c r="AH495" i="43"/>
  <c r="R495" i="43"/>
  <c r="AJ495" i="43"/>
  <c r="L495" i="43"/>
  <c r="L541" i="43" s="1"/>
  <c r="AF495" i="43"/>
  <c r="AF541" i="43" s="1"/>
  <c r="H495" i="43"/>
  <c r="H541" i="43" s="1"/>
  <c r="AD495" i="43"/>
  <c r="AD541" i="43" s="1"/>
  <c r="AB495" i="43"/>
  <c r="X495" i="43"/>
  <c r="T495" i="43"/>
  <c r="T541" i="43" s="1"/>
  <c r="AR495" i="43"/>
  <c r="P495" i="43"/>
  <c r="P541" i="43" s="1"/>
  <c r="AN495" i="43"/>
  <c r="AN541" i="43" s="1"/>
  <c r="N495" i="43"/>
  <c r="N541" i="43" s="1"/>
  <c r="D880" i="43"/>
  <c r="AL880" i="43"/>
  <c r="V880" i="43"/>
  <c r="F880" i="43"/>
  <c r="F926" i="43" s="1"/>
  <c r="AH880" i="43"/>
  <c r="R880" i="43"/>
  <c r="R926" i="43" s="1"/>
  <c r="AF880" i="43"/>
  <c r="AF926" i="43" s="1"/>
  <c r="P880" i="43"/>
  <c r="P926" i="43" s="1"/>
  <c r="AD880" i="43"/>
  <c r="AD926" i="43" s="1"/>
  <c r="N880" i="43"/>
  <c r="AP880" i="43"/>
  <c r="AP926" i="43" s="1"/>
  <c r="Z880" i="43"/>
  <c r="Z926" i="43" s="1"/>
  <c r="J880" i="43"/>
  <c r="H880" i="43"/>
  <c r="H926" i="43" s="1"/>
  <c r="AR880" i="43"/>
  <c r="AR926" i="43" s="1"/>
  <c r="AN880" i="43"/>
  <c r="AN926" i="43" s="1"/>
  <c r="AJ880" i="43"/>
  <c r="AJ926" i="43" s="1"/>
  <c r="AB880" i="43"/>
  <c r="X880" i="43"/>
  <c r="X926" i="43" s="1"/>
  <c r="T880" i="43"/>
  <c r="T926" i="43" s="1"/>
  <c r="L880" i="43"/>
  <c r="D110" i="43"/>
  <c r="AP110" i="43"/>
  <c r="AP156" i="43" s="1"/>
  <c r="Z110" i="43"/>
  <c r="Z156" i="43" s="1"/>
  <c r="J110" i="43"/>
  <c r="J156" i="43" s="1"/>
  <c r="AN110" i="43"/>
  <c r="X110" i="43"/>
  <c r="X156" i="43" s="1"/>
  <c r="H110" i="43"/>
  <c r="H156" i="43" s="1"/>
  <c r="AL110" i="43"/>
  <c r="V110" i="43"/>
  <c r="V156" i="43" s="1"/>
  <c r="F110" i="43"/>
  <c r="F156" i="43" s="1"/>
  <c r="AJ110" i="43"/>
  <c r="AJ156" i="43" s="1"/>
  <c r="T110" i="43"/>
  <c r="T156" i="43" s="1"/>
  <c r="AR110" i="43"/>
  <c r="AH110" i="43"/>
  <c r="AH156" i="43" s="1"/>
  <c r="R110" i="43"/>
  <c r="R156" i="43" s="1"/>
  <c r="AF110" i="43"/>
  <c r="P110" i="43"/>
  <c r="P156" i="43" s="1"/>
  <c r="AB110" i="43"/>
  <c r="AB156" i="43" s="1"/>
  <c r="AD110" i="43"/>
  <c r="AD156" i="43" s="1"/>
  <c r="N110" i="43"/>
  <c r="N156" i="43" s="1"/>
  <c r="L110" i="43"/>
  <c r="D1111" i="43"/>
  <c r="AF1111" i="43"/>
  <c r="AF1157" i="43" s="1"/>
  <c r="P1111" i="43"/>
  <c r="AD1111" i="43"/>
  <c r="AD1157" i="43" s="1"/>
  <c r="N1111" i="43"/>
  <c r="N1157" i="43" s="1"/>
  <c r="AR1111" i="43"/>
  <c r="AR1157" i="43" s="1"/>
  <c r="AB1111" i="43"/>
  <c r="AB1157" i="43" s="1"/>
  <c r="L1111" i="43"/>
  <c r="L1157" i="43" s="1"/>
  <c r="AP1111" i="43"/>
  <c r="Z1111" i="43"/>
  <c r="Z1157" i="43" s="1"/>
  <c r="J1111" i="43"/>
  <c r="J1157" i="43" s="1"/>
  <c r="AN1111" i="43"/>
  <c r="AN1157" i="43" s="1"/>
  <c r="X1111" i="43"/>
  <c r="X1157" i="43" s="1"/>
  <c r="H1111" i="43"/>
  <c r="H1157" i="43" s="1"/>
  <c r="AL1111" i="43"/>
  <c r="AL1157" i="43" s="1"/>
  <c r="V1111" i="43"/>
  <c r="F1111" i="43"/>
  <c r="F1157" i="43" s="1"/>
  <c r="AJ1111" i="43"/>
  <c r="AJ1157" i="43" s="1"/>
  <c r="T1111" i="43"/>
  <c r="T1157" i="43" s="1"/>
  <c r="AH1111" i="43"/>
  <c r="AH1157" i="43" s="1"/>
  <c r="R1111" i="43"/>
  <c r="R1157" i="43" s="1"/>
  <c r="D340" i="43"/>
  <c r="AD340" i="43"/>
  <c r="AD386" i="43" s="1"/>
  <c r="N340" i="43"/>
  <c r="AR340" i="43"/>
  <c r="AR386" i="43" s="1"/>
  <c r="AB340" i="43"/>
  <c r="AB386" i="43" s="1"/>
  <c r="L340" i="43"/>
  <c r="L386" i="43" s="1"/>
  <c r="AP340" i="43"/>
  <c r="AP386" i="43" s="1"/>
  <c r="Z340" i="43"/>
  <c r="Z386" i="43" s="1"/>
  <c r="J340" i="43"/>
  <c r="J386" i="43" s="1"/>
  <c r="AN340" i="43"/>
  <c r="AN386" i="43" s="1"/>
  <c r="X340" i="43"/>
  <c r="H340" i="43"/>
  <c r="AL340" i="43"/>
  <c r="AL386" i="43" s="1"/>
  <c r="V340" i="43"/>
  <c r="V386" i="43" s="1"/>
  <c r="F340" i="43"/>
  <c r="F386" i="43" s="1"/>
  <c r="AJ340" i="43"/>
  <c r="AJ386" i="43" s="1"/>
  <c r="T340" i="43"/>
  <c r="T386" i="43" s="1"/>
  <c r="AH340" i="43"/>
  <c r="AH386" i="43" s="1"/>
  <c r="R340" i="43"/>
  <c r="AF340" i="43"/>
  <c r="AF386" i="43" s="1"/>
  <c r="P340" i="43"/>
  <c r="P386" i="43" s="1"/>
  <c r="D957" i="43"/>
  <c r="AL957" i="43"/>
  <c r="AL1003" i="43" s="1"/>
  <c r="V957" i="43"/>
  <c r="V1003" i="43" s="1"/>
  <c r="F957" i="43"/>
  <c r="F1003" i="43" s="1"/>
  <c r="AJ957" i="43"/>
  <c r="AJ1003" i="43" s="1"/>
  <c r="T957" i="43"/>
  <c r="AH957" i="43"/>
  <c r="AH1003" i="43" s="1"/>
  <c r="R957" i="43"/>
  <c r="R1003" i="43" s="1"/>
  <c r="AF957" i="43"/>
  <c r="AF1003" i="43" s="1"/>
  <c r="P957" i="43"/>
  <c r="P1003" i="43" s="1"/>
  <c r="AD957" i="43"/>
  <c r="AD1003" i="43" s="1"/>
  <c r="N957" i="43"/>
  <c r="N1003" i="43" s="1"/>
  <c r="AR957" i="43"/>
  <c r="AR1003" i="43" s="1"/>
  <c r="AB957" i="43"/>
  <c r="AB1003" i="43" s="1"/>
  <c r="L957" i="43"/>
  <c r="L1003" i="43" s="1"/>
  <c r="AP957" i="43"/>
  <c r="AP1003" i="43" s="1"/>
  <c r="Z957" i="43"/>
  <c r="Z1003" i="43" s="1"/>
  <c r="J957" i="43"/>
  <c r="J1003" i="43" s="1"/>
  <c r="X957" i="43"/>
  <c r="X1003" i="43" s="1"/>
  <c r="H957" i="43"/>
  <c r="H1003" i="43" s="1"/>
  <c r="AN957" i="43"/>
  <c r="AN1003" i="43" s="1"/>
  <c r="D264" i="43"/>
  <c r="AL264" i="43"/>
  <c r="AL310" i="43" s="1"/>
  <c r="V264" i="43"/>
  <c r="V310" i="43" s="1"/>
  <c r="F264" i="43"/>
  <c r="F310" i="43" s="1"/>
  <c r="AJ264" i="43"/>
  <c r="AJ310" i="43" s="1"/>
  <c r="T264" i="43"/>
  <c r="T310" i="43" s="1"/>
  <c r="AH264" i="43"/>
  <c r="AH310" i="43" s="1"/>
  <c r="R264" i="43"/>
  <c r="R310" i="43" s="1"/>
  <c r="AF264" i="43"/>
  <c r="AF310" i="43" s="1"/>
  <c r="P264" i="43"/>
  <c r="P310" i="43" s="1"/>
  <c r="AD264" i="43"/>
  <c r="AD310" i="43" s="1"/>
  <c r="N264" i="43"/>
  <c r="N310" i="43" s="1"/>
  <c r="AR264" i="43"/>
  <c r="AR310" i="43" s="1"/>
  <c r="AB264" i="43"/>
  <c r="AB310" i="43" s="1"/>
  <c r="L264" i="43"/>
  <c r="L310" i="43" s="1"/>
  <c r="AP264" i="43"/>
  <c r="AP310" i="43" s="1"/>
  <c r="Z264" i="43"/>
  <c r="Z310" i="43" s="1"/>
  <c r="J264" i="43"/>
  <c r="J310" i="43" s="1"/>
  <c r="H264" i="43"/>
  <c r="H310" i="43" s="1"/>
  <c r="X264" i="43"/>
  <c r="X310" i="43" s="1"/>
  <c r="AN264" i="43"/>
  <c r="AN310" i="43" s="1"/>
  <c r="D572" i="43"/>
  <c r="AD572" i="43"/>
  <c r="AD618" i="43" s="1"/>
  <c r="N572" i="43"/>
  <c r="N618" i="43" s="1"/>
  <c r="AR572" i="43"/>
  <c r="AR618" i="43" s="1"/>
  <c r="AB572" i="43"/>
  <c r="AB618" i="43" s="1"/>
  <c r="L572" i="43"/>
  <c r="L618" i="43" s="1"/>
  <c r="AP572" i="43"/>
  <c r="Z572" i="43"/>
  <c r="Z618" i="43" s="1"/>
  <c r="J572" i="43"/>
  <c r="J618" i="43" s="1"/>
  <c r="AN572" i="43"/>
  <c r="AN618" i="43" s="1"/>
  <c r="X572" i="43"/>
  <c r="X618" i="43" s="1"/>
  <c r="H572" i="43"/>
  <c r="H618" i="43" s="1"/>
  <c r="AL572" i="43"/>
  <c r="AL618" i="43" s="1"/>
  <c r="V572" i="43"/>
  <c r="V618" i="43" s="1"/>
  <c r="F572" i="43"/>
  <c r="F618" i="43" s="1"/>
  <c r="AJ572" i="43"/>
  <c r="AJ618" i="43" s="1"/>
  <c r="T572" i="43"/>
  <c r="T618" i="43" s="1"/>
  <c r="AH572" i="43"/>
  <c r="AH618" i="43" s="1"/>
  <c r="R572" i="43"/>
  <c r="R618" i="43" s="1"/>
  <c r="AF572" i="43"/>
  <c r="AF618" i="43" s="1"/>
  <c r="P572" i="43"/>
  <c r="P618" i="43" s="1"/>
  <c r="D803" i="43"/>
  <c r="AF803" i="43"/>
  <c r="AF849" i="43" s="1"/>
  <c r="P803" i="43"/>
  <c r="P849" i="43" s="1"/>
  <c r="AD803" i="43"/>
  <c r="AD849" i="43" s="1"/>
  <c r="AR803" i="43"/>
  <c r="AR849" i="43" s="1"/>
  <c r="AB803" i="43"/>
  <c r="AB849" i="43" s="1"/>
  <c r="AP803" i="43"/>
  <c r="AP849" i="43" s="1"/>
  <c r="Z803" i="43"/>
  <c r="Z849" i="43" s="1"/>
  <c r="J803" i="43"/>
  <c r="J849" i="43" s="1"/>
  <c r="AN803" i="43"/>
  <c r="AN849" i="43" s="1"/>
  <c r="X803" i="43"/>
  <c r="X849" i="43" s="1"/>
  <c r="H803" i="43"/>
  <c r="H849" i="43" s="1"/>
  <c r="AL803" i="43"/>
  <c r="AL849" i="43" s="1"/>
  <c r="V803" i="43"/>
  <c r="V849" i="43" s="1"/>
  <c r="F803" i="43"/>
  <c r="F849" i="43" s="1"/>
  <c r="AJ803" i="43"/>
  <c r="AJ849" i="43" s="1"/>
  <c r="T803" i="43"/>
  <c r="T849" i="43" s="1"/>
  <c r="AH803" i="43"/>
  <c r="AH849" i="43" s="1"/>
  <c r="R803" i="43"/>
  <c r="R849" i="43" s="1"/>
  <c r="N803" i="43"/>
  <c r="N849" i="43" s="1"/>
  <c r="L803" i="43"/>
  <c r="L849" i="43" s="1"/>
  <c r="D726" i="43"/>
  <c r="AR726" i="43"/>
  <c r="AR772" i="43" s="1"/>
  <c r="AB726" i="43"/>
  <c r="AB772" i="43" s="1"/>
  <c r="L726" i="43"/>
  <c r="L772" i="43" s="1"/>
  <c r="AP726" i="43"/>
  <c r="AP772" i="43" s="1"/>
  <c r="Z726" i="43"/>
  <c r="Z772" i="43" s="1"/>
  <c r="J726" i="43"/>
  <c r="J772" i="43" s="1"/>
  <c r="AN726" i="43"/>
  <c r="AN772" i="43" s="1"/>
  <c r="X726" i="43"/>
  <c r="X772" i="43" s="1"/>
  <c r="H726" i="43"/>
  <c r="H772" i="43" s="1"/>
  <c r="AL726" i="43"/>
  <c r="AL772" i="43" s="1"/>
  <c r="V726" i="43"/>
  <c r="V772" i="43" s="1"/>
  <c r="F726" i="43"/>
  <c r="F772" i="43" s="1"/>
  <c r="AJ726" i="43"/>
  <c r="AJ772" i="43" s="1"/>
  <c r="T726" i="43"/>
  <c r="T772" i="43" s="1"/>
  <c r="AH726" i="43"/>
  <c r="AH772" i="43" s="1"/>
  <c r="R726" i="43"/>
  <c r="R772" i="43" s="1"/>
  <c r="AF726" i="43"/>
  <c r="AF772" i="43" s="1"/>
  <c r="P726" i="43"/>
  <c r="P772" i="43" s="1"/>
  <c r="AD726" i="43"/>
  <c r="AD772" i="43" s="1"/>
  <c r="N726" i="43"/>
  <c r="N772" i="43" s="1"/>
  <c r="D187" i="43"/>
  <c r="AD187" i="43"/>
  <c r="AD233" i="43" s="1"/>
  <c r="N187" i="43"/>
  <c r="N233" i="43" s="1"/>
  <c r="AB187" i="43"/>
  <c r="AB233" i="43" s="1"/>
  <c r="J187" i="43"/>
  <c r="J233" i="43" s="1"/>
  <c r="AR187" i="43"/>
  <c r="AR233" i="43" s="1"/>
  <c r="Z187" i="43"/>
  <c r="Z233" i="43" s="1"/>
  <c r="H187" i="43"/>
  <c r="H233" i="43" s="1"/>
  <c r="AP187" i="43"/>
  <c r="AP233" i="43" s="1"/>
  <c r="X187" i="43"/>
  <c r="X233" i="43" s="1"/>
  <c r="F187" i="43"/>
  <c r="F233" i="43" s="1"/>
  <c r="AN187" i="43"/>
  <c r="AN233" i="43" s="1"/>
  <c r="V187" i="43"/>
  <c r="V233" i="43" s="1"/>
  <c r="AF187" i="43"/>
  <c r="AF233" i="43" s="1"/>
  <c r="AL187" i="43"/>
  <c r="AL233" i="43" s="1"/>
  <c r="T187" i="43"/>
  <c r="T233" i="43" s="1"/>
  <c r="AJ187" i="43"/>
  <c r="AJ233" i="43" s="1"/>
  <c r="R187" i="43"/>
  <c r="R233" i="43" s="1"/>
  <c r="L187" i="43"/>
  <c r="L233" i="43" s="1"/>
  <c r="AH187" i="43"/>
  <c r="AH233" i="43" s="1"/>
  <c r="P187" i="43"/>
  <c r="P233" i="43" s="1"/>
  <c r="D1034" i="43"/>
  <c r="AF1034" i="43"/>
  <c r="AF1080" i="43" s="1"/>
  <c r="P1034" i="43"/>
  <c r="P1080" i="43" s="1"/>
  <c r="AD1034" i="43"/>
  <c r="AD1080" i="43" s="1"/>
  <c r="N1034" i="43"/>
  <c r="N1080" i="43" s="1"/>
  <c r="AR1034" i="43"/>
  <c r="AR1080" i="43" s="1"/>
  <c r="AB1034" i="43"/>
  <c r="AB1080" i="43" s="1"/>
  <c r="L1034" i="43"/>
  <c r="L1080" i="43" s="1"/>
  <c r="AP1034" i="43"/>
  <c r="AP1080" i="43" s="1"/>
  <c r="Z1034" i="43"/>
  <c r="Z1080" i="43" s="1"/>
  <c r="J1034" i="43"/>
  <c r="J1080" i="43" s="1"/>
  <c r="AN1034" i="43"/>
  <c r="AN1080" i="43" s="1"/>
  <c r="X1034" i="43"/>
  <c r="X1080" i="43" s="1"/>
  <c r="H1034" i="43"/>
  <c r="H1080" i="43" s="1"/>
  <c r="AL1034" i="43"/>
  <c r="AL1080" i="43" s="1"/>
  <c r="V1034" i="43"/>
  <c r="V1080" i="43" s="1"/>
  <c r="F1034" i="43"/>
  <c r="F1080" i="43" s="1"/>
  <c r="AJ1034" i="43"/>
  <c r="AJ1080" i="43" s="1"/>
  <c r="T1034" i="43"/>
  <c r="T1080" i="43" s="1"/>
  <c r="AH1034" i="43"/>
  <c r="AH1080" i="43" s="1"/>
  <c r="R1034" i="43"/>
  <c r="R1080" i="43" s="1"/>
  <c r="AP32" i="43"/>
  <c r="AP78" i="43" s="1"/>
  <c r="Z32" i="43"/>
  <c r="Z78" i="43" s="1"/>
  <c r="J32" i="43"/>
  <c r="J78" i="43" s="1"/>
  <c r="AB32" i="43"/>
  <c r="AB78" i="43" s="1"/>
  <c r="AN32" i="43"/>
  <c r="AN78" i="43" s="1"/>
  <c r="X32" i="43"/>
  <c r="X78" i="43" s="1"/>
  <c r="H32" i="43"/>
  <c r="H78" i="43" s="1"/>
  <c r="F32" i="43"/>
  <c r="F78" i="43" s="1"/>
  <c r="AL32" i="43"/>
  <c r="AL78" i="43" s="1"/>
  <c r="V32" i="43"/>
  <c r="V78" i="43" s="1"/>
  <c r="L32" i="43"/>
  <c r="L78" i="43" s="1"/>
  <c r="AJ32" i="43"/>
  <c r="AJ78" i="43" s="1"/>
  <c r="T32" i="43"/>
  <c r="T78" i="43" s="1"/>
  <c r="AH32" i="43"/>
  <c r="AH78" i="43" s="1"/>
  <c r="R32" i="43"/>
  <c r="R78" i="43" s="1"/>
  <c r="AR32" i="43"/>
  <c r="AR78" i="43" s="1"/>
  <c r="AF32" i="43"/>
  <c r="AF78" i="43" s="1"/>
  <c r="P32" i="43"/>
  <c r="P78" i="43" s="1"/>
  <c r="AD32" i="43"/>
  <c r="AD78" i="43" s="1"/>
  <c r="N32" i="43"/>
  <c r="N78" i="43" s="1"/>
  <c r="D32" i="43"/>
  <c r="D1079" i="43"/>
  <c r="D1055" i="43"/>
  <c r="B671" i="43"/>
  <c r="AL695" i="43"/>
  <c r="B654" i="43"/>
  <c r="AR695" i="43"/>
  <c r="AP695" i="43"/>
  <c r="N695" i="43"/>
  <c r="AN695" i="43"/>
  <c r="L695" i="43"/>
  <c r="H695" i="43"/>
  <c r="AB695" i="43"/>
  <c r="Z695" i="43"/>
  <c r="B650" i="43"/>
  <c r="X695" i="43"/>
  <c r="B808" i="43"/>
  <c r="B825" i="43"/>
  <c r="B804" i="43"/>
  <c r="B979" i="43"/>
  <c r="B962" i="43"/>
  <c r="T1003" i="43"/>
  <c r="B958" i="43"/>
  <c r="AN156" i="43"/>
  <c r="B115" i="43"/>
  <c r="AL156" i="43"/>
  <c r="B132" i="43"/>
  <c r="AF156" i="43"/>
  <c r="L156" i="43"/>
  <c r="B111" i="43"/>
  <c r="AR156" i="43"/>
  <c r="B192" i="43"/>
  <c r="B209" i="43"/>
  <c r="B188" i="43"/>
  <c r="D540" i="43"/>
  <c r="D516" i="43"/>
  <c r="B54" i="43"/>
  <c r="B33" i="43"/>
  <c r="B265" i="43"/>
  <c r="B286" i="43"/>
  <c r="B269" i="43"/>
  <c r="AR463" i="43"/>
  <c r="AB463" i="43"/>
  <c r="AP463" i="43"/>
  <c r="H463" i="43"/>
  <c r="AL463" i="43"/>
  <c r="F463" i="43"/>
  <c r="AF463" i="43"/>
  <c r="P463" i="43"/>
  <c r="B439" i="43"/>
  <c r="B418" i="43"/>
  <c r="D771" i="43"/>
  <c r="D747" i="43"/>
  <c r="B1056" i="43"/>
  <c r="B1035" i="43"/>
  <c r="B1039" i="43"/>
  <c r="D848" i="43"/>
  <c r="D824" i="43"/>
  <c r="D53" i="43"/>
  <c r="D77" i="43"/>
  <c r="D1002" i="43"/>
  <c r="D978" i="43"/>
  <c r="D385" i="43"/>
  <c r="D361" i="43"/>
  <c r="D285" i="43"/>
  <c r="D309" i="43"/>
  <c r="D617" i="43"/>
  <c r="D593" i="43"/>
  <c r="D1156" i="43"/>
  <c r="D1132" i="43"/>
  <c r="B748" i="43"/>
  <c r="B731" i="43"/>
  <c r="B727" i="43"/>
  <c r="B500" i="43"/>
  <c r="AH541" i="43"/>
  <c r="R541" i="43"/>
  <c r="AR541" i="43"/>
  <c r="AB541" i="43"/>
  <c r="B517" i="43"/>
  <c r="X541" i="43"/>
  <c r="F541" i="43"/>
  <c r="B496" i="43"/>
  <c r="AP541" i="43"/>
  <c r="AJ541" i="43"/>
  <c r="AL926" i="43"/>
  <c r="V926" i="43"/>
  <c r="B885" i="43"/>
  <c r="B902" i="43"/>
  <c r="AH926" i="43"/>
  <c r="B881" i="43"/>
  <c r="N926" i="43"/>
  <c r="L926" i="43"/>
  <c r="J926" i="43"/>
  <c r="AB926" i="43"/>
  <c r="D155" i="43"/>
  <c r="D131" i="43"/>
  <c r="D925" i="43"/>
  <c r="D901" i="43"/>
  <c r="B577" i="43"/>
  <c r="B594" i="43"/>
  <c r="B573" i="43"/>
  <c r="AP618" i="43"/>
  <c r="D694" i="43"/>
  <c r="D670" i="43"/>
  <c r="D232" i="43"/>
  <c r="D208" i="43"/>
  <c r="B1116" i="43"/>
  <c r="AP1157" i="43"/>
  <c r="B1133" i="43"/>
  <c r="B1112" i="43"/>
  <c r="V1157" i="43"/>
  <c r="P1157" i="43"/>
  <c r="B362" i="43"/>
  <c r="N386" i="43"/>
  <c r="H386" i="43"/>
  <c r="X386" i="43"/>
  <c r="B341" i="43"/>
  <c r="R386" i="43"/>
  <c r="D438" i="43"/>
  <c r="D462" i="43"/>
  <c r="D500" i="43" l="1"/>
  <c r="AJ500" i="43"/>
  <c r="AH500" i="43"/>
  <c r="R500" i="43"/>
  <c r="AD500" i="43"/>
  <c r="N500" i="43"/>
  <c r="AR500" i="43"/>
  <c r="AB500" i="43"/>
  <c r="AP500" i="43"/>
  <c r="Z500" i="43"/>
  <c r="J500" i="43"/>
  <c r="T500" i="43"/>
  <c r="P500" i="43"/>
  <c r="L500" i="43"/>
  <c r="AN500" i="43"/>
  <c r="H500" i="43"/>
  <c r="AL500" i="43"/>
  <c r="F500" i="43"/>
  <c r="AF500" i="43"/>
  <c r="X500" i="43"/>
  <c r="V500" i="43"/>
  <c r="D731" i="43"/>
  <c r="AH731" i="43"/>
  <c r="R731" i="43"/>
  <c r="AD731" i="43"/>
  <c r="N731" i="43"/>
  <c r="AR731" i="43"/>
  <c r="AB731" i="43"/>
  <c r="L731" i="43"/>
  <c r="AF731" i="43"/>
  <c r="F731" i="43"/>
  <c r="Z731" i="43"/>
  <c r="X731" i="43"/>
  <c r="V731" i="43"/>
  <c r="AP731" i="43"/>
  <c r="T731" i="43"/>
  <c r="AN731" i="43"/>
  <c r="P731" i="43"/>
  <c r="AL731" i="43"/>
  <c r="J731" i="43"/>
  <c r="H731" i="43"/>
  <c r="AJ731" i="43"/>
  <c r="D1035" i="43"/>
  <c r="AN1035" i="43"/>
  <c r="AN1081" i="43" s="1"/>
  <c r="AN1082" i="43" s="1"/>
  <c r="AN1084" i="43" s="1"/>
  <c r="X1035" i="43"/>
  <c r="X1081" i="43" s="1"/>
  <c r="X1082" i="43" s="1"/>
  <c r="X1084" i="43" s="1"/>
  <c r="H1035" i="43"/>
  <c r="H1081" i="43" s="1"/>
  <c r="H1082" i="43" s="1"/>
  <c r="H1084" i="43" s="1"/>
  <c r="AL1035" i="43"/>
  <c r="AL1081" i="43" s="1"/>
  <c r="AL1082" i="43" s="1"/>
  <c r="AL1084" i="43" s="1"/>
  <c r="V1035" i="43"/>
  <c r="V1081" i="43" s="1"/>
  <c r="V1082" i="43" s="1"/>
  <c r="V1084" i="43" s="1"/>
  <c r="F1035" i="43"/>
  <c r="AJ1035" i="43"/>
  <c r="AJ1081" i="43" s="1"/>
  <c r="AJ1082" i="43" s="1"/>
  <c r="AJ1084" i="43" s="1"/>
  <c r="T1035" i="43"/>
  <c r="AH1035" i="43"/>
  <c r="AH1081" i="43" s="1"/>
  <c r="AH1082" i="43" s="1"/>
  <c r="AH1084" i="43" s="1"/>
  <c r="R1035" i="43"/>
  <c r="R1081" i="43" s="1"/>
  <c r="R1082" i="43" s="1"/>
  <c r="R1084" i="43" s="1"/>
  <c r="AF1035" i="43"/>
  <c r="AF1081" i="43" s="1"/>
  <c r="AF1082" i="43" s="1"/>
  <c r="AF1084" i="43" s="1"/>
  <c r="P1035" i="43"/>
  <c r="P1081" i="43" s="1"/>
  <c r="P1082" i="43" s="1"/>
  <c r="P1084" i="43" s="1"/>
  <c r="AD1035" i="43"/>
  <c r="AD1081" i="43" s="1"/>
  <c r="AD1082" i="43" s="1"/>
  <c r="AD1084" i="43" s="1"/>
  <c r="N1035" i="43"/>
  <c r="AR1035" i="43"/>
  <c r="AR1081" i="43" s="1"/>
  <c r="AR1082" i="43" s="1"/>
  <c r="AR1084" i="43" s="1"/>
  <c r="AB1035" i="43"/>
  <c r="L1035" i="43"/>
  <c r="AP1035" i="43"/>
  <c r="AP1081" i="43" s="1"/>
  <c r="AP1082" i="43" s="1"/>
  <c r="AP1084" i="43" s="1"/>
  <c r="Z1035" i="43"/>
  <c r="Z1081" i="43" s="1"/>
  <c r="Z1082" i="43" s="1"/>
  <c r="Z1084" i="43" s="1"/>
  <c r="J1035" i="43"/>
  <c r="J1081" i="43" s="1"/>
  <c r="J1082" i="43" s="1"/>
  <c r="J1084" i="43" s="1"/>
  <c r="D418" i="43"/>
  <c r="AL418" i="43"/>
  <c r="V418" i="43"/>
  <c r="V464" i="43" s="1"/>
  <c r="F418" i="43"/>
  <c r="AJ418" i="43"/>
  <c r="T418" i="43"/>
  <c r="T464" i="43" s="1"/>
  <c r="AH418" i="43"/>
  <c r="AH464" i="43" s="1"/>
  <c r="R418" i="43"/>
  <c r="R464" i="43" s="1"/>
  <c r="AF418" i="43"/>
  <c r="AF464" i="43" s="1"/>
  <c r="P418" i="43"/>
  <c r="AD418" i="43"/>
  <c r="AD464" i="43" s="1"/>
  <c r="N418" i="43"/>
  <c r="AR418" i="43"/>
  <c r="AB418" i="43"/>
  <c r="AB464" i="43" s="1"/>
  <c r="L418" i="43"/>
  <c r="L464" i="43" s="1"/>
  <c r="AP418" i="43"/>
  <c r="AP464" i="43" s="1"/>
  <c r="Z418" i="43"/>
  <c r="Z464" i="43" s="1"/>
  <c r="J418" i="43"/>
  <c r="H418" i="43"/>
  <c r="H464" i="43" s="1"/>
  <c r="X418" i="43"/>
  <c r="AN418" i="43"/>
  <c r="AN464" i="43" s="1"/>
  <c r="D341" i="43"/>
  <c r="AL341" i="43"/>
  <c r="AL387" i="43" s="1"/>
  <c r="V341" i="43"/>
  <c r="V387" i="43" s="1"/>
  <c r="F341" i="43"/>
  <c r="F387" i="43" s="1"/>
  <c r="AJ341" i="43"/>
  <c r="T341" i="43"/>
  <c r="T387" i="43" s="1"/>
  <c r="AH341" i="43"/>
  <c r="R341" i="43"/>
  <c r="R387" i="43" s="1"/>
  <c r="AF341" i="43"/>
  <c r="AF387" i="43" s="1"/>
  <c r="P341" i="43"/>
  <c r="P387" i="43" s="1"/>
  <c r="AD341" i="43"/>
  <c r="AD387" i="43" s="1"/>
  <c r="N341" i="43"/>
  <c r="N387" i="43" s="1"/>
  <c r="AR341" i="43"/>
  <c r="AB341" i="43"/>
  <c r="AB387" i="43" s="1"/>
  <c r="L341" i="43"/>
  <c r="AP341" i="43"/>
  <c r="AP387" i="43" s="1"/>
  <c r="Z341" i="43"/>
  <c r="Z387" i="43" s="1"/>
  <c r="J341" i="43"/>
  <c r="J387" i="43" s="1"/>
  <c r="H341" i="43"/>
  <c r="H387" i="43" s="1"/>
  <c r="X341" i="43"/>
  <c r="X387" i="43" s="1"/>
  <c r="AN341" i="43"/>
  <c r="D1116" i="43"/>
  <c r="AN1116" i="43"/>
  <c r="X1116" i="43"/>
  <c r="H1116" i="43"/>
  <c r="AL1116" i="43"/>
  <c r="V1116" i="43"/>
  <c r="F1116" i="43"/>
  <c r="AJ1116" i="43"/>
  <c r="T1116" i="43"/>
  <c r="AH1116" i="43"/>
  <c r="R1116" i="43"/>
  <c r="AF1116" i="43"/>
  <c r="P1116" i="43"/>
  <c r="AD1116" i="43"/>
  <c r="N1116" i="43"/>
  <c r="AR1116" i="43"/>
  <c r="AB1116" i="43"/>
  <c r="L1116" i="43"/>
  <c r="J1116" i="43"/>
  <c r="AP1116" i="43"/>
  <c r="Z1116" i="43"/>
  <c r="D265" i="43"/>
  <c r="AD265" i="43"/>
  <c r="AD311" i="43" s="1"/>
  <c r="AD312" i="43" s="1"/>
  <c r="AD314" i="43" s="1"/>
  <c r="N265" i="43"/>
  <c r="AR265" i="43"/>
  <c r="AR311" i="43" s="1"/>
  <c r="AR312" i="43" s="1"/>
  <c r="AR314" i="43" s="1"/>
  <c r="AB265" i="43"/>
  <c r="L265" i="43"/>
  <c r="AP265" i="43"/>
  <c r="AP311" i="43" s="1"/>
  <c r="AP312" i="43" s="1"/>
  <c r="AP314" i="43" s="1"/>
  <c r="Z265" i="43"/>
  <c r="Z311" i="43" s="1"/>
  <c r="Z312" i="43" s="1"/>
  <c r="Z314" i="43" s="1"/>
  <c r="J265" i="43"/>
  <c r="J311" i="43" s="1"/>
  <c r="J312" i="43" s="1"/>
  <c r="J314" i="43" s="1"/>
  <c r="AN265" i="43"/>
  <c r="AN311" i="43" s="1"/>
  <c r="AN312" i="43" s="1"/>
  <c r="AN314" i="43" s="1"/>
  <c r="X265" i="43"/>
  <c r="H265" i="43"/>
  <c r="H311" i="43" s="1"/>
  <c r="H312" i="43" s="1"/>
  <c r="H314" i="43" s="1"/>
  <c r="AL265" i="43"/>
  <c r="V265" i="43"/>
  <c r="V311" i="43" s="1"/>
  <c r="V312" i="43" s="1"/>
  <c r="V314" i="43" s="1"/>
  <c r="F265" i="43"/>
  <c r="F311" i="43" s="1"/>
  <c r="F312" i="43" s="1"/>
  <c r="F314" i="43" s="1"/>
  <c r="AJ265" i="43"/>
  <c r="AJ311" i="43" s="1"/>
  <c r="AJ312" i="43" s="1"/>
  <c r="AJ314" i="43" s="1"/>
  <c r="T265" i="43"/>
  <c r="T311" i="43" s="1"/>
  <c r="T312" i="43" s="1"/>
  <c r="T314" i="43" s="1"/>
  <c r="AH265" i="43"/>
  <c r="AH311" i="43" s="1"/>
  <c r="AH312" i="43" s="1"/>
  <c r="AH314" i="43" s="1"/>
  <c r="R265" i="43"/>
  <c r="AF265" i="43"/>
  <c r="AF311" i="43" s="1"/>
  <c r="AF312" i="43" s="1"/>
  <c r="AF314" i="43" s="1"/>
  <c r="P265" i="43"/>
  <c r="D958" i="43"/>
  <c r="AD958" i="43"/>
  <c r="AD1004" i="43" s="1"/>
  <c r="AD1005" i="43" s="1"/>
  <c r="AD1007" i="43" s="1"/>
  <c r="N958" i="43"/>
  <c r="N1004" i="43" s="1"/>
  <c r="N1005" i="43" s="1"/>
  <c r="N1007" i="43" s="1"/>
  <c r="AR958" i="43"/>
  <c r="AR1004" i="43" s="1"/>
  <c r="AR1005" i="43" s="1"/>
  <c r="AR1007" i="43" s="1"/>
  <c r="AB958" i="43"/>
  <c r="AB1004" i="43" s="1"/>
  <c r="AB1005" i="43" s="1"/>
  <c r="AB1007" i="43" s="1"/>
  <c r="L958" i="43"/>
  <c r="AP958" i="43"/>
  <c r="AP1004" i="43" s="1"/>
  <c r="AP1005" i="43" s="1"/>
  <c r="AP1007" i="43" s="1"/>
  <c r="Z958" i="43"/>
  <c r="J958" i="43"/>
  <c r="J1004" i="43" s="1"/>
  <c r="J1005" i="43" s="1"/>
  <c r="J1007" i="43" s="1"/>
  <c r="AN958" i="43"/>
  <c r="AN1004" i="43" s="1"/>
  <c r="AN1005" i="43" s="1"/>
  <c r="AN1007" i="43" s="1"/>
  <c r="X958" i="43"/>
  <c r="X1004" i="43" s="1"/>
  <c r="X1005" i="43" s="1"/>
  <c r="X1007" i="43" s="1"/>
  <c r="H958" i="43"/>
  <c r="H1004" i="43" s="1"/>
  <c r="H1005" i="43" s="1"/>
  <c r="H1007" i="43" s="1"/>
  <c r="AL958" i="43"/>
  <c r="AL1004" i="43" s="1"/>
  <c r="AL1005" i="43" s="1"/>
  <c r="AL1007" i="43" s="1"/>
  <c r="V958" i="43"/>
  <c r="F958" i="43"/>
  <c r="F1004" i="43" s="1"/>
  <c r="F1005" i="43" s="1"/>
  <c r="F1007" i="43" s="1"/>
  <c r="AJ958" i="43"/>
  <c r="T958" i="43"/>
  <c r="AH958" i="43"/>
  <c r="AH1004" i="43" s="1"/>
  <c r="AH1005" i="43" s="1"/>
  <c r="AH1007" i="43" s="1"/>
  <c r="R958" i="43"/>
  <c r="R1004" i="43" s="1"/>
  <c r="R1005" i="43" s="1"/>
  <c r="R1007" i="43" s="1"/>
  <c r="AF958" i="43"/>
  <c r="AF1004" i="43" s="1"/>
  <c r="AF1005" i="43" s="1"/>
  <c r="AF1007" i="43" s="1"/>
  <c r="P958" i="43"/>
  <c r="P1004" i="43" s="1"/>
  <c r="P1005" i="43" s="1"/>
  <c r="P1007" i="43" s="1"/>
  <c r="D962" i="43"/>
  <c r="AN962" i="43"/>
  <c r="X962" i="43"/>
  <c r="H962" i="43"/>
  <c r="AL962" i="43"/>
  <c r="V962" i="43"/>
  <c r="F962" i="43"/>
  <c r="AH962" i="43"/>
  <c r="R962" i="43"/>
  <c r="AD962" i="43"/>
  <c r="AB962" i="43"/>
  <c r="Z962" i="43"/>
  <c r="T962" i="43"/>
  <c r="AR962" i="43"/>
  <c r="P962" i="43"/>
  <c r="AP962" i="43"/>
  <c r="N962" i="43"/>
  <c r="AJ962" i="43"/>
  <c r="L962" i="43"/>
  <c r="AF962" i="43"/>
  <c r="J962" i="43"/>
  <c r="D808" i="43"/>
  <c r="AN808" i="43"/>
  <c r="X808" i="43"/>
  <c r="H808" i="43"/>
  <c r="AL808" i="43"/>
  <c r="V808" i="43"/>
  <c r="F808" i="43"/>
  <c r="AJ808" i="43"/>
  <c r="T808" i="43"/>
  <c r="AH808" i="43"/>
  <c r="R808" i="43"/>
  <c r="AF808" i="43"/>
  <c r="P808" i="43"/>
  <c r="AD808" i="43"/>
  <c r="N808" i="43"/>
  <c r="AR808" i="43"/>
  <c r="AB808" i="43"/>
  <c r="L808" i="43"/>
  <c r="AP808" i="43"/>
  <c r="Z808" i="43"/>
  <c r="J808" i="43"/>
  <c r="D804" i="43"/>
  <c r="AN804" i="43"/>
  <c r="AN850" i="43" s="1"/>
  <c r="AN851" i="43" s="1"/>
  <c r="AN853" i="43" s="1"/>
  <c r="X804" i="43"/>
  <c r="X850" i="43" s="1"/>
  <c r="X851" i="43" s="1"/>
  <c r="X853" i="43" s="1"/>
  <c r="H804" i="43"/>
  <c r="H850" i="43" s="1"/>
  <c r="H851" i="43" s="1"/>
  <c r="H853" i="43" s="1"/>
  <c r="AL804" i="43"/>
  <c r="AL850" i="43" s="1"/>
  <c r="AL851" i="43" s="1"/>
  <c r="AL853" i="43" s="1"/>
  <c r="V804" i="43"/>
  <c r="V850" i="43" s="1"/>
  <c r="V851" i="43" s="1"/>
  <c r="V853" i="43" s="1"/>
  <c r="F804" i="43"/>
  <c r="AJ804" i="43"/>
  <c r="AJ850" i="43" s="1"/>
  <c r="AJ851" i="43" s="1"/>
  <c r="AJ853" i="43" s="1"/>
  <c r="T804" i="43"/>
  <c r="AH804" i="43"/>
  <c r="AH850" i="43" s="1"/>
  <c r="AH851" i="43" s="1"/>
  <c r="AH853" i="43" s="1"/>
  <c r="R804" i="43"/>
  <c r="R850" i="43" s="1"/>
  <c r="R851" i="43" s="1"/>
  <c r="R853" i="43" s="1"/>
  <c r="AF804" i="43"/>
  <c r="AF850" i="43" s="1"/>
  <c r="AF851" i="43" s="1"/>
  <c r="AF853" i="43" s="1"/>
  <c r="P804" i="43"/>
  <c r="P850" i="43" s="1"/>
  <c r="P851" i="43" s="1"/>
  <c r="P853" i="43" s="1"/>
  <c r="AD804" i="43"/>
  <c r="AD850" i="43" s="1"/>
  <c r="AD851" i="43" s="1"/>
  <c r="AD853" i="43" s="1"/>
  <c r="N804" i="43"/>
  <c r="AR804" i="43"/>
  <c r="AR850" i="43" s="1"/>
  <c r="AR851" i="43" s="1"/>
  <c r="AR853" i="43" s="1"/>
  <c r="AB804" i="43"/>
  <c r="L804" i="43"/>
  <c r="L850" i="43" s="1"/>
  <c r="L851" i="43" s="1"/>
  <c r="L853" i="43" s="1"/>
  <c r="AP804" i="43"/>
  <c r="AP850" i="43" s="1"/>
  <c r="AP851" i="43" s="1"/>
  <c r="AP853" i="43" s="1"/>
  <c r="Z804" i="43"/>
  <c r="Z850" i="43" s="1"/>
  <c r="Z851" i="43" s="1"/>
  <c r="Z853" i="43" s="1"/>
  <c r="J804" i="43"/>
  <c r="J850" i="43" s="1"/>
  <c r="J851" i="43" s="1"/>
  <c r="J853" i="43" s="1"/>
  <c r="D573" i="43"/>
  <c r="AL573" i="43"/>
  <c r="V573" i="43"/>
  <c r="V619" i="43" s="1"/>
  <c r="V620" i="43" s="1"/>
  <c r="V622" i="43" s="1"/>
  <c r="F573" i="43"/>
  <c r="AJ573" i="43"/>
  <c r="AJ619" i="43" s="1"/>
  <c r="AJ620" i="43" s="1"/>
  <c r="AJ622" i="43" s="1"/>
  <c r="T573" i="43"/>
  <c r="T619" i="43" s="1"/>
  <c r="T620" i="43" s="1"/>
  <c r="T622" i="43" s="1"/>
  <c r="AH573" i="43"/>
  <c r="AH619" i="43" s="1"/>
  <c r="AH620" i="43" s="1"/>
  <c r="AH622" i="43" s="1"/>
  <c r="R573" i="43"/>
  <c r="R619" i="43" s="1"/>
  <c r="R620" i="43" s="1"/>
  <c r="R622" i="43" s="1"/>
  <c r="AF573" i="43"/>
  <c r="AF619" i="43" s="1"/>
  <c r="AF620" i="43" s="1"/>
  <c r="AF622" i="43" s="1"/>
  <c r="P573" i="43"/>
  <c r="AD573" i="43"/>
  <c r="AD619" i="43" s="1"/>
  <c r="AD620" i="43" s="1"/>
  <c r="AD622" i="43" s="1"/>
  <c r="N573" i="43"/>
  <c r="AR573" i="43"/>
  <c r="AR619" i="43" s="1"/>
  <c r="AR620" i="43" s="1"/>
  <c r="AR622" i="43" s="1"/>
  <c r="AB573" i="43"/>
  <c r="AB619" i="43" s="1"/>
  <c r="AB620" i="43" s="1"/>
  <c r="AB622" i="43" s="1"/>
  <c r="L573" i="43"/>
  <c r="L619" i="43" s="1"/>
  <c r="L620" i="43" s="1"/>
  <c r="L622" i="43" s="1"/>
  <c r="AP573" i="43"/>
  <c r="AP619" i="43" s="1"/>
  <c r="AP620" i="43" s="1"/>
  <c r="AP622" i="43" s="1"/>
  <c r="Z573" i="43"/>
  <c r="Z619" i="43" s="1"/>
  <c r="Z620" i="43" s="1"/>
  <c r="Z622" i="43" s="1"/>
  <c r="J573" i="43"/>
  <c r="AN573" i="43"/>
  <c r="AN619" i="43" s="1"/>
  <c r="AN620" i="43" s="1"/>
  <c r="AN622" i="43" s="1"/>
  <c r="X573" i="43"/>
  <c r="H573" i="43"/>
  <c r="H619" i="43" s="1"/>
  <c r="H620" i="43" s="1"/>
  <c r="H622" i="43" s="1"/>
  <c r="D881" i="43"/>
  <c r="AD881" i="43"/>
  <c r="AD927" i="43" s="1"/>
  <c r="AD928" i="43" s="1"/>
  <c r="AD930" i="43" s="1"/>
  <c r="N881" i="43"/>
  <c r="N927" i="43" s="1"/>
  <c r="N928" i="43" s="1"/>
  <c r="N930" i="43" s="1"/>
  <c r="AP881" i="43"/>
  <c r="AP927" i="43" s="1"/>
  <c r="AP928" i="43" s="1"/>
  <c r="AP930" i="43" s="1"/>
  <c r="Z881" i="43"/>
  <c r="J881" i="43"/>
  <c r="J927" i="43" s="1"/>
  <c r="J928" i="43" s="1"/>
  <c r="J930" i="43" s="1"/>
  <c r="AN881" i="43"/>
  <c r="X881" i="43"/>
  <c r="X927" i="43" s="1"/>
  <c r="X928" i="43" s="1"/>
  <c r="X930" i="43" s="1"/>
  <c r="H881" i="43"/>
  <c r="H927" i="43" s="1"/>
  <c r="H928" i="43" s="1"/>
  <c r="H930" i="43" s="1"/>
  <c r="AL881" i="43"/>
  <c r="AL927" i="43" s="1"/>
  <c r="AL928" i="43" s="1"/>
  <c r="AL930" i="43" s="1"/>
  <c r="V881" i="43"/>
  <c r="V927" i="43" s="1"/>
  <c r="V928" i="43" s="1"/>
  <c r="V930" i="43" s="1"/>
  <c r="F881" i="43"/>
  <c r="F927" i="43" s="1"/>
  <c r="F928" i="43" s="1"/>
  <c r="F930" i="43" s="1"/>
  <c r="AH881" i="43"/>
  <c r="R881" i="43"/>
  <c r="L881" i="43"/>
  <c r="AR881" i="43"/>
  <c r="AR927" i="43" s="1"/>
  <c r="AR928" i="43" s="1"/>
  <c r="AR930" i="43" s="1"/>
  <c r="AJ881" i="43"/>
  <c r="AJ927" i="43" s="1"/>
  <c r="AJ928" i="43" s="1"/>
  <c r="AJ930" i="43" s="1"/>
  <c r="AF881" i="43"/>
  <c r="AF927" i="43" s="1"/>
  <c r="AF928" i="43" s="1"/>
  <c r="AF930" i="43" s="1"/>
  <c r="AB881" i="43"/>
  <c r="AB927" i="43" s="1"/>
  <c r="AB928" i="43" s="1"/>
  <c r="AB930" i="43" s="1"/>
  <c r="T881" i="43"/>
  <c r="T927" i="43" s="1"/>
  <c r="T928" i="43" s="1"/>
  <c r="T930" i="43" s="1"/>
  <c r="P881" i="43"/>
  <c r="D727" i="43"/>
  <c r="AD727" i="43"/>
  <c r="N727" i="43"/>
  <c r="N773" i="43" s="1"/>
  <c r="N774" i="43" s="1"/>
  <c r="N776" i="43" s="1"/>
  <c r="AN727" i="43"/>
  <c r="AN773" i="43" s="1"/>
  <c r="AN774" i="43" s="1"/>
  <c r="AN776" i="43" s="1"/>
  <c r="V727" i="43"/>
  <c r="V773" i="43" s="1"/>
  <c r="V774" i="43" s="1"/>
  <c r="V776" i="43" s="1"/>
  <c r="AL727" i="43"/>
  <c r="AL773" i="43" s="1"/>
  <c r="AL774" i="43" s="1"/>
  <c r="AL776" i="43" s="1"/>
  <c r="T727" i="43"/>
  <c r="T773" i="43" s="1"/>
  <c r="T774" i="43" s="1"/>
  <c r="T776" i="43" s="1"/>
  <c r="AJ727" i="43"/>
  <c r="R727" i="43"/>
  <c r="R773" i="43" s="1"/>
  <c r="R774" i="43" s="1"/>
  <c r="R776" i="43" s="1"/>
  <c r="AH727" i="43"/>
  <c r="P727" i="43"/>
  <c r="P773" i="43" s="1"/>
  <c r="P774" i="43" s="1"/>
  <c r="P776" i="43" s="1"/>
  <c r="AF727" i="43"/>
  <c r="AF773" i="43" s="1"/>
  <c r="AF774" i="43" s="1"/>
  <c r="AF776" i="43" s="1"/>
  <c r="L727" i="43"/>
  <c r="L773" i="43" s="1"/>
  <c r="L774" i="43" s="1"/>
  <c r="L776" i="43" s="1"/>
  <c r="AB727" i="43"/>
  <c r="AB773" i="43" s="1"/>
  <c r="AB774" i="43" s="1"/>
  <c r="AB776" i="43" s="1"/>
  <c r="J727" i="43"/>
  <c r="J773" i="43" s="1"/>
  <c r="J774" i="43" s="1"/>
  <c r="J776" i="43" s="1"/>
  <c r="AR727" i="43"/>
  <c r="Z727" i="43"/>
  <c r="Z773" i="43" s="1"/>
  <c r="Z774" i="43" s="1"/>
  <c r="Z776" i="43" s="1"/>
  <c r="H727" i="43"/>
  <c r="AP727" i="43"/>
  <c r="AP773" i="43" s="1"/>
  <c r="AP774" i="43" s="1"/>
  <c r="AP776" i="43" s="1"/>
  <c r="X727" i="43"/>
  <c r="X773" i="43" s="1"/>
  <c r="X774" i="43" s="1"/>
  <c r="X776" i="43" s="1"/>
  <c r="F727" i="43"/>
  <c r="F773" i="43" s="1"/>
  <c r="F774" i="43" s="1"/>
  <c r="F776" i="43" s="1"/>
  <c r="D111" i="43"/>
  <c r="AH111" i="43"/>
  <c r="AH157" i="43" s="1"/>
  <c r="AH158" i="43" s="1"/>
  <c r="AH160" i="43" s="1"/>
  <c r="R111" i="43"/>
  <c r="R157" i="43" s="1"/>
  <c r="R158" i="43" s="1"/>
  <c r="R160" i="43" s="1"/>
  <c r="AF111" i="43"/>
  <c r="AF157" i="43" s="1"/>
  <c r="AF158" i="43" s="1"/>
  <c r="AF160" i="43" s="1"/>
  <c r="P111" i="43"/>
  <c r="AD111" i="43"/>
  <c r="AD157" i="43" s="1"/>
  <c r="AD158" i="43" s="1"/>
  <c r="AD160" i="43" s="1"/>
  <c r="N111" i="43"/>
  <c r="N157" i="43" s="1"/>
  <c r="N158" i="43" s="1"/>
  <c r="N160" i="43" s="1"/>
  <c r="AR111" i="43"/>
  <c r="AR157" i="43" s="1"/>
  <c r="AR158" i="43" s="1"/>
  <c r="AR160" i="43" s="1"/>
  <c r="AB111" i="43"/>
  <c r="AB157" i="43" s="1"/>
  <c r="AB158" i="43" s="1"/>
  <c r="AB160" i="43" s="1"/>
  <c r="L111" i="43"/>
  <c r="L157" i="43" s="1"/>
  <c r="L158" i="43" s="1"/>
  <c r="L160" i="43" s="1"/>
  <c r="AP111" i="43"/>
  <c r="AP157" i="43" s="1"/>
  <c r="AP158" i="43" s="1"/>
  <c r="AP160" i="43" s="1"/>
  <c r="Z111" i="43"/>
  <c r="Z157" i="43" s="1"/>
  <c r="Z158" i="43" s="1"/>
  <c r="Z160" i="43" s="1"/>
  <c r="J111" i="43"/>
  <c r="T111" i="43"/>
  <c r="T157" i="43" s="1"/>
  <c r="T158" i="43" s="1"/>
  <c r="T160" i="43" s="1"/>
  <c r="AN111" i="43"/>
  <c r="AN157" i="43" s="1"/>
  <c r="AN158" i="43" s="1"/>
  <c r="AN160" i="43" s="1"/>
  <c r="X111" i="43"/>
  <c r="X157" i="43" s="1"/>
  <c r="X158" i="43" s="1"/>
  <c r="X160" i="43" s="1"/>
  <c r="H111" i="43"/>
  <c r="H157" i="43" s="1"/>
  <c r="H158" i="43" s="1"/>
  <c r="H160" i="43" s="1"/>
  <c r="AL111" i="43"/>
  <c r="V111" i="43"/>
  <c r="F111" i="43"/>
  <c r="AJ111" i="43"/>
  <c r="D1039" i="43"/>
  <c r="AN1039" i="43"/>
  <c r="X1039" i="43"/>
  <c r="H1039" i="43"/>
  <c r="AL1039" i="43"/>
  <c r="V1039" i="43"/>
  <c r="F1039" i="43"/>
  <c r="F1040" i="43" s="1"/>
  <c r="AJ1039" i="43"/>
  <c r="T1039" i="43"/>
  <c r="T1040" i="43" s="1"/>
  <c r="AH1039" i="43"/>
  <c r="R1039" i="43"/>
  <c r="AF1039" i="43"/>
  <c r="P1039" i="43"/>
  <c r="AD1039" i="43"/>
  <c r="N1039" i="43"/>
  <c r="N1040" i="43" s="1"/>
  <c r="AR1039" i="43"/>
  <c r="AB1039" i="43"/>
  <c r="AB1040" i="43" s="1"/>
  <c r="L1039" i="43"/>
  <c r="J1039" i="43"/>
  <c r="AP1039" i="43"/>
  <c r="Z1039" i="43"/>
  <c r="D650" i="43"/>
  <c r="AF650" i="43"/>
  <c r="AF696" i="43" s="1"/>
  <c r="AF697" i="43" s="1"/>
  <c r="AF699" i="43" s="1"/>
  <c r="P650" i="43"/>
  <c r="AR650" i="43"/>
  <c r="AR696" i="43" s="1"/>
  <c r="AR697" i="43" s="1"/>
  <c r="AR699" i="43" s="1"/>
  <c r="AB650" i="43"/>
  <c r="AB696" i="43" s="1"/>
  <c r="AB697" i="43" s="1"/>
  <c r="AB699" i="43" s="1"/>
  <c r="L650" i="43"/>
  <c r="L696" i="43" s="1"/>
  <c r="L697" i="43" s="1"/>
  <c r="L699" i="43" s="1"/>
  <c r="AN650" i="43"/>
  <c r="AN696" i="43" s="1"/>
  <c r="AN697" i="43" s="1"/>
  <c r="AN699" i="43" s="1"/>
  <c r="X650" i="43"/>
  <c r="X696" i="43" s="1"/>
  <c r="X697" i="43" s="1"/>
  <c r="X699" i="43" s="1"/>
  <c r="H650" i="43"/>
  <c r="H696" i="43" s="1"/>
  <c r="H697" i="43" s="1"/>
  <c r="H699" i="43" s="1"/>
  <c r="Z650" i="43"/>
  <c r="Z696" i="43" s="1"/>
  <c r="Z697" i="43" s="1"/>
  <c r="Z699" i="43" s="1"/>
  <c r="V650" i="43"/>
  <c r="T650" i="43"/>
  <c r="T696" i="43" s="1"/>
  <c r="T697" i="43" s="1"/>
  <c r="T699" i="43" s="1"/>
  <c r="AP650" i="43"/>
  <c r="AP696" i="43" s="1"/>
  <c r="AP697" i="43" s="1"/>
  <c r="AP699" i="43" s="1"/>
  <c r="R650" i="43"/>
  <c r="R696" i="43" s="1"/>
  <c r="R697" i="43" s="1"/>
  <c r="R699" i="43" s="1"/>
  <c r="AL650" i="43"/>
  <c r="AL696" i="43" s="1"/>
  <c r="AL697" i="43" s="1"/>
  <c r="AL699" i="43" s="1"/>
  <c r="N650" i="43"/>
  <c r="N696" i="43" s="1"/>
  <c r="N697" i="43" s="1"/>
  <c r="N699" i="43" s="1"/>
  <c r="AJ650" i="43"/>
  <c r="AJ696" i="43" s="1"/>
  <c r="AJ697" i="43" s="1"/>
  <c r="AJ699" i="43" s="1"/>
  <c r="J650" i="43"/>
  <c r="J696" i="43" s="1"/>
  <c r="J697" i="43" s="1"/>
  <c r="J699" i="43" s="1"/>
  <c r="AH650" i="43"/>
  <c r="F650" i="43"/>
  <c r="F696" i="43" s="1"/>
  <c r="F697" i="43" s="1"/>
  <c r="F699" i="43" s="1"/>
  <c r="AD650" i="43"/>
  <c r="AD696" i="43" s="1"/>
  <c r="AD697" i="43" s="1"/>
  <c r="AD699" i="43" s="1"/>
  <c r="D1112" i="43"/>
  <c r="AN1112" i="43"/>
  <c r="AN1158" i="43" s="1"/>
  <c r="AN1159" i="43" s="1"/>
  <c r="AN1161" i="43" s="1"/>
  <c r="X1112" i="43"/>
  <c r="X1158" i="43" s="1"/>
  <c r="X1159" i="43" s="1"/>
  <c r="X1161" i="43" s="1"/>
  <c r="H1112" i="43"/>
  <c r="H1158" i="43" s="1"/>
  <c r="H1159" i="43" s="1"/>
  <c r="H1161" i="43" s="1"/>
  <c r="AL1112" i="43"/>
  <c r="AL1158" i="43" s="1"/>
  <c r="AL1159" i="43" s="1"/>
  <c r="AL1161" i="43" s="1"/>
  <c r="V1112" i="43"/>
  <c r="F1112" i="43"/>
  <c r="F1158" i="43" s="1"/>
  <c r="F1159" i="43" s="1"/>
  <c r="F1161" i="43" s="1"/>
  <c r="AJ1112" i="43"/>
  <c r="AJ1158" i="43" s="1"/>
  <c r="AJ1159" i="43" s="1"/>
  <c r="AJ1161" i="43" s="1"/>
  <c r="T1112" i="43"/>
  <c r="T1158" i="43" s="1"/>
  <c r="T1159" i="43" s="1"/>
  <c r="T1161" i="43" s="1"/>
  <c r="AH1112" i="43"/>
  <c r="AH1158" i="43" s="1"/>
  <c r="AH1159" i="43" s="1"/>
  <c r="AH1161" i="43" s="1"/>
  <c r="R1112" i="43"/>
  <c r="R1158" i="43" s="1"/>
  <c r="R1159" i="43" s="1"/>
  <c r="R1161" i="43" s="1"/>
  <c r="AF1112" i="43"/>
  <c r="AF1158" i="43" s="1"/>
  <c r="AF1159" i="43" s="1"/>
  <c r="AF1161" i="43" s="1"/>
  <c r="P1112" i="43"/>
  <c r="P1158" i="43" s="1"/>
  <c r="P1159" i="43" s="1"/>
  <c r="P1161" i="43" s="1"/>
  <c r="AD1112" i="43"/>
  <c r="AD1158" i="43" s="1"/>
  <c r="AD1159" i="43" s="1"/>
  <c r="AD1161" i="43" s="1"/>
  <c r="N1112" i="43"/>
  <c r="N1158" i="43" s="1"/>
  <c r="N1159" i="43" s="1"/>
  <c r="N1161" i="43" s="1"/>
  <c r="AR1112" i="43"/>
  <c r="AR1158" i="43" s="1"/>
  <c r="AR1159" i="43" s="1"/>
  <c r="AR1161" i="43" s="1"/>
  <c r="AB1112" i="43"/>
  <c r="AB1158" i="43" s="1"/>
  <c r="AB1159" i="43" s="1"/>
  <c r="AB1161" i="43" s="1"/>
  <c r="L1112" i="43"/>
  <c r="L1158" i="43" s="1"/>
  <c r="L1159" i="43" s="1"/>
  <c r="L1161" i="43" s="1"/>
  <c r="AP1112" i="43"/>
  <c r="AP1158" i="43" s="1"/>
  <c r="AP1159" i="43" s="1"/>
  <c r="AP1161" i="43" s="1"/>
  <c r="Z1112" i="43"/>
  <c r="Z1158" i="43" s="1"/>
  <c r="Z1159" i="43" s="1"/>
  <c r="Z1161" i="43" s="1"/>
  <c r="J1112" i="43"/>
  <c r="J1158" i="43" s="1"/>
  <c r="J1159" i="43" s="1"/>
  <c r="J1161" i="43" s="1"/>
  <c r="D577" i="43"/>
  <c r="AL577" i="43"/>
  <c r="V577" i="43"/>
  <c r="F577" i="43"/>
  <c r="AJ577" i="43"/>
  <c r="T577" i="43"/>
  <c r="AH577" i="43"/>
  <c r="R577" i="43"/>
  <c r="AF577" i="43"/>
  <c r="P577" i="43"/>
  <c r="AD577" i="43"/>
  <c r="N577" i="43"/>
  <c r="AR577" i="43"/>
  <c r="AB577" i="43"/>
  <c r="L577" i="43"/>
  <c r="AP577" i="43"/>
  <c r="Z577" i="43"/>
  <c r="J577" i="43"/>
  <c r="AN577" i="43"/>
  <c r="X577" i="43"/>
  <c r="H577" i="43"/>
  <c r="D885" i="43"/>
  <c r="AD885" i="43"/>
  <c r="N885" i="43"/>
  <c r="AP885" i="43"/>
  <c r="Z885" i="43"/>
  <c r="J885" i="43"/>
  <c r="AN885" i="43"/>
  <c r="X885" i="43"/>
  <c r="H885" i="43"/>
  <c r="AL885" i="43"/>
  <c r="V885" i="43"/>
  <c r="F885" i="43"/>
  <c r="AH885" i="43"/>
  <c r="R885" i="43"/>
  <c r="P885" i="43"/>
  <c r="L885" i="43"/>
  <c r="AR885" i="43"/>
  <c r="AJ885" i="43"/>
  <c r="AF885" i="43"/>
  <c r="AB885" i="43"/>
  <c r="T885" i="43"/>
  <c r="D192" i="43"/>
  <c r="AP192" i="43"/>
  <c r="Z192" i="43"/>
  <c r="J192" i="43"/>
  <c r="AL192" i="43"/>
  <c r="V192" i="43"/>
  <c r="F192" i="43"/>
  <c r="AH192" i="43"/>
  <c r="R192" i="43"/>
  <c r="X192" i="43"/>
  <c r="T192" i="43"/>
  <c r="AR192" i="43"/>
  <c r="P192" i="43"/>
  <c r="AN192" i="43"/>
  <c r="N192" i="43"/>
  <c r="AJ192" i="43"/>
  <c r="L192" i="43"/>
  <c r="AF192" i="43"/>
  <c r="H192" i="43"/>
  <c r="AD192" i="43"/>
  <c r="AB192" i="43"/>
  <c r="D115" i="43"/>
  <c r="AH115" i="43"/>
  <c r="R115" i="43"/>
  <c r="AF115" i="43"/>
  <c r="P115" i="43"/>
  <c r="AD115" i="43"/>
  <c r="N115" i="43"/>
  <c r="AR115" i="43"/>
  <c r="AB115" i="43"/>
  <c r="L115" i="43"/>
  <c r="AP115" i="43"/>
  <c r="Z115" i="43"/>
  <c r="J115" i="43"/>
  <c r="AN115" i="43"/>
  <c r="X115" i="43"/>
  <c r="H115" i="43"/>
  <c r="AJ115" i="43"/>
  <c r="AJ116" i="43" s="1"/>
  <c r="AL115" i="43"/>
  <c r="V115" i="43"/>
  <c r="F115" i="43"/>
  <c r="T115" i="43"/>
  <c r="D654" i="43"/>
  <c r="AF654" i="43"/>
  <c r="P654" i="43"/>
  <c r="AR654" i="43"/>
  <c r="AB654" i="43"/>
  <c r="L654" i="43"/>
  <c r="AN654" i="43"/>
  <c r="X654" i="43"/>
  <c r="H654" i="43"/>
  <c r="V654" i="43"/>
  <c r="T654" i="43"/>
  <c r="AP654" i="43"/>
  <c r="R654" i="43"/>
  <c r="AL654" i="43"/>
  <c r="N654" i="43"/>
  <c r="AJ654" i="43"/>
  <c r="J654" i="43"/>
  <c r="AH654" i="43"/>
  <c r="F654" i="43"/>
  <c r="AD654" i="43"/>
  <c r="Z654" i="43"/>
  <c r="D188" i="43"/>
  <c r="AL188" i="43"/>
  <c r="AL234" i="43" s="1"/>
  <c r="AL235" i="43" s="1"/>
  <c r="AL237" i="43" s="1"/>
  <c r="V188" i="43"/>
  <c r="V234" i="43" s="1"/>
  <c r="V235" i="43" s="1"/>
  <c r="V237" i="43" s="1"/>
  <c r="F188" i="43"/>
  <c r="F234" i="43" s="1"/>
  <c r="F235" i="43" s="1"/>
  <c r="F237" i="43" s="1"/>
  <c r="AR188" i="43"/>
  <c r="AR234" i="43" s="1"/>
  <c r="AR235" i="43" s="1"/>
  <c r="AR237" i="43" s="1"/>
  <c r="Z188" i="43"/>
  <c r="Z234" i="43" s="1"/>
  <c r="Z235" i="43" s="1"/>
  <c r="Z237" i="43" s="1"/>
  <c r="H188" i="43"/>
  <c r="H234" i="43" s="1"/>
  <c r="H235" i="43" s="1"/>
  <c r="H237" i="43" s="1"/>
  <c r="AP188" i="43"/>
  <c r="AP234" i="43" s="1"/>
  <c r="AP235" i="43" s="1"/>
  <c r="AP237" i="43" s="1"/>
  <c r="X188" i="43"/>
  <c r="X234" i="43" s="1"/>
  <c r="X235" i="43" s="1"/>
  <c r="X237" i="43" s="1"/>
  <c r="AN188" i="43"/>
  <c r="AN234" i="43" s="1"/>
  <c r="AN235" i="43" s="1"/>
  <c r="AN237" i="43" s="1"/>
  <c r="T188" i="43"/>
  <c r="T234" i="43" s="1"/>
  <c r="T235" i="43" s="1"/>
  <c r="T237" i="43" s="1"/>
  <c r="AJ188" i="43"/>
  <c r="AJ234" i="43" s="1"/>
  <c r="AJ235" i="43" s="1"/>
  <c r="AJ237" i="43" s="1"/>
  <c r="R188" i="43"/>
  <c r="R234" i="43" s="1"/>
  <c r="R235" i="43" s="1"/>
  <c r="R237" i="43" s="1"/>
  <c r="AH188" i="43"/>
  <c r="AH234" i="43" s="1"/>
  <c r="AH235" i="43" s="1"/>
  <c r="AH237" i="43" s="1"/>
  <c r="P188" i="43"/>
  <c r="P234" i="43" s="1"/>
  <c r="P235" i="43" s="1"/>
  <c r="P237" i="43" s="1"/>
  <c r="J188" i="43"/>
  <c r="J234" i="43" s="1"/>
  <c r="J235" i="43" s="1"/>
  <c r="J237" i="43" s="1"/>
  <c r="AF188" i="43"/>
  <c r="AF234" i="43" s="1"/>
  <c r="AF235" i="43" s="1"/>
  <c r="AF237" i="43" s="1"/>
  <c r="N188" i="43"/>
  <c r="N234" i="43" s="1"/>
  <c r="N235" i="43" s="1"/>
  <c r="N237" i="43" s="1"/>
  <c r="AD188" i="43"/>
  <c r="AD234" i="43" s="1"/>
  <c r="AD235" i="43" s="1"/>
  <c r="AD237" i="43" s="1"/>
  <c r="L188" i="43"/>
  <c r="L234" i="43" s="1"/>
  <c r="L235" i="43" s="1"/>
  <c r="L237" i="43" s="1"/>
  <c r="AB188" i="43"/>
  <c r="AB234" i="43" s="1"/>
  <c r="AB235" i="43" s="1"/>
  <c r="AB237" i="43" s="1"/>
  <c r="D496" i="43"/>
  <c r="AH496" i="43"/>
  <c r="AH542" i="43" s="1"/>
  <c r="AH543" i="43" s="1"/>
  <c r="AH545" i="43" s="1"/>
  <c r="R496" i="43"/>
  <c r="R542" i="43" s="1"/>
  <c r="R543" i="43" s="1"/>
  <c r="R545" i="43" s="1"/>
  <c r="AD496" i="43"/>
  <c r="AD542" i="43" s="1"/>
  <c r="AD543" i="43" s="1"/>
  <c r="AD545" i="43" s="1"/>
  <c r="N496" i="43"/>
  <c r="N542" i="43" s="1"/>
  <c r="N543" i="43" s="1"/>
  <c r="N545" i="43" s="1"/>
  <c r="AP496" i="43"/>
  <c r="AP542" i="43" s="1"/>
  <c r="AP543" i="43" s="1"/>
  <c r="AP545" i="43" s="1"/>
  <c r="Z496" i="43"/>
  <c r="Z542" i="43" s="1"/>
  <c r="Z543" i="43" s="1"/>
  <c r="Z545" i="43" s="1"/>
  <c r="J496" i="43"/>
  <c r="J542" i="43" s="1"/>
  <c r="J543" i="43" s="1"/>
  <c r="J545" i="43" s="1"/>
  <c r="V496" i="43"/>
  <c r="V542" i="43" s="1"/>
  <c r="V543" i="43" s="1"/>
  <c r="V545" i="43" s="1"/>
  <c r="AR496" i="43"/>
  <c r="AR542" i="43" s="1"/>
  <c r="AR543" i="43" s="1"/>
  <c r="AR545" i="43" s="1"/>
  <c r="T496" i="43"/>
  <c r="T542" i="43" s="1"/>
  <c r="T543" i="43" s="1"/>
  <c r="T545" i="43" s="1"/>
  <c r="AN496" i="43"/>
  <c r="AN542" i="43" s="1"/>
  <c r="AN543" i="43" s="1"/>
  <c r="AN545" i="43" s="1"/>
  <c r="P496" i="43"/>
  <c r="P542" i="43" s="1"/>
  <c r="P543" i="43" s="1"/>
  <c r="P545" i="43" s="1"/>
  <c r="AL496" i="43"/>
  <c r="AL542" i="43" s="1"/>
  <c r="AL543" i="43" s="1"/>
  <c r="AL545" i="43" s="1"/>
  <c r="L496" i="43"/>
  <c r="L542" i="43" s="1"/>
  <c r="L543" i="43" s="1"/>
  <c r="L545" i="43" s="1"/>
  <c r="AJ496" i="43"/>
  <c r="AJ542" i="43" s="1"/>
  <c r="AJ543" i="43" s="1"/>
  <c r="AJ545" i="43" s="1"/>
  <c r="H496" i="43"/>
  <c r="H542" i="43" s="1"/>
  <c r="H543" i="43" s="1"/>
  <c r="H545" i="43" s="1"/>
  <c r="AF496" i="43"/>
  <c r="AF542" i="43" s="1"/>
  <c r="AF543" i="43" s="1"/>
  <c r="AF545" i="43" s="1"/>
  <c r="F496" i="43"/>
  <c r="F542" i="43" s="1"/>
  <c r="F543" i="43" s="1"/>
  <c r="F545" i="43" s="1"/>
  <c r="AB496" i="43"/>
  <c r="AB542" i="43" s="1"/>
  <c r="AB543" i="43" s="1"/>
  <c r="AB545" i="43" s="1"/>
  <c r="X496" i="43"/>
  <c r="X542" i="43" s="1"/>
  <c r="X543" i="43" s="1"/>
  <c r="X545" i="43" s="1"/>
  <c r="D269" i="43"/>
  <c r="AD269" i="43"/>
  <c r="N269" i="43"/>
  <c r="N270" i="43" s="1"/>
  <c r="AR269" i="43"/>
  <c r="AB269" i="43"/>
  <c r="AB270" i="43" s="1"/>
  <c r="L269" i="43"/>
  <c r="AP269" i="43"/>
  <c r="Z269" i="43"/>
  <c r="J269" i="43"/>
  <c r="AN269" i="43"/>
  <c r="X269" i="43"/>
  <c r="X270" i="43" s="1"/>
  <c r="H269" i="43"/>
  <c r="AL269" i="43"/>
  <c r="AL270" i="43" s="1"/>
  <c r="V269" i="43"/>
  <c r="F269" i="43"/>
  <c r="AJ269" i="43"/>
  <c r="T269" i="43"/>
  <c r="AH269" i="43"/>
  <c r="R269" i="43"/>
  <c r="R270" i="43" s="1"/>
  <c r="P269" i="43"/>
  <c r="P270" i="43" s="1"/>
  <c r="AF269" i="43"/>
  <c r="AF270" i="43" s="1"/>
  <c r="AJ33" i="43"/>
  <c r="AJ79" i="43" s="1"/>
  <c r="T33" i="43"/>
  <c r="T79" i="43" s="1"/>
  <c r="F33" i="43"/>
  <c r="F79" i="43" s="1"/>
  <c r="AH33" i="43"/>
  <c r="AH79" i="43" s="1"/>
  <c r="R33" i="43"/>
  <c r="R79" i="43" s="1"/>
  <c r="V33" i="43"/>
  <c r="V79" i="43" s="1"/>
  <c r="AF33" i="43"/>
  <c r="AF79" i="43" s="1"/>
  <c r="P33" i="43"/>
  <c r="P79" i="43" s="1"/>
  <c r="AD33" i="43"/>
  <c r="AD79" i="43" s="1"/>
  <c r="N33" i="43"/>
  <c r="N79" i="43" s="1"/>
  <c r="AL33" i="43"/>
  <c r="AL79" i="43" s="1"/>
  <c r="AR33" i="43"/>
  <c r="AR79" i="43" s="1"/>
  <c r="AB33" i="43"/>
  <c r="AB79" i="43" s="1"/>
  <c r="L33" i="43"/>
  <c r="L79" i="43" s="1"/>
  <c r="AP33" i="43"/>
  <c r="AP79" i="43" s="1"/>
  <c r="Z33" i="43"/>
  <c r="Z79" i="43" s="1"/>
  <c r="J33" i="43"/>
  <c r="J79" i="43" s="1"/>
  <c r="D33" i="43"/>
  <c r="AN33" i="43"/>
  <c r="AN79" i="43" s="1"/>
  <c r="X33" i="43"/>
  <c r="X79" i="43" s="1"/>
  <c r="H33" i="43"/>
  <c r="H79" i="43" s="1"/>
  <c r="AL157" i="43"/>
  <c r="AL158" i="43" s="1"/>
  <c r="AL160" i="43" s="1"/>
  <c r="V157" i="43"/>
  <c r="V158" i="43" s="1"/>
  <c r="V160" i="43" s="1"/>
  <c r="F157" i="43"/>
  <c r="F158" i="43" s="1"/>
  <c r="F160" i="43" s="1"/>
  <c r="B133" i="43"/>
  <c r="B112" i="43"/>
  <c r="J157" i="43"/>
  <c r="J158" i="43" s="1"/>
  <c r="J160" i="43" s="1"/>
  <c r="AJ157" i="43"/>
  <c r="AJ158" i="43" s="1"/>
  <c r="AJ160" i="43" s="1"/>
  <c r="P157" i="43"/>
  <c r="P158" i="43" s="1"/>
  <c r="P160" i="43" s="1"/>
  <c r="D310" i="43"/>
  <c r="D286" i="43"/>
  <c r="D618" i="43"/>
  <c r="D594" i="43"/>
  <c r="B595" i="43"/>
  <c r="J619" i="43"/>
  <c r="J620" i="43" s="1"/>
  <c r="J622" i="43" s="1"/>
  <c r="P619" i="43"/>
  <c r="P620" i="43" s="1"/>
  <c r="P622" i="43" s="1"/>
  <c r="N619" i="43"/>
  <c r="N620" i="43" s="1"/>
  <c r="N622" i="43" s="1"/>
  <c r="B574" i="43"/>
  <c r="AL619" i="43"/>
  <c r="AL620" i="43" s="1"/>
  <c r="AL622" i="43" s="1"/>
  <c r="X619" i="43"/>
  <c r="X620" i="43" s="1"/>
  <c r="X622" i="43" s="1"/>
  <c r="F619" i="43"/>
  <c r="F620" i="43" s="1"/>
  <c r="F622" i="43" s="1"/>
  <c r="H773" i="43"/>
  <c r="H774" i="43" s="1"/>
  <c r="H776" i="43" s="1"/>
  <c r="AJ773" i="43"/>
  <c r="AJ774" i="43" s="1"/>
  <c r="AJ776" i="43" s="1"/>
  <c r="B749" i="43"/>
  <c r="B728" i="43"/>
  <c r="AR773" i="43"/>
  <c r="AR774" i="43" s="1"/>
  <c r="AR776" i="43" s="1"/>
  <c r="AH773" i="43"/>
  <c r="AH774" i="43" s="1"/>
  <c r="AH776" i="43" s="1"/>
  <c r="AD773" i="43"/>
  <c r="AD774" i="43" s="1"/>
  <c r="AD776" i="43" s="1"/>
  <c r="AL311" i="43"/>
  <c r="AL312" i="43" s="1"/>
  <c r="AL314" i="43" s="1"/>
  <c r="X311" i="43"/>
  <c r="X312" i="43" s="1"/>
  <c r="X314" i="43" s="1"/>
  <c r="B287" i="43"/>
  <c r="R311" i="43"/>
  <c r="R312" i="43" s="1"/>
  <c r="R314" i="43" s="1"/>
  <c r="P311" i="43"/>
  <c r="P312" i="43" s="1"/>
  <c r="P314" i="43" s="1"/>
  <c r="N311" i="43"/>
  <c r="N312" i="43" s="1"/>
  <c r="N314" i="43" s="1"/>
  <c r="L311" i="43"/>
  <c r="L312" i="43" s="1"/>
  <c r="L314" i="43" s="1"/>
  <c r="B266" i="43"/>
  <c r="AB311" i="43"/>
  <c r="AB312" i="43" s="1"/>
  <c r="AB314" i="43" s="1"/>
  <c r="D1003" i="43"/>
  <c r="D979" i="43"/>
  <c r="D78" i="43"/>
  <c r="D54" i="43"/>
  <c r="B1057" i="43"/>
  <c r="F1081" i="43"/>
  <c r="F1082" i="43" s="1"/>
  <c r="F1084" i="43" s="1"/>
  <c r="AB1081" i="43"/>
  <c r="AB1082" i="43" s="1"/>
  <c r="AB1084" i="43" s="1"/>
  <c r="B1036" i="43"/>
  <c r="N1081" i="43"/>
  <c r="N1082" i="43" s="1"/>
  <c r="N1084" i="43" s="1"/>
  <c r="T1081" i="43"/>
  <c r="T1082" i="43" s="1"/>
  <c r="T1084" i="43" s="1"/>
  <c r="L1081" i="43"/>
  <c r="L1082" i="43" s="1"/>
  <c r="L1084" i="43" s="1"/>
  <c r="B980" i="43"/>
  <c r="AJ1004" i="43"/>
  <c r="AJ1005" i="43" s="1"/>
  <c r="AJ1007" i="43" s="1"/>
  <c r="T1004" i="43"/>
  <c r="T1005" i="43" s="1"/>
  <c r="T1007" i="43" s="1"/>
  <c r="Z1004" i="43"/>
  <c r="Z1005" i="43" s="1"/>
  <c r="Z1007" i="43" s="1"/>
  <c r="V1004" i="43"/>
  <c r="V1005" i="43" s="1"/>
  <c r="V1007" i="43" s="1"/>
  <c r="B959" i="43"/>
  <c r="L1004" i="43"/>
  <c r="L1005" i="43" s="1"/>
  <c r="L1007" i="43" s="1"/>
  <c r="D926" i="43"/>
  <c r="D902" i="43"/>
  <c r="D156" i="43"/>
  <c r="D132" i="43"/>
  <c r="D695" i="43"/>
  <c r="D671" i="43"/>
  <c r="B1134" i="43"/>
  <c r="V1158" i="43"/>
  <c r="V1159" i="43" s="1"/>
  <c r="V1161" i="43" s="1"/>
  <c r="B1113" i="43"/>
  <c r="D541" i="43"/>
  <c r="D517" i="43"/>
  <c r="D772" i="43"/>
  <c r="D748" i="43"/>
  <c r="D463" i="43"/>
  <c r="D439" i="43"/>
  <c r="T850" i="43"/>
  <c r="T851" i="43" s="1"/>
  <c r="T853" i="43" s="1"/>
  <c r="B826" i="43"/>
  <c r="F850" i="43"/>
  <c r="F851" i="43" s="1"/>
  <c r="F853" i="43" s="1"/>
  <c r="B805" i="43"/>
  <c r="N850" i="43"/>
  <c r="N851" i="43" s="1"/>
  <c r="N853" i="43" s="1"/>
  <c r="AB850" i="43"/>
  <c r="AB851" i="43" s="1"/>
  <c r="AB853" i="43" s="1"/>
  <c r="B518" i="43"/>
  <c r="B497" i="43"/>
  <c r="B38" i="43"/>
  <c r="B34" i="43"/>
  <c r="B55" i="43"/>
  <c r="D233" i="43"/>
  <c r="D209" i="43"/>
  <c r="V696" i="43"/>
  <c r="V697" i="43" s="1"/>
  <c r="V699" i="43" s="1"/>
  <c r="B672" i="43"/>
  <c r="B651" i="43"/>
  <c r="P696" i="43"/>
  <c r="P697" i="43" s="1"/>
  <c r="P699" i="43" s="1"/>
  <c r="AH696" i="43"/>
  <c r="AH697" i="43" s="1"/>
  <c r="AH699" i="43" s="1"/>
  <c r="D1133" i="43"/>
  <c r="D1157" i="43"/>
  <c r="B363" i="43"/>
  <c r="B346" i="43"/>
  <c r="AH387" i="43"/>
  <c r="B342" i="43"/>
  <c r="AR387" i="43"/>
  <c r="AN387" i="43"/>
  <c r="L387" i="43"/>
  <c r="AJ387" i="43"/>
  <c r="D1080" i="43"/>
  <c r="D1056" i="43"/>
  <c r="B419" i="43"/>
  <c r="N464" i="43"/>
  <c r="AR464" i="43"/>
  <c r="J464" i="43"/>
  <c r="X464" i="43"/>
  <c r="AL464" i="43"/>
  <c r="F464" i="43"/>
  <c r="B440" i="43"/>
  <c r="AJ464" i="43"/>
  <c r="B423" i="43"/>
  <c r="P464" i="43"/>
  <c r="D825" i="43"/>
  <c r="D849" i="43"/>
  <c r="D386" i="43"/>
  <c r="D362" i="43"/>
  <c r="AN927" i="43"/>
  <c r="AN928" i="43" s="1"/>
  <c r="AN930" i="43" s="1"/>
  <c r="B882" i="43"/>
  <c r="B903" i="43"/>
  <c r="Z927" i="43"/>
  <c r="Z928" i="43" s="1"/>
  <c r="Z930" i="43" s="1"/>
  <c r="AH927" i="43"/>
  <c r="AH928" i="43" s="1"/>
  <c r="AH930" i="43" s="1"/>
  <c r="R927" i="43"/>
  <c r="R928" i="43" s="1"/>
  <c r="R930" i="43" s="1"/>
  <c r="P927" i="43"/>
  <c r="P928" i="43" s="1"/>
  <c r="P930" i="43" s="1"/>
  <c r="L927" i="43"/>
  <c r="L928" i="43" s="1"/>
  <c r="L930" i="43" s="1"/>
  <c r="B210" i="43"/>
  <c r="B189" i="43"/>
  <c r="P655" i="43" l="1"/>
  <c r="AR1040" i="43"/>
  <c r="AJ1040" i="43"/>
  <c r="H270" i="43"/>
  <c r="AR270" i="43"/>
  <c r="AP1040" i="43"/>
  <c r="F270" i="43"/>
  <c r="AP270" i="43"/>
  <c r="P1040" i="43"/>
  <c r="AL1040" i="43"/>
  <c r="Z655" i="43"/>
  <c r="Z1040" i="43"/>
  <c r="AJ270" i="43"/>
  <c r="Z270" i="43"/>
  <c r="N116" i="43"/>
  <c r="H886" i="43"/>
  <c r="AB578" i="43"/>
  <c r="T578" i="43"/>
  <c r="AH963" i="43"/>
  <c r="AN116" i="43"/>
  <c r="R1040" i="43"/>
  <c r="X1040" i="43"/>
  <c r="AB655" i="43"/>
  <c r="AD655" i="43"/>
  <c r="AP655" i="43"/>
  <c r="AD963" i="43"/>
  <c r="AN963" i="43"/>
  <c r="AJ886" i="43"/>
  <c r="L1040" i="43"/>
  <c r="AH1040" i="43"/>
  <c r="AN1040" i="43"/>
  <c r="V270" i="43"/>
  <c r="L270" i="43"/>
  <c r="X116" i="43"/>
  <c r="AF1040" i="43"/>
  <c r="H1040" i="43"/>
  <c r="L655" i="43"/>
  <c r="R655" i="43"/>
  <c r="AF886" i="43"/>
  <c r="AR116" i="43"/>
  <c r="AL886" i="43"/>
  <c r="AD886" i="43"/>
  <c r="L578" i="43"/>
  <c r="AH578" i="43"/>
  <c r="N963" i="43"/>
  <c r="AH655" i="43"/>
  <c r="V655" i="43"/>
  <c r="AF655" i="43"/>
  <c r="AP963" i="43"/>
  <c r="AJ655" i="43"/>
  <c r="J116" i="43"/>
  <c r="P116" i="43"/>
  <c r="P886" i="43"/>
  <c r="AN886" i="43"/>
  <c r="X578" i="43"/>
  <c r="N578" i="43"/>
  <c r="F578" i="43"/>
  <c r="F116" i="43"/>
  <c r="Z116" i="43"/>
  <c r="AF116" i="43"/>
  <c r="R886" i="43"/>
  <c r="J886" i="43"/>
  <c r="AN578" i="43"/>
  <c r="AD578" i="43"/>
  <c r="V578" i="43"/>
  <c r="V116" i="43"/>
  <c r="AP116" i="43"/>
  <c r="R116" i="43"/>
  <c r="AH886" i="43"/>
  <c r="Z886" i="43"/>
  <c r="J578" i="43"/>
  <c r="P578" i="43"/>
  <c r="AL578" i="43"/>
  <c r="T270" i="43"/>
  <c r="J270" i="43"/>
  <c r="J1040" i="43"/>
  <c r="AR963" i="43"/>
  <c r="AN655" i="43"/>
  <c r="J963" i="43"/>
  <c r="AL655" i="43"/>
  <c r="AB886" i="43"/>
  <c r="AB116" i="43"/>
  <c r="V886" i="43"/>
  <c r="N886" i="43"/>
  <c r="AP578" i="43"/>
  <c r="R578" i="43"/>
  <c r="H116" i="43"/>
  <c r="AF963" i="43"/>
  <c r="H963" i="43"/>
  <c r="L963" i="43"/>
  <c r="AR886" i="43"/>
  <c r="AD116" i="43"/>
  <c r="X886" i="43"/>
  <c r="H578" i="43"/>
  <c r="AR578" i="43"/>
  <c r="AJ578" i="43"/>
  <c r="T116" i="43"/>
  <c r="AR655" i="43"/>
  <c r="F655" i="43"/>
  <c r="T655" i="43"/>
  <c r="AH270" i="43"/>
  <c r="AN270" i="43"/>
  <c r="AD270" i="43"/>
  <c r="J655" i="43"/>
  <c r="H655" i="43"/>
  <c r="L886" i="43"/>
  <c r="F963" i="43"/>
  <c r="Z963" i="43"/>
  <c r="AJ963" i="43"/>
  <c r="AD1040" i="43"/>
  <c r="V1040" i="43"/>
  <c r="AD193" i="43"/>
  <c r="AP809" i="43"/>
  <c r="R809" i="43"/>
  <c r="X809" i="43"/>
  <c r="T963" i="43"/>
  <c r="X655" i="43"/>
  <c r="N655" i="43"/>
  <c r="T886" i="43"/>
  <c r="AL116" i="43"/>
  <c r="L116" i="43"/>
  <c r="AH116" i="43"/>
  <c r="F886" i="43"/>
  <c r="AP886" i="43"/>
  <c r="Z578" i="43"/>
  <c r="AF578" i="43"/>
  <c r="X963" i="43"/>
  <c r="R963" i="43"/>
  <c r="AR193" i="43"/>
  <c r="J193" i="43"/>
  <c r="N1117" i="43"/>
  <c r="F1117" i="43"/>
  <c r="J732" i="43"/>
  <c r="Z732" i="43"/>
  <c r="R732" i="43"/>
  <c r="H501" i="43"/>
  <c r="AB501" i="43"/>
  <c r="H193" i="43"/>
  <c r="T193" i="43"/>
  <c r="Z193" i="43"/>
  <c r="L809" i="43"/>
  <c r="AH809" i="43"/>
  <c r="AN809" i="43"/>
  <c r="P963" i="43"/>
  <c r="AD1117" i="43"/>
  <c r="V1117" i="43"/>
  <c r="AL732" i="43"/>
  <c r="F732" i="43"/>
  <c r="AH732" i="43"/>
  <c r="AN501" i="43"/>
  <c r="AR501" i="43"/>
  <c r="D882" i="43"/>
  <c r="D928" i="43" s="1"/>
  <c r="AL882" i="43"/>
  <c r="AL883" i="43" s="1"/>
  <c r="V882" i="43"/>
  <c r="V883" i="43" s="1"/>
  <c r="F882" i="43"/>
  <c r="F883" i="43" s="1"/>
  <c r="AH882" i="43"/>
  <c r="AH883" i="43" s="1"/>
  <c r="R882" i="43"/>
  <c r="R883" i="43" s="1"/>
  <c r="AF882" i="43"/>
  <c r="AF883" i="43" s="1"/>
  <c r="P882" i="43"/>
  <c r="P883" i="43" s="1"/>
  <c r="AD882" i="43"/>
  <c r="AD883" i="43" s="1"/>
  <c r="N882" i="43"/>
  <c r="N883" i="43" s="1"/>
  <c r="AP882" i="43"/>
  <c r="AP883" i="43" s="1"/>
  <c r="Z882" i="43"/>
  <c r="Z883" i="43" s="1"/>
  <c r="J882" i="43"/>
  <c r="J883" i="43" s="1"/>
  <c r="L882" i="43"/>
  <c r="L883" i="43" s="1"/>
  <c r="H882" i="43"/>
  <c r="H883" i="43" s="1"/>
  <c r="AR882" i="43"/>
  <c r="AR883" i="43" s="1"/>
  <c r="AN882" i="43"/>
  <c r="AN883" i="43" s="1"/>
  <c r="AJ882" i="43"/>
  <c r="AJ883" i="43" s="1"/>
  <c r="AB882" i="43"/>
  <c r="AB883" i="43" s="1"/>
  <c r="X882" i="43"/>
  <c r="X883" i="43" s="1"/>
  <c r="T882" i="43"/>
  <c r="T883" i="43" s="1"/>
  <c r="D342" i="43"/>
  <c r="AD342" i="43"/>
  <c r="AD388" i="43" s="1"/>
  <c r="AD389" i="43" s="1"/>
  <c r="AD391" i="43" s="1"/>
  <c r="N342" i="43"/>
  <c r="N388" i="43" s="1"/>
  <c r="N389" i="43" s="1"/>
  <c r="N391" i="43" s="1"/>
  <c r="AR342" i="43"/>
  <c r="AR388" i="43" s="1"/>
  <c r="AR389" i="43" s="1"/>
  <c r="AR391" i="43" s="1"/>
  <c r="AB342" i="43"/>
  <c r="AB388" i="43" s="1"/>
  <c r="AB389" i="43" s="1"/>
  <c r="AB391" i="43" s="1"/>
  <c r="L342" i="43"/>
  <c r="L388" i="43" s="1"/>
  <c r="L389" i="43" s="1"/>
  <c r="L391" i="43" s="1"/>
  <c r="AP342" i="43"/>
  <c r="AP388" i="43" s="1"/>
  <c r="AP389" i="43" s="1"/>
  <c r="AP391" i="43" s="1"/>
  <c r="Z342" i="43"/>
  <c r="Z388" i="43" s="1"/>
  <c r="Z389" i="43" s="1"/>
  <c r="Z391" i="43" s="1"/>
  <c r="J342" i="43"/>
  <c r="J388" i="43" s="1"/>
  <c r="J389" i="43" s="1"/>
  <c r="J391" i="43" s="1"/>
  <c r="AN342" i="43"/>
  <c r="AN388" i="43" s="1"/>
  <c r="AN389" i="43" s="1"/>
  <c r="AN391" i="43" s="1"/>
  <c r="X342" i="43"/>
  <c r="X388" i="43" s="1"/>
  <c r="X389" i="43" s="1"/>
  <c r="X391" i="43" s="1"/>
  <c r="H342" i="43"/>
  <c r="H388" i="43" s="1"/>
  <c r="H389" i="43" s="1"/>
  <c r="H391" i="43" s="1"/>
  <c r="AL342" i="43"/>
  <c r="AL388" i="43" s="1"/>
  <c r="AL389" i="43" s="1"/>
  <c r="AL391" i="43" s="1"/>
  <c r="V342" i="43"/>
  <c r="V388" i="43" s="1"/>
  <c r="V389" i="43" s="1"/>
  <c r="V391" i="43" s="1"/>
  <c r="F342" i="43"/>
  <c r="F388" i="43" s="1"/>
  <c r="F389" i="43" s="1"/>
  <c r="F391" i="43" s="1"/>
  <c r="AJ342" i="43"/>
  <c r="AJ388" i="43" s="1"/>
  <c r="AJ389" i="43" s="1"/>
  <c r="AJ391" i="43" s="1"/>
  <c r="T342" i="43"/>
  <c r="T388" i="43" s="1"/>
  <c r="T389" i="43" s="1"/>
  <c r="T391" i="43" s="1"/>
  <c r="AH342" i="43"/>
  <c r="AH388" i="43" s="1"/>
  <c r="AH389" i="43" s="1"/>
  <c r="AH391" i="43" s="1"/>
  <c r="R342" i="43"/>
  <c r="R388" i="43" s="1"/>
  <c r="R389" i="43" s="1"/>
  <c r="R391" i="43" s="1"/>
  <c r="AF342" i="43"/>
  <c r="AF388" i="43" s="1"/>
  <c r="AF389" i="43" s="1"/>
  <c r="AF391" i="43" s="1"/>
  <c r="P342" i="43"/>
  <c r="P388" i="43" s="1"/>
  <c r="P389" i="43" s="1"/>
  <c r="P391" i="43" s="1"/>
  <c r="D1036" i="43"/>
  <c r="D1082" i="43" s="1"/>
  <c r="AF1036" i="43"/>
  <c r="AF1037" i="43" s="1"/>
  <c r="P1036" i="43"/>
  <c r="P1037" i="43" s="1"/>
  <c r="AD1036" i="43"/>
  <c r="AD1037" i="43" s="1"/>
  <c r="N1036" i="43"/>
  <c r="N1037" i="43" s="1"/>
  <c r="AR1036" i="43"/>
  <c r="AR1037" i="43" s="1"/>
  <c r="AB1036" i="43"/>
  <c r="AB1037" i="43" s="1"/>
  <c r="L1036" i="43"/>
  <c r="L1037" i="43" s="1"/>
  <c r="AP1036" i="43"/>
  <c r="AP1037" i="43" s="1"/>
  <c r="Z1036" i="43"/>
  <c r="Z1037" i="43" s="1"/>
  <c r="J1036" i="43"/>
  <c r="J1037" i="43" s="1"/>
  <c r="AN1036" i="43"/>
  <c r="AN1037" i="43" s="1"/>
  <c r="X1036" i="43"/>
  <c r="X1037" i="43" s="1"/>
  <c r="H1036" i="43"/>
  <c r="H1037" i="43" s="1"/>
  <c r="AL1036" i="43"/>
  <c r="AL1037" i="43" s="1"/>
  <c r="V1036" i="43"/>
  <c r="V1037" i="43" s="1"/>
  <c r="F1036" i="43"/>
  <c r="F1037" i="43" s="1"/>
  <c r="AJ1036" i="43"/>
  <c r="AJ1037" i="43" s="1"/>
  <c r="T1036" i="43"/>
  <c r="T1037" i="43" s="1"/>
  <c r="AH1036" i="43"/>
  <c r="AH1037" i="43" s="1"/>
  <c r="R1036" i="43"/>
  <c r="R1037" i="43" s="1"/>
  <c r="D574" i="43"/>
  <c r="D620" i="43" s="1"/>
  <c r="AD574" i="43"/>
  <c r="AD575" i="43" s="1"/>
  <c r="N574" i="43"/>
  <c r="N575" i="43" s="1"/>
  <c r="AR574" i="43"/>
  <c r="AR575" i="43" s="1"/>
  <c r="AB574" i="43"/>
  <c r="AB575" i="43" s="1"/>
  <c r="L574" i="43"/>
  <c r="L575" i="43" s="1"/>
  <c r="AP574" i="43"/>
  <c r="AP575" i="43" s="1"/>
  <c r="Z574" i="43"/>
  <c r="Z575" i="43" s="1"/>
  <c r="J574" i="43"/>
  <c r="J575" i="43" s="1"/>
  <c r="AN574" i="43"/>
  <c r="AN575" i="43" s="1"/>
  <c r="X574" i="43"/>
  <c r="X575" i="43" s="1"/>
  <c r="H574" i="43"/>
  <c r="H575" i="43" s="1"/>
  <c r="AL574" i="43"/>
  <c r="AL575" i="43" s="1"/>
  <c r="V574" i="43"/>
  <c r="V575" i="43" s="1"/>
  <c r="F574" i="43"/>
  <c r="F575" i="43" s="1"/>
  <c r="AJ574" i="43"/>
  <c r="AJ575" i="43" s="1"/>
  <c r="T574" i="43"/>
  <c r="T575" i="43" s="1"/>
  <c r="AH574" i="43"/>
  <c r="AH575" i="43" s="1"/>
  <c r="R574" i="43"/>
  <c r="R575" i="43" s="1"/>
  <c r="AF574" i="43"/>
  <c r="AF575" i="43" s="1"/>
  <c r="P574" i="43"/>
  <c r="P575" i="43" s="1"/>
  <c r="AF193" i="43"/>
  <c r="X193" i="43"/>
  <c r="AP193" i="43"/>
  <c r="AB809" i="43"/>
  <c r="T809" i="43"/>
  <c r="V963" i="43"/>
  <c r="Z1117" i="43"/>
  <c r="P1117" i="43"/>
  <c r="AL1117" i="43"/>
  <c r="P732" i="43"/>
  <c r="AF732" i="43"/>
  <c r="L501" i="43"/>
  <c r="N501" i="43"/>
  <c r="L193" i="43"/>
  <c r="R193" i="43"/>
  <c r="AR809" i="43"/>
  <c r="AJ809" i="43"/>
  <c r="AL963" i="43"/>
  <c r="AP1117" i="43"/>
  <c r="AF1117" i="43"/>
  <c r="H1117" i="43"/>
  <c r="AN732" i="43"/>
  <c r="L732" i="43"/>
  <c r="V501" i="43"/>
  <c r="P501" i="43"/>
  <c r="AD501" i="43"/>
  <c r="D189" i="43"/>
  <c r="D235" i="43" s="1"/>
  <c r="AD189" i="43"/>
  <c r="AD190" i="43" s="1"/>
  <c r="N189" i="43"/>
  <c r="N190" i="43" s="1"/>
  <c r="AN189" i="43"/>
  <c r="AN190" i="43" s="1"/>
  <c r="V189" i="43"/>
  <c r="V190" i="43" s="1"/>
  <c r="AL189" i="43"/>
  <c r="AL190" i="43" s="1"/>
  <c r="T189" i="43"/>
  <c r="T190" i="43" s="1"/>
  <c r="AJ189" i="43"/>
  <c r="AJ190" i="43" s="1"/>
  <c r="R189" i="43"/>
  <c r="R190" i="43" s="1"/>
  <c r="AH189" i="43"/>
  <c r="AH190" i="43" s="1"/>
  <c r="P189" i="43"/>
  <c r="P190" i="43" s="1"/>
  <c r="X189" i="43"/>
  <c r="X190" i="43" s="1"/>
  <c r="AF189" i="43"/>
  <c r="AF190" i="43" s="1"/>
  <c r="L189" i="43"/>
  <c r="L190" i="43" s="1"/>
  <c r="AP189" i="43"/>
  <c r="AP190" i="43" s="1"/>
  <c r="AB189" i="43"/>
  <c r="AB190" i="43" s="1"/>
  <c r="J189" i="43"/>
  <c r="J190" i="43" s="1"/>
  <c r="F189" i="43"/>
  <c r="F190" i="43" s="1"/>
  <c r="AR189" i="43"/>
  <c r="AR190" i="43" s="1"/>
  <c r="Z189" i="43"/>
  <c r="Z190" i="43" s="1"/>
  <c r="H189" i="43"/>
  <c r="H190" i="43" s="1"/>
  <c r="D959" i="43"/>
  <c r="AD959" i="43"/>
  <c r="AD960" i="43" s="1"/>
  <c r="N959" i="43"/>
  <c r="N960" i="43" s="1"/>
  <c r="AP959" i="43"/>
  <c r="AP960" i="43" s="1"/>
  <c r="AR959" i="43"/>
  <c r="AR960" i="43" s="1"/>
  <c r="X959" i="43"/>
  <c r="X960" i="43" s="1"/>
  <c r="F959" i="43"/>
  <c r="F960" i="43" s="1"/>
  <c r="AN959" i="43"/>
  <c r="AN960" i="43" s="1"/>
  <c r="V959" i="43"/>
  <c r="V960" i="43" s="1"/>
  <c r="AL959" i="43"/>
  <c r="AL960" i="43" s="1"/>
  <c r="T959" i="43"/>
  <c r="T960" i="43" s="1"/>
  <c r="AJ959" i="43"/>
  <c r="AJ960" i="43" s="1"/>
  <c r="R959" i="43"/>
  <c r="R960" i="43" s="1"/>
  <c r="AH959" i="43"/>
  <c r="AH960" i="43" s="1"/>
  <c r="P959" i="43"/>
  <c r="P960" i="43" s="1"/>
  <c r="AF959" i="43"/>
  <c r="AF960" i="43" s="1"/>
  <c r="L959" i="43"/>
  <c r="L960" i="43" s="1"/>
  <c r="AB959" i="43"/>
  <c r="AB960" i="43" s="1"/>
  <c r="J959" i="43"/>
  <c r="J960" i="43" s="1"/>
  <c r="Z959" i="43"/>
  <c r="Z960" i="43" s="1"/>
  <c r="H959" i="43"/>
  <c r="H960" i="43" s="1"/>
  <c r="AJ193" i="43"/>
  <c r="AH193" i="43"/>
  <c r="N809" i="43"/>
  <c r="F809" i="43"/>
  <c r="J1117" i="43"/>
  <c r="R1117" i="43"/>
  <c r="X1117" i="43"/>
  <c r="T732" i="43"/>
  <c r="AB732" i="43"/>
  <c r="X501" i="43"/>
  <c r="T501" i="43"/>
  <c r="R501" i="43"/>
  <c r="D346" i="43"/>
  <c r="AD346" i="43"/>
  <c r="N346" i="43"/>
  <c r="AR346" i="43"/>
  <c r="AB346" i="43"/>
  <c r="L346" i="43"/>
  <c r="AP346" i="43"/>
  <c r="Z346" i="43"/>
  <c r="J346" i="43"/>
  <c r="AN346" i="43"/>
  <c r="X346" i="43"/>
  <c r="H346" i="43"/>
  <c r="AL346" i="43"/>
  <c r="V346" i="43"/>
  <c r="F346" i="43"/>
  <c r="AJ346" i="43"/>
  <c r="T346" i="43"/>
  <c r="AH346" i="43"/>
  <c r="R346" i="43"/>
  <c r="P346" i="43"/>
  <c r="AF346" i="43"/>
  <c r="AF347" i="43" s="1"/>
  <c r="D1113" i="43"/>
  <c r="D1159" i="43" s="1"/>
  <c r="AF1113" i="43"/>
  <c r="AF1114" i="43" s="1"/>
  <c r="P1113" i="43"/>
  <c r="P1114" i="43" s="1"/>
  <c r="AD1113" i="43"/>
  <c r="AD1114" i="43" s="1"/>
  <c r="N1113" i="43"/>
  <c r="N1114" i="43" s="1"/>
  <c r="AR1113" i="43"/>
  <c r="AR1114" i="43" s="1"/>
  <c r="AB1113" i="43"/>
  <c r="AB1114" i="43" s="1"/>
  <c r="L1113" i="43"/>
  <c r="L1114" i="43" s="1"/>
  <c r="AP1113" i="43"/>
  <c r="AP1114" i="43" s="1"/>
  <c r="Z1113" i="43"/>
  <c r="Z1114" i="43" s="1"/>
  <c r="J1113" i="43"/>
  <c r="J1114" i="43" s="1"/>
  <c r="AN1113" i="43"/>
  <c r="AN1114" i="43" s="1"/>
  <c r="X1113" i="43"/>
  <c r="X1114" i="43" s="1"/>
  <c r="H1113" i="43"/>
  <c r="H1114" i="43" s="1"/>
  <c r="AL1113" i="43"/>
  <c r="AL1114" i="43" s="1"/>
  <c r="V1113" i="43"/>
  <c r="V1114" i="43" s="1"/>
  <c r="F1113" i="43"/>
  <c r="F1114" i="43" s="1"/>
  <c r="AJ1113" i="43"/>
  <c r="AJ1114" i="43" s="1"/>
  <c r="T1113" i="43"/>
  <c r="T1114" i="43" s="1"/>
  <c r="AH1113" i="43"/>
  <c r="AH1114" i="43" s="1"/>
  <c r="R1113" i="43"/>
  <c r="R1114" i="43" s="1"/>
  <c r="N193" i="43"/>
  <c r="F193" i="43"/>
  <c r="AD809" i="43"/>
  <c r="V809" i="43"/>
  <c r="AB963" i="43"/>
  <c r="L1117" i="43"/>
  <c r="AH1117" i="43"/>
  <c r="AN1117" i="43"/>
  <c r="AP732" i="43"/>
  <c r="AR732" i="43"/>
  <c r="AF501" i="43"/>
  <c r="J501" i="43"/>
  <c r="AH501" i="43"/>
  <c r="D419" i="43"/>
  <c r="AD419" i="43"/>
  <c r="AD465" i="43" s="1"/>
  <c r="AD466" i="43" s="1"/>
  <c r="AD468" i="43" s="1"/>
  <c r="N419" i="43"/>
  <c r="N465" i="43" s="1"/>
  <c r="N466" i="43" s="1"/>
  <c r="N468" i="43" s="1"/>
  <c r="AR419" i="43"/>
  <c r="AR465" i="43" s="1"/>
  <c r="AR466" i="43" s="1"/>
  <c r="AR468" i="43" s="1"/>
  <c r="AB419" i="43"/>
  <c r="AB465" i="43" s="1"/>
  <c r="AB466" i="43" s="1"/>
  <c r="AB468" i="43" s="1"/>
  <c r="L419" i="43"/>
  <c r="L465" i="43" s="1"/>
  <c r="L466" i="43" s="1"/>
  <c r="L468" i="43" s="1"/>
  <c r="AP419" i="43"/>
  <c r="AP465" i="43" s="1"/>
  <c r="AP466" i="43" s="1"/>
  <c r="AP468" i="43" s="1"/>
  <c r="Z419" i="43"/>
  <c r="Z465" i="43" s="1"/>
  <c r="Z466" i="43" s="1"/>
  <c r="Z468" i="43" s="1"/>
  <c r="J419" i="43"/>
  <c r="J465" i="43" s="1"/>
  <c r="J466" i="43" s="1"/>
  <c r="J468" i="43" s="1"/>
  <c r="AN419" i="43"/>
  <c r="AN465" i="43" s="1"/>
  <c r="AN466" i="43" s="1"/>
  <c r="AN468" i="43" s="1"/>
  <c r="X419" i="43"/>
  <c r="X465" i="43" s="1"/>
  <c r="X466" i="43" s="1"/>
  <c r="X468" i="43" s="1"/>
  <c r="H419" i="43"/>
  <c r="H465" i="43" s="1"/>
  <c r="H466" i="43" s="1"/>
  <c r="H468" i="43" s="1"/>
  <c r="AL419" i="43"/>
  <c r="AL465" i="43" s="1"/>
  <c r="AL466" i="43" s="1"/>
  <c r="AL468" i="43" s="1"/>
  <c r="V419" i="43"/>
  <c r="V465" i="43" s="1"/>
  <c r="V466" i="43" s="1"/>
  <c r="V468" i="43" s="1"/>
  <c r="F419" i="43"/>
  <c r="F465" i="43" s="1"/>
  <c r="F466" i="43" s="1"/>
  <c r="F468" i="43" s="1"/>
  <c r="AJ419" i="43"/>
  <c r="AJ465" i="43" s="1"/>
  <c r="AJ466" i="43" s="1"/>
  <c r="AJ468" i="43" s="1"/>
  <c r="T419" i="43"/>
  <c r="T465" i="43" s="1"/>
  <c r="T466" i="43" s="1"/>
  <c r="T468" i="43" s="1"/>
  <c r="AH419" i="43"/>
  <c r="AH465" i="43" s="1"/>
  <c r="AH466" i="43" s="1"/>
  <c r="AH468" i="43" s="1"/>
  <c r="R419" i="43"/>
  <c r="R465" i="43" s="1"/>
  <c r="R466" i="43" s="1"/>
  <c r="R468" i="43" s="1"/>
  <c r="AF419" i="43"/>
  <c r="AF465" i="43" s="1"/>
  <c r="AF466" i="43" s="1"/>
  <c r="AF468" i="43" s="1"/>
  <c r="P419" i="43"/>
  <c r="P465" i="43" s="1"/>
  <c r="P466" i="43" s="1"/>
  <c r="P468" i="43" s="1"/>
  <c r="D423" i="43"/>
  <c r="AD423" i="43"/>
  <c r="N423" i="43"/>
  <c r="AR423" i="43"/>
  <c r="AB423" i="43"/>
  <c r="L423" i="43"/>
  <c r="AP423" i="43"/>
  <c r="Z423" i="43"/>
  <c r="J423" i="43"/>
  <c r="AN423" i="43"/>
  <c r="X423" i="43"/>
  <c r="H423" i="43"/>
  <c r="AL423" i="43"/>
  <c r="V423" i="43"/>
  <c r="F423" i="43"/>
  <c r="AJ423" i="43"/>
  <c r="T423" i="43"/>
  <c r="AH423" i="43"/>
  <c r="R423" i="43"/>
  <c r="P423" i="43"/>
  <c r="AF423" i="43"/>
  <c r="D805" i="43"/>
  <c r="AF805" i="43"/>
  <c r="AF806" i="43" s="1"/>
  <c r="P805" i="43"/>
  <c r="P806" i="43" s="1"/>
  <c r="AD805" i="43"/>
  <c r="AD806" i="43" s="1"/>
  <c r="N805" i="43"/>
  <c r="N806" i="43" s="1"/>
  <c r="AR805" i="43"/>
  <c r="AR806" i="43" s="1"/>
  <c r="AB805" i="43"/>
  <c r="AB806" i="43" s="1"/>
  <c r="L805" i="43"/>
  <c r="L806" i="43" s="1"/>
  <c r="AP805" i="43"/>
  <c r="AP806" i="43" s="1"/>
  <c r="Z805" i="43"/>
  <c r="Z806" i="43" s="1"/>
  <c r="J805" i="43"/>
  <c r="J806" i="43" s="1"/>
  <c r="AN805" i="43"/>
  <c r="AN806" i="43" s="1"/>
  <c r="X805" i="43"/>
  <c r="X806" i="43" s="1"/>
  <c r="H805" i="43"/>
  <c r="H806" i="43" s="1"/>
  <c r="AL805" i="43"/>
  <c r="AL806" i="43" s="1"/>
  <c r="V805" i="43"/>
  <c r="V806" i="43" s="1"/>
  <c r="F805" i="43"/>
  <c r="F806" i="43" s="1"/>
  <c r="AJ805" i="43"/>
  <c r="AJ806" i="43" s="1"/>
  <c r="T805" i="43"/>
  <c r="T806" i="43" s="1"/>
  <c r="R805" i="43"/>
  <c r="R806" i="43" s="1"/>
  <c r="AH805" i="43"/>
  <c r="AH806" i="43" s="1"/>
  <c r="AN193" i="43"/>
  <c r="V193" i="43"/>
  <c r="J809" i="43"/>
  <c r="P809" i="43"/>
  <c r="AL809" i="43"/>
  <c r="AB1117" i="43"/>
  <c r="T1117" i="43"/>
  <c r="AJ732" i="43"/>
  <c r="V732" i="43"/>
  <c r="N732" i="43"/>
  <c r="F501" i="43"/>
  <c r="Z501" i="43"/>
  <c r="AJ501" i="43"/>
  <c r="D112" i="43"/>
  <c r="D158" i="43" s="1"/>
  <c r="AP112" i="43"/>
  <c r="AP113" i="43" s="1"/>
  <c r="Z112" i="43"/>
  <c r="Z113" i="43" s="1"/>
  <c r="J112" i="43"/>
  <c r="J113" i="43" s="1"/>
  <c r="AN112" i="43"/>
  <c r="AN113" i="43" s="1"/>
  <c r="X112" i="43"/>
  <c r="X113" i="43" s="1"/>
  <c r="H112" i="43"/>
  <c r="H113" i="43" s="1"/>
  <c r="AL112" i="43"/>
  <c r="AL113" i="43" s="1"/>
  <c r="V112" i="43"/>
  <c r="V113" i="43" s="1"/>
  <c r="F112" i="43"/>
  <c r="F113" i="43" s="1"/>
  <c r="AJ112" i="43"/>
  <c r="AJ113" i="43" s="1"/>
  <c r="T112" i="43"/>
  <c r="T113" i="43" s="1"/>
  <c r="AB112" i="43"/>
  <c r="AB113" i="43" s="1"/>
  <c r="AH112" i="43"/>
  <c r="AH113" i="43" s="1"/>
  <c r="R112" i="43"/>
  <c r="R113" i="43" s="1"/>
  <c r="AR112" i="43"/>
  <c r="AR113" i="43" s="1"/>
  <c r="AF112" i="43"/>
  <c r="AF113" i="43" s="1"/>
  <c r="P112" i="43"/>
  <c r="P113" i="43" s="1"/>
  <c r="L112" i="43"/>
  <c r="L113" i="43" s="1"/>
  <c r="AD112" i="43"/>
  <c r="AD113" i="43" s="1"/>
  <c r="N112" i="43"/>
  <c r="N113" i="43" s="1"/>
  <c r="D651" i="43"/>
  <c r="D697" i="43" s="1"/>
  <c r="AN651" i="43"/>
  <c r="AN652" i="43" s="1"/>
  <c r="X651" i="43"/>
  <c r="X652" i="43" s="1"/>
  <c r="H651" i="43"/>
  <c r="H652" i="43" s="1"/>
  <c r="AJ651" i="43"/>
  <c r="AJ652" i="43" s="1"/>
  <c r="T651" i="43"/>
  <c r="T652" i="43" s="1"/>
  <c r="AF651" i="43"/>
  <c r="AF652" i="43" s="1"/>
  <c r="P651" i="43"/>
  <c r="P652" i="43" s="1"/>
  <c r="AL651" i="43"/>
  <c r="AL652" i="43" s="1"/>
  <c r="L651" i="43"/>
  <c r="L652" i="43" s="1"/>
  <c r="AH651" i="43"/>
  <c r="AH652" i="43" s="1"/>
  <c r="J651" i="43"/>
  <c r="J652" i="43" s="1"/>
  <c r="AD651" i="43"/>
  <c r="AD652" i="43" s="1"/>
  <c r="F651" i="43"/>
  <c r="F652" i="43" s="1"/>
  <c r="AB651" i="43"/>
  <c r="AB652" i="43" s="1"/>
  <c r="Z651" i="43"/>
  <c r="Z652" i="43" s="1"/>
  <c r="V651" i="43"/>
  <c r="V652" i="43" s="1"/>
  <c r="AR651" i="43"/>
  <c r="AR652" i="43" s="1"/>
  <c r="R651" i="43"/>
  <c r="R652" i="43" s="1"/>
  <c r="AP651" i="43"/>
  <c r="AP652" i="43" s="1"/>
  <c r="N651" i="43"/>
  <c r="N652" i="43" s="1"/>
  <c r="D497" i="43"/>
  <c r="D543" i="43" s="1"/>
  <c r="AP497" i="43"/>
  <c r="AP498" i="43" s="1"/>
  <c r="Z497" i="43"/>
  <c r="Z498" i="43" s="1"/>
  <c r="J497" i="43"/>
  <c r="J498" i="43" s="1"/>
  <c r="AL497" i="43"/>
  <c r="AL498" i="43" s="1"/>
  <c r="V497" i="43"/>
  <c r="V498" i="43" s="1"/>
  <c r="F497" i="43"/>
  <c r="F498" i="43" s="1"/>
  <c r="AH497" i="43"/>
  <c r="AH498" i="43" s="1"/>
  <c r="R497" i="43"/>
  <c r="R498" i="43" s="1"/>
  <c r="AF497" i="43"/>
  <c r="AF498" i="43" s="1"/>
  <c r="H497" i="43"/>
  <c r="H498" i="43" s="1"/>
  <c r="AD497" i="43"/>
  <c r="AD498" i="43" s="1"/>
  <c r="AB497" i="43"/>
  <c r="AB498" i="43" s="1"/>
  <c r="X497" i="43"/>
  <c r="X498" i="43" s="1"/>
  <c r="T497" i="43"/>
  <c r="T498" i="43" s="1"/>
  <c r="AR497" i="43"/>
  <c r="AR498" i="43" s="1"/>
  <c r="P497" i="43"/>
  <c r="P498" i="43" s="1"/>
  <c r="AN497" i="43"/>
  <c r="AN498" i="43" s="1"/>
  <c r="N497" i="43"/>
  <c r="N498" i="43" s="1"/>
  <c r="AJ497" i="43"/>
  <c r="AJ498" i="43" s="1"/>
  <c r="L497" i="43"/>
  <c r="L498" i="43" s="1"/>
  <c r="D266" i="43"/>
  <c r="D312" i="43" s="1"/>
  <c r="AL266" i="43"/>
  <c r="AL267" i="43" s="1"/>
  <c r="V266" i="43"/>
  <c r="V267" i="43" s="1"/>
  <c r="F266" i="43"/>
  <c r="F267" i="43" s="1"/>
  <c r="AJ266" i="43"/>
  <c r="AJ267" i="43" s="1"/>
  <c r="T266" i="43"/>
  <c r="T267" i="43" s="1"/>
  <c r="AH266" i="43"/>
  <c r="AH267" i="43" s="1"/>
  <c r="R266" i="43"/>
  <c r="R267" i="43" s="1"/>
  <c r="AF266" i="43"/>
  <c r="AF267" i="43" s="1"/>
  <c r="P266" i="43"/>
  <c r="P267" i="43" s="1"/>
  <c r="AD266" i="43"/>
  <c r="AD267" i="43" s="1"/>
  <c r="N266" i="43"/>
  <c r="N267" i="43" s="1"/>
  <c r="AR266" i="43"/>
  <c r="AR267" i="43" s="1"/>
  <c r="AB266" i="43"/>
  <c r="AB267" i="43" s="1"/>
  <c r="L266" i="43"/>
  <c r="L267" i="43" s="1"/>
  <c r="AP266" i="43"/>
  <c r="AP267" i="43" s="1"/>
  <c r="Z266" i="43"/>
  <c r="Z267" i="43" s="1"/>
  <c r="J266" i="43"/>
  <c r="J267" i="43" s="1"/>
  <c r="AN266" i="43"/>
  <c r="AN267" i="43" s="1"/>
  <c r="X266" i="43"/>
  <c r="X267" i="43" s="1"/>
  <c r="H266" i="43"/>
  <c r="H267" i="43" s="1"/>
  <c r="D728" i="43"/>
  <c r="D774" i="43" s="1"/>
  <c r="AP728" i="43"/>
  <c r="AP729" i="43" s="1"/>
  <c r="Z728" i="43"/>
  <c r="Z729" i="43" s="1"/>
  <c r="AL728" i="43"/>
  <c r="AL729" i="43" s="1"/>
  <c r="V728" i="43"/>
  <c r="V729" i="43" s="1"/>
  <c r="F728" i="43"/>
  <c r="F729" i="43" s="1"/>
  <c r="AJ728" i="43"/>
  <c r="AJ729" i="43" s="1"/>
  <c r="T728" i="43"/>
  <c r="T729" i="43" s="1"/>
  <c r="R728" i="43"/>
  <c r="R729" i="43" s="1"/>
  <c r="AR728" i="43"/>
  <c r="AR729" i="43" s="1"/>
  <c r="P728" i="43"/>
  <c r="P729" i="43" s="1"/>
  <c r="AN728" i="43"/>
  <c r="AN729" i="43" s="1"/>
  <c r="N728" i="43"/>
  <c r="N729" i="43" s="1"/>
  <c r="AH728" i="43"/>
  <c r="AH729" i="43" s="1"/>
  <c r="L728" i="43"/>
  <c r="L729" i="43" s="1"/>
  <c r="AF728" i="43"/>
  <c r="AF729" i="43" s="1"/>
  <c r="J728" i="43"/>
  <c r="J729" i="43" s="1"/>
  <c r="AD728" i="43"/>
  <c r="AD729" i="43" s="1"/>
  <c r="H728" i="43"/>
  <c r="H729" i="43" s="1"/>
  <c r="AB728" i="43"/>
  <c r="AB729" i="43" s="1"/>
  <c r="X728" i="43"/>
  <c r="X729" i="43" s="1"/>
  <c r="AB193" i="43"/>
  <c r="P193" i="43"/>
  <c r="AL193" i="43"/>
  <c r="Z809" i="43"/>
  <c r="AF809" i="43"/>
  <c r="H809" i="43"/>
  <c r="AR1117" i="43"/>
  <c r="AJ1117" i="43"/>
  <c r="H732" i="43"/>
  <c r="X732" i="43"/>
  <c r="AD732" i="43"/>
  <c r="AL501" i="43"/>
  <c r="AP501" i="43"/>
  <c r="AR38" i="43"/>
  <c r="AB38" i="43"/>
  <c r="L38" i="43"/>
  <c r="AP38" i="43"/>
  <c r="Z38" i="43"/>
  <c r="J38" i="43"/>
  <c r="AN38" i="43"/>
  <c r="X38" i="43"/>
  <c r="H38" i="43"/>
  <c r="D38" i="43"/>
  <c r="AL38" i="43"/>
  <c r="V38" i="43"/>
  <c r="AJ38" i="43"/>
  <c r="T38" i="43"/>
  <c r="AH38" i="43"/>
  <c r="R38" i="43"/>
  <c r="F38" i="43"/>
  <c r="N38" i="43"/>
  <c r="AF38" i="43"/>
  <c r="P38" i="43"/>
  <c r="AD38" i="43"/>
  <c r="AD34" i="43"/>
  <c r="AD80" i="43" s="1"/>
  <c r="AD81" i="43" s="1"/>
  <c r="AD83" i="43" s="1"/>
  <c r="N34" i="43"/>
  <c r="N80" i="43" s="1"/>
  <c r="N81" i="43" s="1"/>
  <c r="N83" i="43" s="1"/>
  <c r="AF34" i="43"/>
  <c r="AF80" i="43" s="1"/>
  <c r="AF81" i="43" s="1"/>
  <c r="AF83" i="43" s="1"/>
  <c r="AR34" i="43"/>
  <c r="AR80" i="43" s="1"/>
  <c r="AR81" i="43" s="1"/>
  <c r="AR83" i="43" s="1"/>
  <c r="AB34" i="43"/>
  <c r="AB80" i="43" s="1"/>
  <c r="AB81" i="43" s="1"/>
  <c r="AB83" i="43" s="1"/>
  <c r="L34" i="43"/>
  <c r="L80" i="43" s="1"/>
  <c r="L81" i="43" s="1"/>
  <c r="L83" i="43" s="1"/>
  <c r="AP34" i="43"/>
  <c r="AP80" i="43" s="1"/>
  <c r="AP81" i="43" s="1"/>
  <c r="AP83" i="43" s="1"/>
  <c r="Z34" i="43"/>
  <c r="Z80" i="43" s="1"/>
  <c r="Z81" i="43" s="1"/>
  <c r="Z83" i="43" s="1"/>
  <c r="J34" i="43"/>
  <c r="J80" i="43" s="1"/>
  <c r="J81" i="43" s="1"/>
  <c r="J83" i="43" s="1"/>
  <c r="P34" i="43"/>
  <c r="P80" i="43" s="1"/>
  <c r="P81" i="43" s="1"/>
  <c r="P83" i="43" s="1"/>
  <c r="AN34" i="43"/>
  <c r="AN80" i="43" s="1"/>
  <c r="AN81" i="43" s="1"/>
  <c r="AN83" i="43" s="1"/>
  <c r="X34" i="43"/>
  <c r="X80" i="43" s="1"/>
  <c r="X81" i="43" s="1"/>
  <c r="X83" i="43" s="1"/>
  <c r="H34" i="43"/>
  <c r="H80" i="43" s="1"/>
  <c r="H81" i="43" s="1"/>
  <c r="H83" i="43" s="1"/>
  <c r="AL34" i="43"/>
  <c r="AL80" i="43" s="1"/>
  <c r="AL81" i="43" s="1"/>
  <c r="AL83" i="43" s="1"/>
  <c r="V34" i="43"/>
  <c r="V80" i="43" s="1"/>
  <c r="V81" i="43" s="1"/>
  <c r="V83" i="43" s="1"/>
  <c r="D34" i="43"/>
  <c r="AJ34" i="43"/>
  <c r="AJ80" i="43" s="1"/>
  <c r="AJ81" i="43" s="1"/>
  <c r="AJ83" i="43" s="1"/>
  <c r="T34" i="43"/>
  <c r="T80" i="43" s="1"/>
  <c r="T81" i="43" s="1"/>
  <c r="T83" i="43" s="1"/>
  <c r="AH34" i="43"/>
  <c r="AH80" i="43" s="1"/>
  <c r="AH81" i="43" s="1"/>
  <c r="AH83" i="43" s="1"/>
  <c r="R34" i="43"/>
  <c r="R80" i="43" s="1"/>
  <c r="R81" i="43" s="1"/>
  <c r="R83" i="43" s="1"/>
  <c r="F34" i="43"/>
  <c r="D464" i="43"/>
  <c r="D440" i="43"/>
  <c r="D622" i="43"/>
  <c r="D548" i="43"/>
  <c r="D314" i="43"/>
  <c r="D240" i="43"/>
  <c r="D851" i="43"/>
  <c r="D237" i="43"/>
  <c r="D163" i="43"/>
  <c r="D133" i="43"/>
  <c r="D157" i="43"/>
  <c r="B420" i="43"/>
  <c r="B441" i="43"/>
  <c r="B56" i="43"/>
  <c r="B35" i="43"/>
  <c r="D86" i="43"/>
  <c r="D160" i="43"/>
  <c r="D1004" i="43"/>
  <c r="D980" i="43"/>
  <c r="D699" i="43"/>
  <c r="D625" i="43"/>
  <c r="D210" i="43"/>
  <c r="D234" i="43"/>
  <c r="D545" i="43"/>
  <c r="D471" i="43"/>
  <c r="B364" i="43"/>
  <c r="B343" i="43"/>
  <c r="D696" i="43"/>
  <c r="D672" i="43"/>
  <c r="D826" i="43"/>
  <c r="D850" i="43"/>
  <c r="D1007" i="43"/>
  <c r="D933" i="43"/>
  <c r="D1134" i="43"/>
  <c r="D1158" i="43"/>
  <c r="D1081" i="43"/>
  <c r="D1057" i="43"/>
  <c r="D595" i="43"/>
  <c r="D619" i="43"/>
  <c r="D1084" i="43"/>
  <c r="D1010" i="43"/>
  <c r="D853" i="43"/>
  <c r="D779" i="43"/>
  <c r="D287" i="43"/>
  <c r="D311" i="43"/>
  <c r="D542" i="43"/>
  <c r="D518" i="43"/>
  <c r="D776" i="43"/>
  <c r="D702" i="43"/>
  <c r="D363" i="43"/>
  <c r="D387" i="43"/>
  <c r="D930" i="43"/>
  <c r="D856" i="43"/>
  <c r="D749" i="43"/>
  <c r="D773" i="43"/>
  <c r="D903" i="43"/>
  <c r="D927" i="43"/>
  <c r="D79" i="43"/>
  <c r="D55" i="43"/>
  <c r="D1005" i="43"/>
  <c r="D1161" i="43"/>
  <c r="D1087" i="43"/>
  <c r="T347" i="43" l="1"/>
  <c r="J347" i="43"/>
  <c r="AH347" i="43"/>
  <c r="AN347" i="43"/>
  <c r="AD347" i="43"/>
  <c r="F347" i="43"/>
  <c r="AP347" i="43"/>
  <c r="AL347" i="43"/>
  <c r="AB347" i="43"/>
  <c r="P347" i="43"/>
  <c r="F424" i="43"/>
  <c r="AP424" i="43"/>
  <c r="R424" i="43"/>
  <c r="X424" i="43"/>
  <c r="N424" i="43"/>
  <c r="V347" i="43"/>
  <c r="L347" i="43"/>
  <c r="AJ347" i="43"/>
  <c r="Z347" i="43"/>
  <c r="AH424" i="43"/>
  <c r="AN424" i="43"/>
  <c r="AD424" i="43"/>
  <c r="R347" i="43"/>
  <c r="X347" i="43"/>
  <c r="N347" i="43"/>
  <c r="AL424" i="43"/>
  <c r="AB424" i="43"/>
  <c r="T424" i="43"/>
  <c r="J424" i="43"/>
  <c r="AF424" i="43"/>
  <c r="AJ424" i="43"/>
  <c r="Z424" i="43"/>
  <c r="H347" i="43"/>
  <c r="AR347" i="43"/>
  <c r="V424" i="43"/>
  <c r="L424" i="43"/>
  <c r="D343" i="43"/>
  <c r="AL343" i="43"/>
  <c r="AL344" i="43" s="1"/>
  <c r="V343" i="43"/>
  <c r="V344" i="43" s="1"/>
  <c r="F343" i="43"/>
  <c r="F344" i="43" s="1"/>
  <c r="AJ343" i="43"/>
  <c r="AJ344" i="43" s="1"/>
  <c r="T343" i="43"/>
  <c r="T344" i="43" s="1"/>
  <c r="AH343" i="43"/>
  <c r="AH344" i="43" s="1"/>
  <c r="R343" i="43"/>
  <c r="R344" i="43" s="1"/>
  <c r="AF343" i="43"/>
  <c r="AF344" i="43" s="1"/>
  <c r="P343" i="43"/>
  <c r="P344" i="43" s="1"/>
  <c r="AD343" i="43"/>
  <c r="AD344" i="43" s="1"/>
  <c r="N343" i="43"/>
  <c r="N344" i="43" s="1"/>
  <c r="AR343" i="43"/>
  <c r="AR344" i="43" s="1"/>
  <c r="AB343" i="43"/>
  <c r="AB344" i="43" s="1"/>
  <c r="L343" i="43"/>
  <c r="L344" i="43" s="1"/>
  <c r="AP343" i="43"/>
  <c r="AP344" i="43" s="1"/>
  <c r="Z343" i="43"/>
  <c r="Z344" i="43" s="1"/>
  <c r="J343" i="43"/>
  <c r="J344" i="43" s="1"/>
  <c r="AN343" i="43"/>
  <c r="AN344" i="43" s="1"/>
  <c r="X343" i="43"/>
  <c r="X344" i="43" s="1"/>
  <c r="H343" i="43"/>
  <c r="H344" i="43" s="1"/>
  <c r="P424" i="43"/>
  <c r="H424" i="43"/>
  <c r="AR424" i="43"/>
  <c r="D420" i="43"/>
  <c r="AL420" i="43"/>
  <c r="AL421" i="43" s="1"/>
  <c r="V420" i="43"/>
  <c r="V421" i="43" s="1"/>
  <c r="F420" i="43"/>
  <c r="F421" i="43" s="1"/>
  <c r="AJ420" i="43"/>
  <c r="AJ421" i="43" s="1"/>
  <c r="T420" i="43"/>
  <c r="T421" i="43" s="1"/>
  <c r="AH420" i="43"/>
  <c r="AH421" i="43" s="1"/>
  <c r="R420" i="43"/>
  <c r="R421" i="43" s="1"/>
  <c r="AF420" i="43"/>
  <c r="AF421" i="43" s="1"/>
  <c r="P420" i="43"/>
  <c r="P421" i="43" s="1"/>
  <c r="AD420" i="43"/>
  <c r="AD421" i="43" s="1"/>
  <c r="N420" i="43"/>
  <c r="N421" i="43" s="1"/>
  <c r="AR420" i="43"/>
  <c r="AR421" i="43" s="1"/>
  <c r="AB420" i="43"/>
  <c r="AB421" i="43" s="1"/>
  <c r="L420" i="43"/>
  <c r="L421" i="43" s="1"/>
  <c r="AP420" i="43"/>
  <c r="AP421" i="43" s="1"/>
  <c r="Z420" i="43"/>
  <c r="Z421" i="43" s="1"/>
  <c r="J420" i="43"/>
  <c r="J421" i="43" s="1"/>
  <c r="AN420" i="43"/>
  <c r="AN421" i="43" s="1"/>
  <c r="X420" i="43"/>
  <c r="X421" i="43" s="1"/>
  <c r="H420" i="43"/>
  <c r="H421" i="43" s="1"/>
  <c r="F39" i="43"/>
  <c r="F80" i="43"/>
  <c r="F81" i="43" s="1"/>
  <c r="F83" i="43" s="1"/>
  <c r="R39" i="43"/>
  <c r="X39" i="43"/>
  <c r="J39" i="43"/>
  <c r="AD39" i="43"/>
  <c r="AJ39" i="43"/>
  <c r="Z39" i="43"/>
  <c r="AH39" i="43"/>
  <c r="T39" i="43"/>
  <c r="P39" i="43"/>
  <c r="V39" i="43"/>
  <c r="AP39" i="43"/>
  <c r="AN39" i="43"/>
  <c r="AF39" i="43"/>
  <c r="AL39" i="43"/>
  <c r="L39" i="43"/>
  <c r="N39" i="43"/>
  <c r="AB39" i="43"/>
  <c r="AN35" i="43"/>
  <c r="AN36" i="43" s="1"/>
  <c r="X35" i="43"/>
  <c r="X36" i="43" s="1"/>
  <c r="H35" i="43"/>
  <c r="H36" i="43" s="1"/>
  <c r="AL35" i="43"/>
  <c r="AL36" i="43" s="1"/>
  <c r="V35" i="43"/>
  <c r="V36" i="43" s="1"/>
  <c r="Z35" i="43"/>
  <c r="Z36" i="43" s="1"/>
  <c r="AJ35" i="43"/>
  <c r="AJ36" i="43" s="1"/>
  <c r="T35" i="43"/>
  <c r="T36" i="43" s="1"/>
  <c r="AH35" i="43"/>
  <c r="AH36" i="43" s="1"/>
  <c r="R35" i="43"/>
  <c r="R36" i="43" s="1"/>
  <c r="D35" i="43"/>
  <c r="D81" i="43" s="1"/>
  <c r="J35" i="43"/>
  <c r="J36" i="43" s="1"/>
  <c r="AF35" i="43"/>
  <c r="AF36" i="43" s="1"/>
  <c r="P35" i="43"/>
  <c r="P36" i="43" s="1"/>
  <c r="AP35" i="43"/>
  <c r="AP36" i="43" s="1"/>
  <c r="AD35" i="43"/>
  <c r="AD36" i="43" s="1"/>
  <c r="N35" i="43"/>
  <c r="N36" i="43" s="1"/>
  <c r="AR35" i="43"/>
  <c r="AR36" i="43" s="1"/>
  <c r="AB35" i="43"/>
  <c r="AB36" i="43" s="1"/>
  <c r="L35" i="43"/>
  <c r="L36" i="43" s="1"/>
  <c r="F35" i="43"/>
  <c r="F36" i="43" s="1"/>
  <c r="H39" i="43"/>
  <c r="AR39" i="43"/>
  <c r="B2201" i="44" a="1"/>
  <c r="B2201" i="44" s="1"/>
  <c r="A2201" i="44" s="1" a="1"/>
  <c r="A2201" i="44" s="1"/>
  <c r="C2201" i="44" s="1" a="1"/>
  <c r="C2201" i="44" s="1"/>
  <c r="B3201" i="44" a="1"/>
  <c r="B3201" i="44" s="1"/>
  <c r="A3201" i="44" s="1" a="1"/>
  <c r="A3201" i="44" s="1"/>
  <c r="C3201" i="44" s="1" a="1"/>
  <c r="C3201" i="44" s="1"/>
  <c r="B2001" i="44" a="1"/>
  <c r="B2001" i="44" s="1"/>
  <c r="A2001" i="44" s="1" a="1"/>
  <c r="A2001" i="44" s="1"/>
  <c r="C2001" i="44" s="1" a="1"/>
  <c r="C2001" i="44" s="1"/>
  <c r="B1801" i="44" a="1"/>
  <c r="B1801" i="44" s="1"/>
  <c r="A1801" i="44" s="1" a="1"/>
  <c r="A1801" i="44" s="1"/>
  <c r="C1801" i="44" s="1" a="1"/>
  <c r="C1801" i="44" s="1"/>
  <c r="D83" i="43"/>
  <c r="D9" i="43"/>
  <c r="B1401" i="44" a="1"/>
  <c r="B1401" i="44" s="1"/>
  <c r="A1401" i="44" s="1" a="1"/>
  <c r="A1401" i="44" s="1"/>
  <c r="C1401" i="44" s="1" a="1"/>
  <c r="C1401" i="44" s="1"/>
  <c r="B3601" i="44" a="1"/>
  <c r="B3601" i="44" s="1"/>
  <c r="A3601" i="44" s="1" a="1"/>
  <c r="A3601" i="44" s="1"/>
  <c r="C3601" i="44" s="1" a="1"/>
  <c r="C3601" i="44" s="1"/>
  <c r="B2601" i="44" a="1"/>
  <c r="B2601" i="44" s="1"/>
  <c r="A2601" i="44" s="1" a="1"/>
  <c r="A2601" i="44" s="1"/>
  <c r="C2601" i="44" s="1" a="1"/>
  <c r="C2601" i="44" s="1"/>
  <c r="D391" i="43"/>
  <c r="D317" i="43"/>
  <c r="D441" i="43"/>
  <c r="D465" i="43"/>
  <c r="B3001" i="44" a="1"/>
  <c r="B3001" i="44" s="1"/>
  <c r="A3001" i="44" s="1" a="1"/>
  <c r="A3001" i="44" s="1"/>
  <c r="C3001" i="44" s="1" a="1"/>
  <c r="C3001" i="44" s="1"/>
  <c r="B1601" i="44" a="1"/>
  <c r="B1601" i="44" s="1"/>
  <c r="A1601" i="44" s="1" a="1"/>
  <c r="A1601" i="44" s="1"/>
  <c r="C1601" i="44" s="1" a="1"/>
  <c r="C1601" i="44" s="1"/>
  <c r="B801" i="44" a="1"/>
  <c r="B801" i="44" s="1"/>
  <c r="A801" i="44" s="1" a="1"/>
  <c r="A801" i="44" s="1"/>
  <c r="C801" i="44" s="1" a="1"/>
  <c r="C801" i="44" s="1"/>
  <c r="B2401" i="44" a="1"/>
  <c r="B2401" i="44" s="1"/>
  <c r="A2401" i="44" s="1" a="1"/>
  <c r="A2401" i="44" s="1"/>
  <c r="C2401" i="44" s="1" a="1"/>
  <c r="C2401" i="44" s="1"/>
  <c r="B2801" i="44" a="1"/>
  <c r="B2801" i="44" s="1"/>
  <c r="A2801" i="44" s="1" a="1"/>
  <c r="A2801" i="44" s="1"/>
  <c r="C2801" i="44" s="1" a="1"/>
  <c r="C2801" i="44" s="1"/>
  <c r="D388" i="43"/>
  <c r="D364" i="43"/>
  <c r="D56" i="43"/>
  <c r="D80" i="43"/>
  <c r="D466" i="43"/>
  <c r="B3801" i="44" a="1"/>
  <c r="B3801" i="44" s="1"/>
  <c r="A3801" i="44" s="1" a="1"/>
  <c r="A3801" i="44" s="1"/>
  <c r="C3801" i="44" s="1" a="1"/>
  <c r="C3801" i="44" s="1"/>
  <c r="B1" i="44" a="1"/>
  <c r="B1" i="44" s="1"/>
  <c r="A1" i="44" s="1" a="1"/>
  <c r="A1" i="44" s="1"/>
  <c r="B601" i="44" a="1"/>
  <c r="B601" i="44" s="1"/>
  <c r="A601" i="44" s="1" a="1"/>
  <c r="A601" i="44" s="1"/>
  <c r="C601" i="44" s="1" a="1"/>
  <c r="C601" i="44" s="1"/>
  <c r="D394" i="43"/>
  <c r="D468" i="43"/>
  <c r="B401" i="44" a="1"/>
  <c r="B401" i="44" s="1"/>
  <c r="A401" i="44" s="1" a="1"/>
  <c r="A401" i="44" s="1"/>
  <c r="C401" i="44" s="1" a="1"/>
  <c r="C401" i="44" s="1"/>
  <c r="B1201" i="44" a="1"/>
  <c r="B1201" i="44" s="1"/>
  <c r="A1201" i="44" s="1" a="1"/>
  <c r="A1201" i="44" s="1"/>
  <c r="C1201" i="44" s="1" a="1"/>
  <c r="C1201" i="44" s="1"/>
  <c r="D389" i="43"/>
  <c r="B1001" i="44" a="1"/>
  <c r="B1001" i="44" s="1"/>
  <c r="A1001" i="44" s="1" a="1"/>
  <c r="A1001" i="44" s="1"/>
  <c r="C1001" i="44" s="1" a="1"/>
  <c r="C1001" i="44" s="1"/>
  <c r="B3401" i="44" a="1"/>
  <c r="B3401" i="44" s="1"/>
  <c r="A3401" i="44" s="1" a="1"/>
  <c r="A3401" i="44" s="1"/>
  <c r="C3401" i="44" s="1" a="1"/>
  <c r="C3401" i="44" s="1"/>
  <c r="B201" i="44" a="1"/>
  <c r="B201" i="44" s="1"/>
  <c r="A201" i="44" s="1" a="1"/>
  <c r="A201" i="44" s="1"/>
  <c r="C201" i="44" s="1" a="1"/>
  <c r="C201" i="44" s="1"/>
  <c r="C1" i="44" l="1" a="1"/>
  <c r="C1" i="44" s="1"/>
  <c r="H2" i="41" s="1" a="1"/>
  <c r="H2" i="41" s="1"/>
  <c r="E2" i="41" l="1" a="1"/>
  <c r="E2" i="41" s="1"/>
  <c r="G2" i="41" s="1" a="1"/>
  <c r="G2" i="41" s="1"/>
  <c r="A2" i="41" a="1"/>
  <c r="A2" i="41" s="1"/>
  <c r="B2" i="41" s="1" a="1"/>
  <c r="B2" i="41" s="1"/>
  <c r="D2" i="41" l="1" a="1"/>
  <c r="D2" i="41" s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FF731D60-AAA3-453E-9163-4678A56DC6F6}" keepAlive="1" name="Query - CA" description="Connection to the 'CA' query in the workbook." type="5" refreshedVersion="8" background="1" saveData="1">
    <dbPr connection="Provider=Microsoft.Mashup.OleDb.1;Data Source=$Workbook$;Location=CA;Extended Properties=&quot;&quot;" command="SELECT * FROM [CA]"/>
  </connection>
  <connection id="2" xr16:uid="{8F4E9A25-DD43-4B54-94A5-2FA07A1A7796}" keepAlive="1" name="Query - CKPI" description="Connection to the 'CKPI' query in the workbook." type="5" refreshedVersion="8" background="1" saveData="1">
    <dbPr connection="Provider=Microsoft.Mashup.OleDb.1;Data Source=$Workbook$;Location=CKPI;Extended Properties=&quot;&quot;" command="SELECT * FROM [CKPI]"/>
  </connection>
  <connection id="3" xr16:uid="{2E17B159-A416-40B4-BFA3-7D1DF8F011D7}" keepAlive="1" name="Query - Companies" description="Connection to the 'Companies' query in the workbook." type="5" refreshedVersion="8" background="1" saveData="1">
    <dbPr connection="Provider=Microsoft.Mashup.OleDb.1;Data Source=$Workbook$;Location=Companies;Extended Properties=&quot;&quot;" command="SELECT * FROM [Companies]"/>
  </connection>
  <connection id="4" xr16:uid="{1BD965D6-5012-4B35-96F0-3F1AD1D1B9F6}" keepAlive="1" name="Query - Consolidations" description="Connection to the 'Consolidations' query in the workbook." type="5" refreshedVersion="8" background="1" saveData="1">
    <dbPr connection="Provider=Microsoft.Mashup.OleDb.1;Data Source=$Workbook$;Location=Consolidations;Extended Properties=&quot;&quot;" command="SELECT * FROM [Consolidations]"/>
  </connection>
  <connection id="5" xr16:uid="{13178618-FC22-4B9B-81D9-AF296518CF16}" keepAlive="1" name="Query - Currencies" description="Connection to the 'Currencies' query in the workbook." type="5" refreshedVersion="8" background="1" saveData="1">
    <dbPr connection="Provider=Microsoft.Mashup.OleDb.1;Data Source=$Workbook$;Location=Currencies;Extended Properties=&quot;&quot;" command="SELECT * FROM [Currencies]"/>
  </connection>
  <connection id="6" xr16:uid="{3A7A2C64-CFF8-4AF6-ACFE-8803AC28FFE2}" keepAlive="1" name="Query - Dimensions" description="Connection to the 'Dimensions' query in the workbook." type="5" refreshedVersion="8" background="1" saveData="1">
    <dbPr connection="Provider=Microsoft.Mashup.OleDb.1;Data Source=$Workbook$;Location=Dimensions;Extended Properties=&quot;&quot;" command="SELECT * FROM [Dimensions]"/>
  </connection>
  <connection id="7" xr16:uid="{C14DBC41-D213-46CB-A495-F10DDFA152A5}" keepAlive="1" name="Query - ER" description="Connection to the 'ER' query in the workbook." type="5" refreshedVersion="8" background="1" saveData="1">
    <dbPr connection="Provider=Microsoft.Mashup.OleDb.1;Data Source=$Workbook$;Location=ER;Extended Properties=&quot;&quot;" command="SELECT * FROM [ER]"/>
  </connection>
  <connection id="8" xr16:uid="{5DA7E3B2-2823-4607-B0E1-585A8FD44CC7}" keepAlive="1" name="Query - GA" description="Connection to the 'GA' query in the workbook." type="5" refreshedVersion="8" background="1" saveData="1">
    <dbPr connection="Provider=Microsoft.Mashup.OleDb.1;Data Source=$Workbook$;Location=GA;Extended Properties=&quot;&quot;" command="SELECT * FROM [GA]"/>
  </connection>
  <connection id="9" xr16:uid="{20C8288B-C997-4F3C-883C-318E5B762CD9}" keepAlive="1" name="Query - GS" description="Connection to the 'GS' query in the workbook." type="5" refreshedVersion="8" background="1" saveData="1">
    <dbPr connection="Provider=Microsoft.Mashup.OleDb.1;Data Source=$Workbook$;Location=GS;Extended Properties=&quot;&quot;" command="SELECT * FROM [GS]"/>
  </connection>
  <connection id="10" xr16:uid="{1B9EA21B-60FB-4528-8A1A-E01FF0871D8B}" keepAlive="1" name="Query - JE" description="Connection to the 'JE' query in the workbook." type="5" refreshedVersion="8" background="1" saveData="1">
    <dbPr connection="Provider=Microsoft.Mashup.OleDb.1;Data Source=$Workbook$;Location=JE;Extended Properties=&quot;&quot;" command="SELECT * FROM [JE]"/>
  </connection>
  <connection id="11" xr16:uid="{0BA663BB-B41A-4599-88CE-2752DD4DBFA3}" keepAlive="1" name="Query - LastRefresh" description="Connection to the 'LastRefresh' query in the workbook." type="5" refreshedVersion="8" background="1" saveData="1">
    <dbPr connection="Provider=Microsoft.Mashup.OleDb.1;Data Source=$Workbook$;Location=LastRefresh;Extended Properties=&quot;&quot;" command="SELECT * FROM [LastRefresh]"/>
  </connection>
  <connection id="12" xr16:uid="{009492CB-477D-46C6-9E06-1A25F96734ED}" keepAlive="1" name="Query - MA" description="Connection to the 'MA' query in the workbook." type="5" refreshedVersion="8" background="1" saveData="1">
    <dbPr connection="Provider=Microsoft.Mashup.OleDb.1;Data Source=$Workbook$;Location=MA;Extended Properties=&quot;&quot;" command="SELECT * FROM [MA]"/>
  </connection>
  <connection id="13" xr16:uid="{E6A9DA51-B9C4-482C-A278-7F69F3E2DD7F}" keepAlive="1" name="Query - Months" description="Connection to the 'Months' query in the workbook." type="5" refreshedVersion="8" background="1" saveData="1">
    <dbPr connection="Provider=Microsoft.Mashup.OleDb.1;Data Source=$Workbook$;Location=Months;Extended Properties=&quot;&quot;" command="SELECT * FROM [Months]"/>
  </connection>
  <connection id="14" xr16:uid="{7F3FFF21-1A9E-43EA-A7BD-BE076EFE27A0}" keepAlive="1" name="Query - Ownership" description="Connection to the 'Ownership' query in the workbook." type="5" refreshedVersion="8" background="1" saveData="1">
    <dbPr connection="Provider=Microsoft.Mashup.OleDb.1;Data Source=$Workbook$;Location=Ownership;Extended Properties=&quot;&quot;" command="SELECT * FROM [Ownership]"/>
  </connection>
  <connection id="15" xr16:uid="{67DF3EFE-7D53-4837-B99D-90D724F2BAF9}" keepAlive="1" name="Query - Periods" description="Connection to the 'Periods' query in the workbook." type="5" refreshedVersion="8" background="1" saveData="1">
    <dbPr connection="Provider=Microsoft.Mashup.OleDb.1;Data Source=$Workbook$;Location=Periods;Extended Properties=&quot;&quot;" command="SELECT * FROM [Periods]"/>
  </connection>
  <connection id="16" xr16:uid="{7DAB1BB0-AC74-4CD0-BFA1-38356D2F30F4}" keepAlive="1" name="Query - Reporting" description="Connection to the 'Reporting' query in the workbook." type="5" refreshedVersion="0" background="1">
    <dbPr connection="Provider=Microsoft.Mashup.OleDb.1;Data Source=$Workbook$;Location=Reporting;Extended Properties=&quot;&quot;" command="SELECT * FROM [Reporting]"/>
  </connection>
  <connection id="17" xr16:uid="{50D5E7A4-B1EB-456C-A0D0-BF6688F450CD}" keepAlive="1" name="Query - ReportingURL" description="Connection to the 'ReportingURL' query in the workbook." type="5" refreshedVersion="0" background="1">
    <dbPr connection="Provider=Microsoft.Mashup.OleDb.1;Data Source=$Workbook$;Location=ReportingURL;Extended Properties=&quot;&quot;" command="SELECT * FROM [ReportingURL]"/>
  </connection>
  <connection id="18" xr16:uid="{891C093B-4492-4CBC-9D34-138CB40701DA}" keepAlive="1" name="Query - Scope" description="Connection to the 'Scope' query in the workbook." type="5" refreshedVersion="0" background="1">
    <dbPr connection="Provider=Microsoft.Mashup.OleDb.1;Data Source=$Workbook$;Location=Scope;Extended Properties=&quot;&quot;" command="SELECT * FROM [Scope]"/>
  </connection>
  <connection id="19" xr16:uid="{B5EFC86D-EE2D-4897-8EB8-A0AF4D68CDB8}" keepAlive="1" name="Query - SelectTables" description="Connection to the 'SelectTables' query in the workbook." type="5" refreshedVersion="0" background="1">
    <dbPr connection="Provider=Microsoft.Mashup.OleDb.1;Data Source=$Workbook$;Location=SelectTables;Extended Properties=&quot;&quot;" command="SELECT * FROM [SelectTables]"/>
  </connection>
  <connection id="20" xr16:uid="{1828C933-FA08-462C-A4CC-0D6032C09E47}" keepAlive="1" name="Query - Sources" description="Connection to the 'Sources' query in the workbook." type="5" refreshedVersion="8" background="1" saveData="1">
    <dbPr connection="Provider=Microsoft.Mashup.OleDb.1;Data Source=$Workbook$;Location=Sources;Extended Properties=&quot;&quot;" command="SELECT * FROM [Sources]"/>
  </connection>
  <connection id="21" xr16:uid="{5C7A15A9-0EE8-4E96-8266-C2A3562468F8}" keepAlive="1" name="Query - Structures" description="Connection to the 'Structures' query in the workbook." type="5" refreshedVersion="8" background="1" saveData="1">
    <dbPr connection="Provider=Microsoft.Mashup.OleDb.1;Data Source=$Workbook$;Location=Structures;Extended Properties=&quot;&quot;" command="SELECT * FROM [Structures]"/>
  </connection>
  <connection id="22" xr16:uid="{F6FD4DBB-66AF-4651-9379-B828C16A6103}" keepAlive="1" name="Query - Supporting" description="Connection to the 'Supporting' query in the workbook." type="5" refreshedVersion="0" background="1">
    <dbPr connection="Provider=Microsoft.Mashup.OleDb.1;Data Source=$Workbook$;Location=Supporting;Extended Properties=&quot;&quot;" command="SELECT * FROM [Supporting]"/>
  </connection>
  <connection id="23" xr16:uid="{4FAD0310-9943-4571-BACC-2182883B3223}" keepAlive="1" name="Query - SupportingURL" description="Connection to the 'SupportingURL' query in the workbook." type="5" refreshedVersion="0" background="1" saveData="1">
    <dbPr connection="Provider=Microsoft.Mashup.OleDb.1;Data Source=$Workbook$;Location=SupportingURL;Extended Properties=&quot;&quot;" command="SELECT * FROM [SupportingURL]"/>
  </connection>
  <connection id="24" xr16:uid="{997C4F2A-D558-40B1-A771-AD63B72005E1}" keepAlive="1" name="Query - UA" description="Connection to the 'UA' query in the workbook." type="5" refreshedVersion="8" background="1" saveData="1">
    <dbPr connection="Provider=Microsoft.Mashup.OleDb.1;Data Source=$Workbook$;Location=UA;Extended Properties=&quot;&quot;" command="SELECT * FROM [UA]"/>
  </connection>
  <connection id="25" xr16:uid="{6E949BE2-AC88-440D-B8DF-147ECB768D0F}" keepAlive="1" name="Query - UKPI" description="Connection to the 'UKPI' query in the workbook." type="5" refreshedVersion="8" background="1" saveData="1">
    <dbPr connection="Provider=Microsoft.Mashup.OleDb.1;Data Source=$Workbook$;Location=UKPI;Extended Properties=&quot;&quot;" command="SELECT * FROM [UKPI]"/>
  </connection>
  <connection id="26" xr16:uid="{082099E1-F971-49CE-BC9B-071EA345DAD8}" keepAlive="1" name="Query - Uploads" description="Connection to the 'Uploads' query in the workbook." type="5" refreshedVersion="8" background="1" saveData="1">
    <dbPr connection="Provider=Microsoft.Mashup.OleDb.1;Data Source=$Workbook$;Location=Uploads;Extended Properties=&quot;&quot;" command="SELECT * FROM [Uploads]"/>
  </connection>
</connections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<sst xmlns="http://schemas.openxmlformats.org/spreadsheetml/2006/main" count="30034" uniqueCount="2345">
  <si>
    <t>Source</t>
  </si>
  <si>
    <t>Year</t>
  </si>
  <si>
    <t>Month</t>
  </si>
  <si>
    <t>CurrencyCode</t>
  </si>
  <si>
    <t>Actual</t>
  </si>
  <si>
    <t>Consolidate</t>
  </si>
  <si>
    <t>CompanyShortName</t>
  </si>
  <si>
    <t>CompanyLegalName</t>
  </si>
  <si>
    <t>CompanyRole</t>
  </si>
  <si>
    <t>AccountCode</t>
  </si>
  <si>
    <t>AccountName</t>
  </si>
  <si>
    <t>DimensionCode</t>
  </si>
  <si>
    <t>AccountType</t>
  </si>
  <si>
    <t>Level</t>
  </si>
  <si>
    <t>GroupShortName</t>
  </si>
  <si>
    <t>GroupStructure</t>
  </si>
  <si>
    <t>Table</t>
  </si>
  <si>
    <t>Include?</t>
  </si>
  <si>
    <t>CounterpartyShortName</t>
  </si>
  <si>
    <t>Origin</t>
  </si>
  <si>
    <t>JournalLayer</t>
  </si>
  <si>
    <t>BranchShortName</t>
  </si>
  <si>
    <t>BranchLegalName</t>
  </si>
  <si>
    <t>LastRefresh</t>
  </si>
  <si>
    <t>JournalType</t>
  </si>
  <si>
    <t>Posted</t>
  </si>
  <si>
    <t>JournalNumber</t>
  </si>
  <si>
    <t>IsDefault</t>
  </si>
  <si>
    <t>HasChild</t>
  </si>
  <si>
    <t>MappingName</t>
  </si>
  <si>
    <t>Detached</t>
  </si>
  <si>
    <t>ParentShortName</t>
  </si>
  <si>
    <t>DefaultAvgRate</t>
  </si>
  <si>
    <t>DefaultEndRate</t>
  </si>
  <si>
    <t>CustomAvgRate</t>
  </si>
  <si>
    <t>CustomEndRate</t>
  </si>
  <si>
    <t>Primary</t>
  </si>
  <si>
    <t>Secondary</t>
  </si>
  <si>
    <t>dimensions</t>
  </si>
  <si>
    <t>Limiting parameters that will be applied to the chosen tables</t>
  </si>
  <si>
    <t>Tables to retrieve data from</t>
  </si>
  <si>
    <t>companies</t>
  </si>
  <si>
    <t>sources</t>
  </si>
  <si>
    <t>structures</t>
  </si>
  <si>
    <t>Mandatory</t>
  </si>
  <si>
    <t>SumAccountCode</t>
  </si>
  <si>
    <t>consolidated-accounts  (CA)</t>
  </si>
  <si>
    <t>journal-entries  (JE)</t>
  </si>
  <si>
    <t>exchange-rates  (ER)</t>
  </si>
  <si>
    <t>consolidated-kpis  (CKPI)</t>
  </si>
  <si>
    <t>group-accounts  (GA)</t>
  </si>
  <si>
    <t>group-structure  (GS)</t>
  </si>
  <si>
    <t>BalanceSheetType</t>
  </si>
  <si>
    <t>EliminationType</t>
  </si>
  <si>
    <t>SystemAccount</t>
  </si>
  <si>
    <t>Mappable</t>
  </si>
  <si>
    <t>IsDefaultStructure</t>
  </si>
  <si>
    <t>DimensionName</t>
  </si>
  <si>
    <t>AmountPeriod</t>
  </si>
  <si>
    <t>AmountYTD</t>
  </si>
  <si>
    <t>OriginCompanyShortName</t>
  </si>
  <si>
    <t>LocalAccountCode</t>
  </si>
  <si>
    <t>LocalAccountName</t>
  </si>
  <si>
    <t>AccountingPrinciple</t>
  </si>
  <si>
    <t>ConsolidateFromYear</t>
  </si>
  <si>
    <t>ConsolidateFromMonth</t>
  </si>
  <si>
    <t>Type</t>
  </si>
  <si>
    <t>JournalHeader</t>
  </si>
  <si>
    <t>RowNumber</t>
  </si>
  <si>
    <t>RowText</t>
  </si>
  <si>
    <t>SystemGenerated</t>
  </si>
  <si>
    <t>uploaded-accounts  (UA)</t>
  </si>
  <si>
    <t>uploaded-kpis  (UKPI)</t>
  </si>
  <si>
    <t>currencies</t>
  </si>
  <si>
    <t>ownership</t>
  </si>
  <si>
    <t>periods</t>
  </si>
  <si>
    <t>uploads</t>
  </si>
  <si>
    <t>CurrencyName</t>
  </si>
  <si>
    <t>FromYear</t>
  </si>
  <si>
    <t>FromMonth</t>
  </si>
  <si>
    <t>ToYear</t>
  </si>
  <si>
    <t>ToMonth</t>
  </si>
  <si>
    <t>OwnershipPercentage</t>
  </si>
  <si>
    <t>GroupAccountCode</t>
  </si>
  <si>
    <t>GroupAccountName</t>
  </si>
  <si>
    <t>GroupAccountSumAccountCode</t>
  </si>
  <si>
    <t>GroupAccountType</t>
  </si>
  <si>
    <t>Ignored</t>
  </si>
  <si>
    <t>Closed</t>
  </si>
  <si>
    <t>UploadedBy</t>
  </si>
  <si>
    <t>UploadedAt</t>
  </si>
  <si>
    <t>mapped-accounts  (MA)</t>
  </si>
  <si>
    <t>IsSumAccount</t>
  </si>
  <si>
    <t>Enabled</t>
  </si>
  <si>
    <t>consolidations</t>
  </si>
  <si>
    <t>GroupLegalName</t>
  </si>
  <si>
    <t>OpeningBalanceSource</t>
  </si>
  <si>
    <t>OpeningBalanceYear</t>
  </si>
  <si>
    <t>OpeningBalanceMonth</t>
  </si>
  <si>
    <t>PrevPeriodYear</t>
  </si>
  <si>
    <t>PrevPeriodMonth</t>
  </si>
  <si>
    <t>ConsolidatedBy</t>
  </si>
  <si>
    <t>ConsolidatedAt</t>
  </si>
  <si>
    <t>Data Refresh On</t>
  </si>
  <si>
    <t>Konsolidator Konnect Framework</t>
  </si>
  <si>
    <t>Authentication method</t>
  </si>
  <si>
    <t>Company short name</t>
  </si>
  <si>
    <t>Journal number</t>
  </si>
  <si>
    <t>Journal header</t>
  </si>
  <si>
    <t>Journal type (AJE/RJE/EJE)</t>
  </si>
  <si>
    <t>Group account</t>
  </si>
  <si>
    <t>Dimension</t>
  </si>
  <si>
    <t>Text</t>
  </si>
  <si>
    <t>Amount</t>
  </si>
  <si>
    <t>Branch</t>
  </si>
  <si>
    <t>Journal layer</t>
  </si>
  <si>
    <t>FA</t>
  </si>
  <si>
    <t>Reporting Year End (Year)</t>
  </si>
  <si>
    <t>Company legal name</t>
  </si>
  <si>
    <t>Corr.</t>
  </si>
  <si>
    <t>Prefix</t>
  </si>
  <si>
    <t>Postfix</t>
  </si>
  <si>
    <t>Currency</t>
  </si>
  <si>
    <t>Current</t>
  </si>
  <si>
    <t>Variation</t>
  </si>
  <si>
    <t>Check</t>
  </si>
  <si>
    <t>Reclassifications</t>
  </si>
  <si>
    <t>X</t>
  </si>
  <si>
    <t>After corrections</t>
  </si>
  <si>
    <t>Year End</t>
  </si>
  <si>
    <t>Select the structure to show</t>
  </si>
  <si>
    <t>Select the year to show</t>
  </si>
  <si>
    <t>Select the month to show</t>
  </si>
  <si>
    <t>(R) = Changes requires a data refresh</t>
  </si>
  <si>
    <t>Select the source to show</t>
  </si>
  <si>
    <r>
      <t>Year</t>
    </r>
    <r>
      <rPr>
        <sz val="11"/>
        <color theme="0"/>
        <rFont val="Calibri"/>
        <family val="2"/>
        <scheme val="minor"/>
      </rPr>
      <t xml:space="preserve"> (R)</t>
    </r>
  </si>
  <si>
    <r>
      <t>Month</t>
    </r>
    <r>
      <rPr>
        <sz val="11"/>
        <color theme="0"/>
        <rFont val="Calibri"/>
        <family val="2"/>
        <scheme val="minor"/>
      </rPr>
      <t xml:space="preserve"> (R)</t>
    </r>
  </si>
  <si>
    <r>
      <t>Group Structure</t>
    </r>
    <r>
      <rPr>
        <sz val="11"/>
        <color theme="0"/>
        <rFont val="Calibri"/>
        <family val="2"/>
        <scheme val="minor"/>
      </rPr>
      <t xml:space="preserve"> (R)</t>
    </r>
  </si>
  <si>
    <r>
      <t>Source</t>
    </r>
    <r>
      <rPr>
        <sz val="11"/>
        <color theme="0"/>
        <rFont val="Calibri"/>
        <family val="2"/>
        <scheme val="minor"/>
      </rPr>
      <t xml:space="preserve"> (R)</t>
    </r>
  </si>
  <si>
    <t>Company settings</t>
  </si>
  <si>
    <t>Source settings</t>
  </si>
  <si>
    <t>Period settings</t>
  </si>
  <si>
    <t>Other settings</t>
  </si>
  <si>
    <t>Journal Prefix</t>
  </si>
  <si>
    <t>Enter a journal prefix to be used</t>
  </si>
  <si>
    <t>RecognizeAs</t>
  </si>
  <si>
    <t>AccountingPrincipleAssociates</t>
  </si>
  <si>
    <t>abc ab</t>
  </si>
  <si>
    <t>actice bc AB</t>
  </si>
  <si>
    <t>AUD</t>
  </si>
  <si>
    <t>Cost</t>
  </si>
  <si>
    <t>Company</t>
  </si>
  <si>
    <t>DK01 &amp; Hold</t>
  </si>
  <si>
    <t>Subsidiary</t>
  </si>
  <si>
    <t>Equity</t>
  </si>
  <si>
    <t>ASI01</t>
  </si>
  <si>
    <t>Mount Everest</t>
  </si>
  <si>
    <t>USD</t>
  </si>
  <si>
    <t>ASI01 (Mount Everest)</t>
  </si>
  <si>
    <t>ASI02</t>
  </si>
  <si>
    <t>K2</t>
  </si>
  <si>
    <t>ASI02-1</t>
  </si>
  <si>
    <t>ASI02 Branch 1</t>
  </si>
  <si>
    <t>None</t>
  </si>
  <si>
    <t>Do Not Consolidate</t>
  </si>
  <si>
    <t>ASI03</t>
  </si>
  <si>
    <t>Kota Kinabalu</t>
  </si>
  <si>
    <t>MYR</t>
  </si>
  <si>
    <t>ASI04</t>
  </si>
  <si>
    <t>Mount Phillip</t>
  </si>
  <si>
    <t>AU01</t>
  </si>
  <si>
    <t>Mount Kosciuszko</t>
  </si>
  <si>
    <t>CH01</t>
  </si>
  <si>
    <t>Matterhorn 9000</t>
  </si>
  <si>
    <t>CHF</t>
  </si>
  <si>
    <t>CH01 &amp; FR01</t>
  </si>
  <si>
    <t>DK01</t>
  </si>
  <si>
    <t>Mountain</t>
  </si>
  <si>
    <t>DKK</t>
  </si>
  <si>
    <t>DK01-1</t>
  </si>
  <si>
    <t>DK01 Branch</t>
  </si>
  <si>
    <t>DK01-2</t>
  </si>
  <si>
    <t>DK01 Branch 2</t>
  </si>
  <si>
    <t>DK01-INDUSTRI</t>
  </si>
  <si>
    <t>INDUSTRI</t>
  </si>
  <si>
    <t>DK02</t>
  </si>
  <si>
    <t>Sky Mountain</t>
  </si>
  <si>
    <t>EUR</t>
  </si>
  <si>
    <t>FR01</t>
  </si>
  <si>
    <t xml:space="preserve">Mont Blanc </t>
  </si>
  <si>
    <t>FRME01</t>
  </si>
  <si>
    <t>Frederik</t>
  </si>
  <si>
    <t>Hold</t>
  </si>
  <si>
    <t>Mountain Holding</t>
  </si>
  <si>
    <t>JP01</t>
  </si>
  <si>
    <t>Mount Fuji</t>
  </si>
  <si>
    <t>JPY</t>
  </si>
  <si>
    <t>FR01S (Mont Blanc Subsidiary)</t>
  </si>
  <si>
    <t>MOU IRR</t>
  </si>
  <si>
    <t>Mont Iral</t>
  </si>
  <si>
    <t>IRR</t>
  </si>
  <si>
    <t>NZ01</t>
  </si>
  <si>
    <t>Mount Cook</t>
  </si>
  <si>
    <t>NZD</t>
  </si>
  <si>
    <t>US01-1</t>
  </si>
  <si>
    <t>US01-1 Branch</t>
  </si>
  <si>
    <t>US01</t>
  </si>
  <si>
    <t>US02</t>
  </si>
  <si>
    <t>Grand Canyon</t>
  </si>
  <si>
    <t>US03</t>
  </si>
  <si>
    <t>DENALI</t>
  </si>
  <si>
    <t>Budget</t>
  </si>
  <si>
    <t>Forecast 2.1</t>
  </si>
  <si>
    <t>Forecast 2.2</t>
  </si>
  <si>
    <t>Forecast 2.3</t>
  </si>
  <si>
    <t>Default Structure</t>
  </si>
  <si>
    <t>Alternative Structure</t>
  </si>
  <si>
    <t>Flat</t>
  </si>
  <si>
    <t xml:space="preserve">New </t>
  </si>
  <si>
    <t>Tags</t>
  </si>
  <si>
    <t>10000</t>
  </si>
  <si>
    <t>testring</t>
  </si>
  <si>
    <t>P/L</t>
  </si>
  <si>
    <t>11999</t>
  </si>
  <si>
    <t/>
  </si>
  <si>
    <t>10001</t>
  </si>
  <si>
    <t>te</t>
  </si>
  <si>
    <t>10002</t>
  </si>
  <si>
    <t>test 2</t>
  </si>
  <si>
    <t>IC sales</t>
  </si>
  <si>
    <t>11320</t>
  </si>
  <si>
    <t>Revenue Test</t>
  </si>
  <si>
    <t>11321</t>
  </si>
  <si>
    <t>Revenue Test2</t>
  </si>
  <si>
    <t>11350</t>
  </si>
  <si>
    <t>Revenue Asia</t>
  </si>
  <si>
    <t>11355</t>
  </si>
  <si>
    <t>Revenue Europe</t>
  </si>
  <si>
    <t>11400</t>
  </si>
  <si>
    <t>Revenue Africa</t>
  </si>
  <si>
    <t>11500</t>
  </si>
  <si>
    <t>External sales test</t>
  </si>
  <si>
    <t>11800</t>
  </si>
  <si>
    <t>Intercompany sales</t>
  </si>
  <si>
    <t>11900</t>
  </si>
  <si>
    <t>Rental Income</t>
  </si>
  <si>
    <t>11998</t>
  </si>
  <si>
    <t>Other revenue</t>
  </si>
  <si>
    <t>Revenue</t>
  </si>
  <si>
    <t>15999</t>
  </si>
  <si>
    <t>12100</t>
  </si>
  <si>
    <t>Change in inventories of finished goods, work in progress and goods for resale</t>
  </si>
  <si>
    <t>14999</t>
  </si>
  <si>
    <t>13100</t>
  </si>
  <si>
    <t>Own work capitalized</t>
  </si>
  <si>
    <t>14100</t>
  </si>
  <si>
    <t>Investment property cost</t>
  </si>
  <si>
    <t>14800</t>
  </si>
  <si>
    <t>Intercompany purchase</t>
  </si>
  <si>
    <t>Cost of goods sold</t>
  </si>
  <si>
    <t>Contribution margin</t>
  </si>
  <si>
    <t>29999</t>
  </si>
  <si>
    <t>16100</t>
  </si>
  <si>
    <t>Other costs related to goods sold</t>
  </si>
  <si>
    <t>29998</t>
  </si>
  <si>
    <t>Other variable costs</t>
  </si>
  <si>
    <t>Gross profit/loss</t>
  </si>
  <si>
    <t>53999</t>
  </si>
  <si>
    <t>31110</t>
  </si>
  <si>
    <t>Test to sum</t>
  </si>
  <si>
    <t>31999</t>
  </si>
  <si>
    <t>Test 3 sum</t>
  </si>
  <si>
    <t>36999</t>
  </si>
  <si>
    <t>36100</t>
  </si>
  <si>
    <t>Raw materials and supplies costs</t>
  </si>
  <si>
    <t>36200</t>
  </si>
  <si>
    <t>Administration costs</t>
  </si>
  <si>
    <t>36300</t>
  </si>
  <si>
    <t>Sales costs</t>
  </si>
  <si>
    <t>36400</t>
  </si>
  <si>
    <t>Property costs</t>
  </si>
  <si>
    <t>36500</t>
  </si>
  <si>
    <t>Motor expenses</t>
  </si>
  <si>
    <t>External expenses</t>
  </si>
  <si>
    <t>42100</t>
  </si>
  <si>
    <t>Wages and salaries</t>
  </si>
  <si>
    <t>42999</t>
  </si>
  <si>
    <t>42200</t>
  </si>
  <si>
    <t>Share-based payment costs</t>
  </si>
  <si>
    <t>42310</t>
  </si>
  <si>
    <t>Pensions – defined contribution plans</t>
  </si>
  <si>
    <t>42399</t>
  </si>
  <si>
    <t>42320</t>
  </si>
  <si>
    <t>Pensions – defined benefit plans</t>
  </si>
  <si>
    <t>Pension costs</t>
  </si>
  <si>
    <t>42400</t>
  </si>
  <si>
    <t>Other social security costs</t>
  </si>
  <si>
    <t>42500</t>
  </si>
  <si>
    <t>Other staff costs</t>
  </si>
  <si>
    <t>Staff costs</t>
  </si>
  <si>
    <t>53010</t>
  </si>
  <si>
    <t>Profit on sale of fixed assets</t>
  </si>
  <si>
    <t>53099</t>
  </si>
  <si>
    <t>53020</t>
  </si>
  <si>
    <t>Other income</t>
  </si>
  <si>
    <t>Other operating income</t>
  </si>
  <si>
    <t>53110</t>
  </si>
  <si>
    <t>Loss on sale of fixed assets</t>
  </si>
  <si>
    <t>53199</t>
  </si>
  <si>
    <t>53120</t>
  </si>
  <si>
    <t>Other expenses</t>
  </si>
  <si>
    <t>Other operating expenses</t>
  </si>
  <si>
    <t>Earnings before interest, tax, depreciation and amortization (EBITDA)</t>
  </si>
  <si>
    <t>56999</t>
  </si>
  <si>
    <t>55010</t>
  </si>
  <si>
    <t>Completed development projects, including concessions, patents, trademarks and similar rights that originate from development projects</t>
  </si>
  <si>
    <t>55099</t>
  </si>
  <si>
    <t>55020</t>
  </si>
  <si>
    <t>Acquired concessions, patents, licences, trademarks and similar rights</t>
  </si>
  <si>
    <t>55030</t>
  </si>
  <si>
    <t>Goodwill</t>
  </si>
  <si>
    <t>55040</t>
  </si>
  <si>
    <t>Development projects in progress and prepayments for intangible assets</t>
  </si>
  <si>
    <t>Amortization and impairment losses, intangible assets</t>
  </si>
  <si>
    <t>55599</t>
  </si>
  <si>
    <t>55110</t>
  </si>
  <si>
    <t>Land and buildings</t>
  </si>
  <si>
    <t>55199</t>
  </si>
  <si>
    <t>55120</t>
  </si>
  <si>
    <t>Plant and machinery</t>
  </si>
  <si>
    <t>55130</t>
  </si>
  <si>
    <t>Other fixtures and fittings, tools and equipment</t>
  </si>
  <si>
    <t>55140</t>
  </si>
  <si>
    <t>Property, plant and equipment in progress and prepayments for property, plant and equipment</t>
  </si>
  <si>
    <t>Depreciation and impairment losses, tangible assets</t>
  </si>
  <si>
    <t>Depreciation, amortisation and impairment losses, owned assets</t>
  </si>
  <si>
    <t>55999</t>
  </si>
  <si>
    <t>55610</t>
  </si>
  <si>
    <t>Rental of premises</t>
  </si>
  <si>
    <t>55699</t>
  </si>
  <si>
    <t>55620</t>
  </si>
  <si>
    <t>Leased IT</t>
  </si>
  <si>
    <t>55630</t>
  </si>
  <si>
    <t>Leased cars</t>
  </si>
  <si>
    <t>55640</t>
  </si>
  <si>
    <t>Other leased assets</t>
  </si>
  <si>
    <t>Depreciation and impairment losses, right of use assets</t>
  </si>
  <si>
    <t>Depreciation, amortization and impairment losses</t>
  </si>
  <si>
    <t>Operating profit/loss before special items</t>
  </si>
  <si>
    <t>57999</t>
  </si>
  <si>
    <t>57050</t>
  </si>
  <si>
    <t>Income not included in operating profit/loss</t>
  </si>
  <si>
    <t>57199</t>
  </si>
  <si>
    <t>57100</t>
  </si>
  <si>
    <t>Costs not included in operating profit/loss</t>
  </si>
  <si>
    <t>Special items</t>
  </si>
  <si>
    <t>Profit/loss before financial items and tax (EBIT)</t>
  </si>
  <si>
    <t>68999</t>
  </si>
  <si>
    <t>58110</t>
  </si>
  <si>
    <t>Share of profit/loss from subsidiaries</t>
  </si>
  <si>
    <t>58199</t>
  </si>
  <si>
    <t>58120</t>
  </si>
  <si>
    <t>Amortization of goodwill</t>
  </si>
  <si>
    <t>58130</t>
  </si>
  <si>
    <t>Change in internal profits on inventories</t>
  </si>
  <si>
    <t>58140</t>
  </si>
  <si>
    <t>Dividend income</t>
  </si>
  <si>
    <t>Income from investments in subsidiaries</t>
  </si>
  <si>
    <t>58999</t>
  </si>
  <si>
    <t>58210</t>
  </si>
  <si>
    <t>58299</t>
  </si>
  <si>
    <t>58220</t>
  </si>
  <si>
    <t>58230</t>
  </si>
  <si>
    <t>Income from investments in associated companies</t>
  </si>
  <si>
    <t>Income from investments in subsidiaries and associates companies</t>
  </si>
  <si>
    <t>62000</t>
  </si>
  <si>
    <t>Financial income from investments and receivables, which are non current assets</t>
  </si>
  <si>
    <t>62099</t>
  </si>
  <si>
    <t>62010</t>
  </si>
  <si>
    <t>Financial income from group companies</t>
  </si>
  <si>
    <t>IC Interest</t>
  </si>
  <si>
    <t>62020</t>
  </si>
  <si>
    <t>Interest income</t>
  </si>
  <si>
    <t>62030</t>
  </si>
  <si>
    <t>Capital gains on investments</t>
  </si>
  <si>
    <t>62040</t>
  </si>
  <si>
    <t>62050</t>
  </si>
  <si>
    <t>Gain on foreign exchange</t>
  </si>
  <si>
    <t>62090</t>
  </si>
  <si>
    <t>Other financial income</t>
  </si>
  <si>
    <t>Financial income</t>
  </si>
  <si>
    <t>68199</t>
  </si>
  <si>
    <t>68000</t>
  </si>
  <si>
    <t>Impairment losses of financial assets</t>
  </si>
  <si>
    <t>68099</t>
  </si>
  <si>
    <t>68010</t>
  </si>
  <si>
    <t>Financial expenses from group companies</t>
  </si>
  <si>
    <t>68020</t>
  </si>
  <si>
    <t>Interest expense</t>
  </si>
  <si>
    <t>68030</t>
  </si>
  <si>
    <t>Financial expenses, lease liabilities</t>
  </si>
  <si>
    <t>68040</t>
  </si>
  <si>
    <t>Capital loss on investments</t>
  </si>
  <si>
    <t>68050</t>
  </si>
  <si>
    <t>Loss on foreign exchange</t>
  </si>
  <si>
    <t>68090</t>
  </si>
  <si>
    <t>Other financial expenses</t>
  </si>
  <si>
    <t>Financial expenses</t>
  </si>
  <si>
    <t>Financial items net</t>
  </si>
  <si>
    <t>Profit/loss before fair value adjustments</t>
  </si>
  <si>
    <t>69999</t>
  </si>
  <si>
    <t>69110</t>
  </si>
  <si>
    <t>Gain from fair value adjustment</t>
  </si>
  <si>
    <t>69199</t>
  </si>
  <si>
    <t>69120</t>
  </si>
  <si>
    <t>Impairment loss</t>
  </si>
  <si>
    <t>69130</t>
  </si>
  <si>
    <t>Profit/loss on sale of investment properties</t>
  </si>
  <si>
    <t>Fair value adjustment of investment properties</t>
  </si>
  <si>
    <t>69210</t>
  </si>
  <si>
    <t>Fair value adjustment of mortgage debt</t>
  </si>
  <si>
    <t>69299</t>
  </si>
  <si>
    <t>69220</t>
  </si>
  <si>
    <t>Fair value adjustment of hedges</t>
  </si>
  <si>
    <t>69230</t>
  </si>
  <si>
    <t>Profit/loss on finansial debts</t>
  </si>
  <si>
    <t>Fair value adjustment of debt in investment properties</t>
  </si>
  <si>
    <t>Profit/loss before tax</t>
  </si>
  <si>
    <t>76999</t>
  </si>
  <si>
    <t>75100</t>
  </si>
  <si>
    <t>Current tax for the year</t>
  </si>
  <si>
    <t>75999</t>
  </si>
  <si>
    <t>75200</t>
  </si>
  <si>
    <t>Deferred tax for the year</t>
  </si>
  <si>
    <t>75300</t>
  </si>
  <si>
    <t>Adjustments recognised for tax from prior periods</t>
  </si>
  <si>
    <t>Corporation tax for the year</t>
  </si>
  <si>
    <t>Profit/loss from continuing operations</t>
  </si>
  <si>
    <t>89999</t>
  </si>
  <si>
    <t>78100</t>
  </si>
  <si>
    <t>Total sales</t>
  </si>
  <si>
    <t>78999</t>
  </si>
  <si>
    <t>78200</t>
  </si>
  <si>
    <t>Total costs</t>
  </si>
  <si>
    <t>Profit/loss from discontinued operations, net of tax</t>
  </si>
  <si>
    <t>88100</t>
  </si>
  <si>
    <t>CF - reversal of financial income items</t>
  </si>
  <si>
    <t>88999</t>
  </si>
  <si>
    <t>88200</t>
  </si>
  <si>
    <t>CF - Reversal of financial expense items</t>
  </si>
  <si>
    <t>88400</t>
  </si>
  <si>
    <t>CF - Corporation tax reversed</t>
  </si>
  <si>
    <t>88500</t>
  </si>
  <si>
    <t>CF - reversal of income from subsidiaries</t>
  </si>
  <si>
    <t>88600</t>
  </si>
  <si>
    <t>CF - reversal of income from associated companies</t>
  </si>
  <si>
    <t>88900</t>
  </si>
  <si>
    <t>CF - Financial income received</t>
  </si>
  <si>
    <t>88910</t>
  </si>
  <si>
    <t>CF - Financial expenses paid</t>
  </si>
  <si>
    <t>88930</t>
  </si>
  <si>
    <t>CF - Taxes paid</t>
  </si>
  <si>
    <t>Cashflow items total</t>
  </si>
  <si>
    <t>Profit/loss for the year</t>
  </si>
  <si>
    <t>Profit/loss</t>
  </si>
  <si>
    <t>91000</t>
  </si>
  <si>
    <t>Retained earnings</t>
  </si>
  <si>
    <t>DIS</t>
  </si>
  <si>
    <t>99999</t>
  </si>
  <si>
    <t>92000</t>
  </si>
  <si>
    <t>Proposed dividends</t>
  </si>
  <si>
    <t>93000</t>
  </si>
  <si>
    <t>Net revaluation according to the equity method</t>
  </si>
  <si>
    <t>98000</t>
  </si>
  <si>
    <t>Shareholders of the company</t>
  </si>
  <si>
    <t>99000</t>
  </si>
  <si>
    <t>Non-controlling interests</t>
  </si>
  <si>
    <t>Transfer of profit/loss for the year</t>
  </si>
  <si>
    <t>Result distribution</t>
  </si>
  <si>
    <t>100101</t>
  </si>
  <si>
    <t>Cost at the beginning of the year</t>
  </si>
  <si>
    <t>B/S</t>
  </si>
  <si>
    <t>100199</t>
  </si>
  <si>
    <t>A</t>
  </si>
  <si>
    <t>100102</t>
  </si>
  <si>
    <t>Transfers from/(to) other items</t>
  </si>
  <si>
    <t>100103</t>
  </si>
  <si>
    <t>Effect of exchange rate adjustments</t>
  </si>
  <si>
    <t>100104</t>
  </si>
  <si>
    <t>Additions during the year</t>
  </si>
  <si>
    <t>100106</t>
  </si>
  <si>
    <t>Acquisition of entities</t>
  </si>
  <si>
    <t>100107</t>
  </si>
  <si>
    <t>Disposal of entities</t>
  </si>
  <si>
    <t>100108</t>
  </si>
  <si>
    <t>Disposals during the year</t>
  </si>
  <si>
    <t>Cost at the end of the year  - Finished development projects</t>
  </si>
  <si>
    <t>100999</t>
  </si>
  <si>
    <t>100201</t>
  </si>
  <si>
    <t>Amortization at the beginning of the year</t>
  </si>
  <si>
    <t>100299</t>
  </si>
  <si>
    <t>100202</t>
  </si>
  <si>
    <t>100203</t>
  </si>
  <si>
    <t>100204</t>
  </si>
  <si>
    <t>Amortization for the year</t>
  </si>
  <si>
    <t>100205</t>
  </si>
  <si>
    <t>Impairment losses for the year</t>
  </si>
  <si>
    <t>100208</t>
  </si>
  <si>
    <t>Amortization and impairment losses reversed on disposals during the year</t>
  </si>
  <si>
    <t>Amortization at the end of the year- Finished development projects</t>
  </si>
  <si>
    <t>Finished development projects</t>
  </si>
  <si>
    <t>109999</t>
  </si>
  <si>
    <t>101101</t>
  </si>
  <si>
    <t>101199</t>
  </si>
  <si>
    <t>101102</t>
  </si>
  <si>
    <t>101103</t>
  </si>
  <si>
    <t>101104</t>
  </si>
  <si>
    <t>101106</t>
  </si>
  <si>
    <t>101107</t>
  </si>
  <si>
    <t>101108</t>
  </si>
  <si>
    <t>Cost at the end at the end of the year - Patents, licenses and other rights</t>
  </si>
  <si>
    <t>101999</t>
  </si>
  <si>
    <t>101201</t>
  </si>
  <si>
    <t>101299</t>
  </si>
  <si>
    <t>101203</t>
  </si>
  <si>
    <t>101204</t>
  </si>
  <si>
    <t>101205</t>
  </si>
  <si>
    <t>101208</t>
  </si>
  <si>
    <t>Amortization at the end of the year - Patents, licenses and other rights</t>
  </si>
  <si>
    <t>Patents, licenses and other rights</t>
  </si>
  <si>
    <t>102101</t>
  </si>
  <si>
    <t>102199</t>
  </si>
  <si>
    <t>102103</t>
  </si>
  <si>
    <t>102104</t>
  </si>
  <si>
    <t>102106</t>
  </si>
  <si>
    <t>102107</t>
  </si>
  <si>
    <t>102108</t>
  </si>
  <si>
    <t>Cost at the end of the year - Goodwill</t>
  </si>
  <si>
    <t>102999</t>
  </si>
  <si>
    <t>102201</t>
  </si>
  <si>
    <t>102299</t>
  </si>
  <si>
    <t>102203</t>
  </si>
  <si>
    <t>102204</t>
  </si>
  <si>
    <t>102205</t>
  </si>
  <si>
    <t>102208</t>
  </si>
  <si>
    <t>Amortization at the end of the year - Goodwill</t>
  </si>
  <si>
    <t>103101</t>
  </si>
  <si>
    <t>103199</t>
  </si>
  <si>
    <t>103102</t>
  </si>
  <si>
    <t>103103</t>
  </si>
  <si>
    <t>103104</t>
  </si>
  <si>
    <t>103106</t>
  </si>
  <si>
    <t>103107</t>
  </si>
  <si>
    <t>103108</t>
  </si>
  <si>
    <t>Cost at the end of the year - Developing projects and prepayments for intangible assets</t>
  </si>
  <si>
    <t>103999</t>
  </si>
  <si>
    <t>103201</t>
  </si>
  <si>
    <t>103299</t>
  </si>
  <si>
    <t>103202</t>
  </si>
  <si>
    <t>Transfers from other/(to) other items</t>
  </si>
  <si>
    <t>103203</t>
  </si>
  <si>
    <t>103205</t>
  </si>
  <si>
    <t>103208</t>
  </si>
  <si>
    <t>Amortization at the end of the year - Developing projects and prepayments for intangible assets</t>
  </si>
  <si>
    <t>Developing projects and prepayments for intangible assets</t>
  </si>
  <si>
    <t>104101</t>
  </si>
  <si>
    <t>104199</t>
  </si>
  <si>
    <t>104102</t>
  </si>
  <si>
    <t>104103</t>
  </si>
  <si>
    <t>104104</t>
  </si>
  <si>
    <t>104106</t>
  </si>
  <si>
    <t>104107</t>
  </si>
  <si>
    <t>104108</t>
  </si>
  <si>
    <t>Cost at the end of the year - NEW1</t>
  </si>
  <si>
    <t>104999</t>
  </si>
  <si>
    <t>104201</t>
  </si>
  <si>
    <t>104299</t>
  </si>
  <si>
    <t>104202</t>
  </si>
  <si>
    <t>104203</t>
  </si>
  <si>
    <t>104204</t>
  </si>
  <si>
    <t>104205</t>
  </si>
  <si>
    <t>104208</t>
  </si>
  <si>
    <t>Amortization at the end of the year - NEW1</t>
  </si>
  <si>
    <t>Intangible NEW1</t>
  </si>
  <si>
    <t>105101</t>
  </si>
  <si>
    <t>105199</t>
  </si>
  <si>
    <t>105102</t>
  </si>
  <si>
    <t>105103</t>
  </si>
  <si>
    <t>105104</t>
  </si>
  <si>
    <t>105106</t>
  </si>
  <si>
    <t>105107</t>
  </si>
  <si>
    <t>105108</t>
  </si>
  <si>
    <t>Cost at the end of the year - NEW2</t>
  </si>
  <si>
    <t>105999</t>
  </si>
  <si>
    <t>105201</t>
  </si>
  <si>
    <t>105299</t>
  </si>
  <si>
    <t>105202</t>
  </si>
  <si>
    <t>105203</t>
  </si>
  <si>
    <t>105204</t>
  </si>
  <si>
    <t>105205</t>
  </si>
  <si>
    <t>105208</t>
  </si>
  <si>
    <t>Amortization at the end of the year - NEW2</t>
  </si>
  <si>
    <t>Intangible NEW2</t>
  </si>
  <si>
    <t>106101</t>
  </si>
  <si>
    <t>106199</t>
  </si>
  <si>
    <t>106102</t>
  </si>
  <si>
    <t>106103</t>
  </si>
  <si>
    <t>106104</t>
  </si>
  <si>
    <t>106106</t>
  </si>
  <si>
    <t>106107</t>
  </si>
  <si>
    <t>106108</t>
  </si>
  <si>
    <t>Cost at the end of the year - NEW3</t>
  </si>
  <si>
    <t>106999</t>
  </si>
  <si>
    <t>106201</t>
  </si>
  <si>
    <t>106299</t>
  </si>
  <si>
    <t>106202</t>
  </si>
  <si>
    <t>106203</t>
  </si>
  <si>
    <t>106204</t>
  </si>
  <si>
    <t>106205</t>
  </si>
  <si>
    <t>106208</t>
  </si>
  <si>
    <t>Amortization at the end of the year - NEW3</t>
  </si>
  <si>
    <t>Intangible NEW3</t>
  </si>
  <si>
    <t>107101</t>
  </si>
  <si>
    <t>107199</t>
  </si>
  <si>
    <t>107102</t>
  </si>
  <si>
    <t>107103</t>
  </si>
  <si>
    <t>107104</t>
  </si>
  <si>
    <t>107106</t>
  </si>
  <si>
    <t>107107</t>
  </si>
  <si>
    <t>107108</t>
  </si>
  <si>
    <t>Cost at the end of the year - NEW4</t>
  </si>
  <si>
    <t>107999</t>
  </si>
  <si>
    <t>107201</t>
  </si>
  <si>
    <t>107299</t>
  </si>
  <si>
    <t>107202</t>
  </si>
  <si>
    <t>107203</t>
  </si>
  <si>
    <t>107204</t>
  </si>
  <si>
    <t>107205</t>
  </si>
  <si>
    <t>107208</t>
  </si>
  <si>
    <t>Amortization at the end of the year - NEW4</t>
  </si>
  <si>
    <t>Intangible NEW4</t>
  </si>
  <si>
    <t>Intangible assets</t>
  </si>
  <si>
    <t>199999</t>
  </si>
  <si>
    <t>110101</t>
  </si>
  <si>
    <t>110199</t>
  </si>
  <si>
    <t>110102</t>
  </si>
  <si>
    <t>110103</t>
  </si>
  <si>
    <t>110104</t>
  </si>
  <si>
    <t>110106</t>
  </si>
  <si>
    <t>110107</t>
  </si>
  <si>
    <t>110108</t>
  </si>
  <si>
    <t>Cost at the end of the year- Land and buildings</t>
  </si>
  <si>
    <t>110999</t>
  </si>
  <si>
    <t>110201</t>
  </si>
  <si>
    <t>Depreciation at the beginning of the year</t>
  </si>
  <si>
    <t>110299</t>
  </si>
  <si>
    <t>110202</t>
  </si>
  <si>
    <t>Transfers from(to) other items</t>
  </si>
  <si>
    <t>110203</t>
  </si>
  <si>
    <t>110204</t>
  </si>
  <si>
    <t>Depreciation for the year</t>
  </si>
  <si>
    <t>110205</t>
  </si>
  <si>
    <t>110208</t>
  </si>
  <si>
    <t>Depreciation and impairment losses reversed on disposals during the year</t>
  </si>
  <si>
    <t>Depreciation at the end of the year - Land and buildings</t>
  </si>
  <si>
    <t>110301</t>
  </si>
  <si>
    <t>Revaluation at the beginning of the year</t>
  </si>
  <si>
    <t>110399</t>
  </si>
  <si>
    <t>110303</t>
  </si>
  <si>
    <t>110304</t>
  </si>
  <si>
    <t>Revaluations for the year</t>
  </si>
  <si>
    <t>110305</t>
  </si>
  <si>
    <t>Reversed revaluations</t>
  </si>
  <si>
    <t>110308</t>
  </si>
  <si>
    <t>Revaluations at the end of the year - Land and buildings</t>
  </si>
  <si>
    <t>119999</t>
  </si>
  <si>
    <t>111101</t>
  </si>
  <si>
    <t>111199</t>
  </si>
  <si>
    <t>111102</t>
  </si>
  <si>
    <t>111103</t>
  </si>
  <si>
    <t>111104</t>
  </si>
  <si>
    <t>111106</t>
  </si>
  <si>
    <t>111107</t>
  </si>
  <si>
    <t>111108</t>
  </si>
  <si>
    <t>Cost at the end of the year - Plant and machinery</t>
  </si>
  <si>
    <t>111999</t>
  </si>
  <si>
    <t>111201</t>
  </si>
  <si>
    <t>111299</t>
  </si>
  <si>
    <t>111202</t>
  </si>
  <si>
    <t>111203</t>
  </si>
  <si>
    <t>111204</t>
  </si>
  <si>
    <t>111205</t>
  </si>
  <si>
    <t>111208</t>
  </si>
  <si>
    <t>Depreciation at the end of the year - Plant and machinery</t>
  </si>
  <si>
    <t>112101</t>
  </si>
  <si>
    <t>112199</t>
  </si>
  <si>
    <t>112102</t>
  </si>
  <si>
    <t>112103</t>
  </si>
  <si>
    <t>112104</t>
  </si>
  <si>
    <t>112106</t>
  </si>
  <si>
    <t>112107</t>
  </si>
  <si>
    <t>112108</t>
  </si>
  <si>
    <t>Cost at the end of the year - Fixtures and fittings, other plant and equipment</t>
  </si>
  <si>
    <t>112999</t>
  </si>
  <si>
    <t>112201</t>
  </si>
  <si>
    <t>112299</t>
  </si>
  <si>
    <t>112202</t>
  </si>
  <si>
    <t>112203</t>
  </si>
  <si>
    <t>112204</t>
  </si>
  <si>
    <t>112205</t>
  </si>
  <si>
    <t>112208</t>
  </si>
  <si>
    <t>Depreciation at the end of the year - Fixtures and fittings, other plant and equipment</t>
  </si>
  <si>
    <t>Fixtures and fittings, other plant and equipment</t>
  </si>
  <si>
    <t>113101</t>
  </si>
  <si>
    <t>113199</t>
  </si>
  <si>
    <t>113102</t>
  </si>
  <si>
    <t>113103</t>
  </si>
  <si>
    <t>113104</t>
  </si>
  <si>
    <t>113106</t>
  </si>
  <si>
    <t>113107</t>
  </si>
  <si>
    <t>113108</t>
  </si>
  <si>
    <t>Cost at the end of the year - Tangible assets under development and prepayment for tangible assets</t>
  </si>
  <si>
    <t>113999</t>
  </si>
  <si>
    <t>113201</t>
  </si>
  <si>
    <t>Impairment at the beginning of the year</t>
  </si>
  <si>
    <t>113299</t>
  </si>
  <si>
    <t>113202</t>
  </si>
  <si>
    <t>113203</t>
  </si>
  <si>
    <t>113205</t>
  </si>
  <si>
    <t>113208</t>
  </si>
  <si>
    <t>Impairment losses reversed on disposals during the year</t>
  </si>
  <si>
    <t>Impairment at the end of the year - Tangible assets under development and prepayment for tangible assets</t>
  </si>
  <si>
    <t>Tangible assets under development and prepayment for tangible assets</t>
  </si>
  <si>
    <t>114101</t>
  </si>
  <si>
    <t>114199</t>
  </si>
  <si>
    <t>114102</t>
  </si>
  <si>
    <t>114103</t>
  </si>
  <si>
    <t>114104</t>
  </si>
  <si>
    <t>114106</t>
  </si>
  <si>
    <t>114107</t>
  </si>
  <si>
    <t>114108</t>
  </si>
  <si>
    <t>Cost at the end of the year - Hardware and software</t>
  </si>
  <si>
    <t>114999</t>
  </si>
  <si>
    <t>114201</t>
  </si>
  <si>
    <t>114299</t>
  </si>
  <si>
    <t>114202</t>
  </si>
  <si>
    <t>114203</t>
  </si>
  <si>
    <t>114204</t>
  </si>
  <si>
    <t>114205</t>
  </si>
  <si>
    <t>114208</t>
  </si>
  <si>
    <t>Depreciation at the end of the year - Hardware and software</t>
  </si>
  <si>
    <t>Hardware and software</t>
  </si>
  <si>
    <t>115101</t>
  </si>
  <si>
    <t>115199</t>
  </si>
  <si>
    <t>115102</t>
  </si>
  <si>
    <t>115103</t>
  </si>
  <si>
    <t>115104</t>
  </si>
  <si>
    <t>115106</t>
  </si>
  <si>
    <t>115107</t>
  </si>
  <si>
    <t>115108</t>
  </si>
  <si>
    <t>Cost at the end of the year - Tangible NEW2</t>
  </si>
  <si>
    <t>115999</t>
  </si>
  <si>
    <t>115201</t>
  </si>
  <si>
    <t>115299</t>
  </si>
  <si>
    <t>115202</t>
  </si>
  <si>
    <t>115203</t>
  </si>
  <si>
    <t>115204</t>
  </si>
  <si>
    <t>115205</t>
  </si>
  <si>
    <t>115208</t>
  </si>
  <si>
    <t>Depreciation at the end of the year - Tangible NEW2</t>
  </si>
  <si>
    <t>Tangible NEW2</t>
  </si>
  <si>
    <t>116101</t>
  </si>
  <si>
    <t>116199</t>
  </si>
  <si>
    <t>116102</t>
  </si>
  <si>
    <t>116103</t>
  </si>
  <si>
    <t>116104</t>
  </si>
  <si>
    <t>116106</t>
  </si>
  <si>
    <t>116107</t>
  </si>
  <si>
    <t>116108</t>
  </si>
  <si>
    <t>Cost at the end of the year - Tangible NEW3</t>
  </si>
  <si>
    <t>116999</t>
  </si>
  <si>
    <t>116201</t>
  </si>
  <si>
    <t>116299</t>
  </si>
  <si>
    <t>116202</t>
  </si>
  <si>
    <t>116203</t>
  </si>
  <si>
    <t>116204</t>
  </si>
  <si>
    <t>116205</t>
  </si>
  <si>
    <t>116208</t>
  </si>
  <si>
    <t>Depreciation at the end of the year - Tangible NEW3</t>
  </si>
  <si>
    <t>Tangible NEW3</t>
  </si>
  <si>
    <t>117101</t>
  </si>
  <si>
    <t>117199</t>
  </si>
  <si>
    <t>117102</t>
  </si>
  <si>
    <t>117103</t>
  </si>
  <si>
    <t>117104</t>
  </si>
  <si>
    <t>117106</t>
  </si>
  <si>
    <t>117107</t>
  </si>
  <si>
    <t>117108</t>
  </si>
  <si>
    <t>Cost at the end of the year - Tangible NEW4</t>
  </si>
  <si>
    <t>117999</t>
  </si>
  <si>
    <t>117201</t>
  </si>
  <si>
    <t>117299</t>
  </si>
  <si>
    <t>117202</t>
  </si>
  <si>
    <t>117203</t>
  </si>
  <si>
    <t>117204</t>
  </si>
  <si>
    <t>117205</t>
  </si>
  <si>
    <t>117208</t>
  </si>
  <si>
    <t>Depreciation at the end of the year - Tangible NEW4</t>
  </si>
  <si>
    <t>Tangible NEW4</t>
  </si>
  <si>
    <t>Property, plant and equipment</t>
  </si>
  <si>
    <t>120101</t>
  </si>
  <si>
    <t>120199</t>
  </si>
  <si>
    <t>120102</t>
  </si>
  <si>
    <t>120103</t>
  </si>
  <si>
    <t>120104</t>
  </si>
  <si>
    <t>120106</t>
  </si>
  <si>
    <t>120107</t>
  </si>
  <si>
    <t>120108</t>
  </si>
  <si>
    <t>Cost at the end of the year - Biological assets NEW1</t>
  </si>
  <si>
    <t>120999</t>
  </si>
  <si>
    <t>120201</t>
  </si>
  <si>
    <t>120299</t>
  </si>
  <si>
    <t>120202</t>
  </si>
  <si>
    <t>120203</t>
  </si>
  <si>
    <t>120204</t>
  </si>
  <si>
    <t>120205</t>
  </si>
  <si>
    <t>120208</t>
  </si>
  <si>
    <t>Depreciation at the end of the year - Biological assets NEW1</t>
  </si>
  <si>
    <t>Biological assets NEW1</t>
  </si>
  <si>
    <t>129999</t>
  </si>
  <si>
    <t>121101</t>
  </si>
  <si>
    <t>121199</t>
  </si>
  <si>
    <t>121102</t>
  </si>
  <si>
    <t>121103</t>
  </si>
  <si>
    <t>121104</t>
  </si>
  <si>
    <t>121106</t>
  </si>
  <si>
    <t>121107</t>
  </si>
  <si>
    <t>121108</t>
  </si>
  <si>
    <t>Cost at the end of the year - Biological assets NEW2</t>
  </si>
  <si>
    <t>121999</t>
  </si>
  <si>
    <t>121201</t>
  </si>
  <si>
    <t>121299</t>
  </si>
  <si>
    <t>121202</t>
  </si>
  <si>
    <t>121203</t>
  </si>
  <si>
    <t>121204</t>
  </si>
  <si>
    <t>121205</t>
  </si>
  <si>
    <t>121208</t>
  </si>
  <si>
    <t>Depreciation at the end of the year - Biological assets NEW2</t>
  </si>
  <si>
    <t>Biological assets NEW2</t>
  </si>
  <si>
    <t>122101</t>
  </si>
  <si>
    <t>122199</t>
  </si>
  <si>
    <t>122102</t>
  </si>
  <si>
    <t>122103</t>
  </si>
  <si>
    <t>122104</t>
  </si>
  <si>
    <t>122106</t>
  </si>
  <si>
    <t>122107</t>
  </si>
  <si>
    <t>122108</t>
  </si>
  <si>
    <t>Cost at the end of the year - Biological assets NEW3</t>
  </si>
  <si>
    <t>122999</t>
  </si>
  <si>
    <t>122201</t>
  </si>
  <si>
    <t>122299</t>
  </si>
  <si>
    <t>122202</t>
  </si>
  <si>
    <t>122203</t>
  </si>
  <si>
    <t>122204</t>
  </si>
  <si>
    <t>122205</t>
  </si>
  <si>
    <t>122208</t>
  </si>
  <si>
    <t>Depreciation at the end of the year - Biological assets NEW3</t>
  </si>
  <si>
    <t>Biological assets NEW3</t>
  </si>
  <si>
    <t>123101</t>
  </si>
  <si>
    <t>123199</t>
  </si>
  <si>
    <t>123102</t>
  </si>
  <si>
    <t>123103</t>
  </si>
  <si>
    <t>123104</t>
  </si>
  <si>
    <t>123106</t>
  </si>
  <si>
    <t>123107</t>
  </si>
  <si>
    <t>123108</t>
  </si>
  <si>
    <t>Cost at the end of the year - Biological assets NEW4</t>
  </si>
  <si>
    <t>123999</t>
  </si>
  <si>
    <t>123201</t>
  </si>
  <si>
    <t>123299</t>
  </si>
  <si>
    <t>123202</t>
  </si>
  <si>
    <t>123203</t>
  </si>
  <si>
    <t>123204</t>
  </si>
  <si>
    <t>123205</t>
  </si>
  <si>
    <t>123208</t>
  </si>
  <si>
    <t>Depreciation at the end of the year - Biological assets NEW4</t>
  </si>
  <si>
    <t>Biological assets NEW4</t>
  </si>
  <si>
    <t>Biological assets</t>
  </si>
  <si>
    <t>130101</t>
  </si>
  <si>
    <t>130199</t>
  </si>
  <si>
    <t>130102</t>
  </si>
  <si>
    <t>130103</t>
  </si>
  <si>
    <t>130104</t>
  </si>
  <si>
    <t>130106</t>
  </si>
  <si>
    <t>130107</t>
  </si>
  <si>
    <t>130108</t>
  </si>
  <si>
    <t>Cost at the end of the year - Rental of premises</t>
  </si>
  <si>
    <t>130999</t>
  </si>
  <si>
    <t>130201</t>
  </si>
  <si>
    <t>130299</t>
  </si>
  <si>
    <t>130202</t>
  </si>
  <si>
    <t>130203</t>
  </si>
  <si>
    <t>130204</t>
  </si>
  <si>
    <t>130205</t>
  </si>
  <si>
    <t>130208</t>
  </si>
  <si>
    <t>Depreciation at the end of the year - Rental of premises</t>
  </si>
  <si>
    <t>139999</t>
  </si>
  <si>
    <t>131101</t>
  </si>
  <si>
    <t>131199</t>
  </si>
  <si>
    <t>131102</t>
  </si>
  <si>
    <t>131103</t>
  </si>
  <si>
    <t>131104</t>
  </si>
  <si>
    <t>131106</t>
  </si>
  <si>
    <t>131107</t>
  </si>
  <si>
    <t>131108</t>
  </si>
  <si>
    <t>Cost at the end of the year - Leased IT</t>
  </si>
  <si>
    <t>131999</t>
  </si>
  <si>
    <t>131201</t>
  </si>
  <si>
    <t>131299</t>
  </si>
  <si>
    <t>131202</t>
  </si>
  <si>
    <t>131203</t>
  </si>
  <si>
    <t>131204</t>
  </si>
  <si>
    <t>131205</t>
  </si>
  <si>
    <t>131208</t>
  </si>
  <si>
    <t>Depreciation at the end of the year - Leased IT</t>
  </si>
  <si>
    <t>132101</t>
  </si>
  <si>
    <t>132199</t>
  </si>
  <si>
    <t>132102</t>
  </si>
  <si>
    <t>132103</t>
  </si>
  <si>
    <t>132104</t>
  </si>
  <si>
    <t>132106</t>
  </si>
  <si>
    <t>132107</t>
  </si>
  <si>
    <t>132108</t>
  </si>
  <si>
    <t>Cost at the end of the year - Leased cars</t>
  </si>
  <si>
    <t>132999</t>
  </si>
  <si>
    <t>132201</t>
  </si>
  <si>
    <t>132299</t>
  </si>
  <si>
    <t>132202</t>
  </si>
  <si>
    <t>132203</t>
  </si>
  <si>
    <t>132204</t>
  </si>
  <si>
    <t>132205</t>
  </si>
  <si>
    <t>132208</t>
  </si>
  <si>
    <t>Depreciation at the end of the year - Leased cars</t>
  </si>
  <si>
    <t>133101</t>
  </si>
  <si>
    <t>133199</t>
  </si>
  <si>
    <t>133102</t>
  </si>
  <si>
    <t>133103</t>
  </si>
  <si>
    <t>133104</t>
  </si>
  <si>
    <t>133106</t>
  </si>
  <si>
    <t>133107</t>
  </si>
  <si>
    <t>133108</t>
  </si>
  <si>
    <t>Cost at the end of the year - Other leased assets</t>
  </si>
  <si>
    <t>133999</t>
  </si>
  <si>
    <t>133201</t>
  </si>
  <si>
    <t>133299</t>
  </si>
  <si>
    <t>133202</t>
  </si>
  <si>
    <t>133203</t>
  </si>
  <si>
    <t>133204</t>
  </si>
  <si>
    <t>133205</t>
  </si>
  <si>
    <t>133208</t>
  </si>
  <si>
    <t>Depreciation at the end of the year - Other leased assets</t>
  </si>
  <si>
    <t>Right of use assets</t>
  </si>
  <si>
    <t>140101</t>
  </si>
  <si>
    <t>140199</t>
  </si>
  <si>
    <t>140102</t>
  </si>
  <si>
    <t>140103</t>
  </si>
  <si>
    <t>140104</t>
  </si>
  <si>
    <t>140106</t>
  </si>
  <si>
    <t>140107</t>
  </si>
  <si>
    <t>140108</t>
  </si>
  <si>
    <t>Cost at the end of the year - Investment properties</t>
  </si>
  <si>
    <t>149999</t>
  </si>
  <si>
    <t>140201</t>
  </si>
  <si>
    <t>140299</t>
  </si>
  <si>
    <t>140202</t>
  </si>
  <si>
    <t>140203</t>
  </si>
  <si>
    <t>140204</t>
  </si>
  <si>
    <t>140208</t>
  </si>
  <si>
    <t>Depreciation reversed on disposals during the year</t>
  </si>
  <si>
    <t>Depreciation at the end of the year - Investment properties</t>
  </si>
  <si>
    <t>140301</t>
  </si>
  <si>
    <t>Revaluations at the beginning of the year</t>
  </si>
  <si>
    <t>140399</t>
  </si>
  <si>
    <t>140302</t>
  </si>
  <si>
    <t>140303</t>
  </si>
  <si>
    <t>140304</t>
  </si>
  <si>
    <t>Revaluations during the year</t>
  </si>
  <si>
    <t>140308</t>
  </si>
  <si>
    <t>Revaluations reversed on disposals during the year</t>
  </si>
  <si>
    <t>Revaluations at the end of the year - Investment properties</t>
  </si>
  <si>
    <t>Investment properties</t>
  </si>
  <si>
    <t>150101</t>
  </si>
  <si>
    <t>150119</t>
  </si>
  <si>
    <t>150102</t>
  </si>
  <si>
    <t>150103</t>
  </si>
  <si>
    <t>150104</t>
  </si>
  <si>
    <t>Investments during the year</t>
  </si>
  <si>
    <t>150108</t>
  </si>
  <si>
    <t>Divestments during the year</t>
  </si>
  <si>
    <t>150111</t>
  </si>
  <si>
    <t>Cost at the beginning of the year - Test company</t>
  </si>
  <si>
    <t>Cost at the end of the year - Investments in subsidiaries</t>
  </si>
  <si>
    <t>150199</t>
  </si>
  <si>
    <t>150121</t>
  </si>
  <si>
    <t>Value adjustments at the beginning of the year</t>
  </si>
  <si>
    <t>150149</t>
  </si>
  <si>
    <t>150124</t>
  </si>
  <si>
    <t>150126</t>
  </si>
  <si>
    <t>150128</t>
  </si>
  <si>
    <t>Market value adjustment through equity</t>
  </si>
  <si>
    <t>150130</t>
  </si>
  <si>
    <t>Net income/loss</t>
  </si>
  <si>
    <t>150132</t>
  </si>
  <si>
    <t>Dividends received</t>
  </si>
  <si>
    <t>150134</t>
  </si>
  <si>
    <t>Amortization and impairment for the year</t>
  </si>
  <si>
    <t>150136</t>
  </si>
  <si>
    <t>Value adjustments at the end the year - Investments in subsidiaries</t>
  </si>
  <si>
    <t>Investments in subsidiaries</t>
  </si>
  <si>
    <t>159999</t>
  </si>
  <si>
    <t>151101</t>
  </si>
  <si>
    <t>151119</t>
  </si>
  <si>
    <t>151102</t>
  </si>
  <si>
    <t>151103</t>
  </si>
  <si>
    <t>151104</t>
  </si>
  <si>
    <t>151108</t>
  </si>
  <si>
    <t>Cost at the end of the year - investments in associated companies</t>
  </si>
  <si>
    <t>151199</t>
  </si>
  <si>
    <t>151121</t>
  </si>
  <si>
    <t>151149</t>
  </si>
  <si>
    <t>151124</t>
  </si>
  <si>
    <t>151126</t>
  </si>
  <si>
    <t>Effect of foreign exchange adjustments</t>
  </si>
  <si>
    <t>151128</t>
  </si>
  <si>
    <t>151130</t>
  </si>
  <si>
    <t>151132</t>
  </si>
  <si>
    <t>151134</t>
  </si>
  <si>
    <t>151136</t>
  </si>
  <si>
    <t>Value adjustments at the end of the year - investments in a associated companies</t>
  </si>
  <si>
    <t>Investments in associated companies</t>
  </si>
  <si>
    <t>152000</t>
  </si>
  <si>
    <t>Other investments</t>
  </si>
  <si>
    <t>152100</t>
  </si>
  <si>
    <t>Intercompany receivables</t>
  </si>
  <si>
    <t>IC Account</t>
  </si>
  <si>
    <t>152200</t>
  </si>
  <si>
    <t>Receivables from associated companies</t>
  </si>
  <si>
    <t>152300</t>
  </si>
  <si>
    <t>Other receivables</t>
  </si>
  <si>
    <t>Financial assets</t>
  </si>
  <si>
    <t>160000</t>
  </si>
  <si>
    <t>Deferred tax asset</t>
  </si>
  <si>
    <t>169999</t>
  </si>
  <si>
    <t>170101</t>
  </si>
  <si>
    <t>170199</t>
  </si>
  <si>
    <t>170102</t>
  </si>
  <si>
    <t>170103</t>
  </si>
  <si>
    <t>170104</t>
  </si>
  <si>
    <t>170106</t>
  </si>
  <si>
    <t>170107</t>
  </si>
  <si>
    <t>170108</t>
  </si>
  <si>
    <t>Cost at the end of the year - Non-Current NEW1 Sub NEW1</t>
  </si>
  <si>
    <t>170999</t>
  </si>
  <si>
    <t>170201</t>
  </si>
  <si>
    <t>170299</t>
  </si>
  <si>
    <t>170202</t>
  </si>
  <si>
    <t>170203</t>
  </si>
  <si>
    <t>170204</t>
  </si>
  <si>
    <t>170205</t>
  </si>
  <si>
    <t>170208</t>
  </si>
  <si>
    <t>Depreciation at the end of the year - Non-Current NEW1 Sub NEW1</t>
  </si>
  <si>
    <t>170301</t>
  </si>
  <si>
    <t>170399</t>
  </si>
  <si>
    <t>170303</t>
  </si>
  <si>
    <t>170304</t>
  </si>
  <si>
    <t>170305</t>
  </si>
  <si>
    <t>170308</t>
  </si>
  <si>
    <t>Revaluations at the end of the year - Non-Current NEW1 Sub NEW1</t>
  </si>
  <si>
    <t>Non-Current NEW1 Sub NEW1</t>
  </si>
  <si>
    <t>179999</t>
  </si>
  <si>
    <t>171101</t>
  </si>
  <si>
    <t>171199</t>
  </si>
  <si>
    <t>171102</t>
  </si>
  <si>
    <t>171103</t>
  </si>
  <si>
    <t>171104</t>
  </si>
  <si>
    <t>171106</t>
  </si>
  <si>
    <t>171107</t>
  </si>
  <si>
    <t>171108</t>
  </si>
  <si>
    <t>Cost at the end of the year - Non-Current NEW1 Sub NEW2</t>
  </si>
  <si>
    <t>171999</t>
  </si>
  <si>
    <t>171201</t>
  </si>
  <si>
    <t>171299</t>
  </si>
  <si>
    <t>171202</t>
  </si>
  <si>
    <t>171203</t>
  </si>
  <si>
    <t>171204</t>
  </si>
  <si>
    <t>171205</t>
  </si>
  <si>
    <t>171208</t>
  </si>
  <si>
    <t>Depreciation at the end of the year - Non-Current NEW1 Sub NEW2</t>
  </si>
  <si>
    <t>171301</t>
  </si>
  <si>
    <t>171399</t>
  </si>
  <si>
    <t>171303</t>
  </si>
  <si>
    <t>171304</t>
  </si>
  <si>
    <t>171305</t>
  </si>
  <si>
    <t>171308</t>
  </si>
  <si>
    <t>Revaluations at the end of the year - Non-Current NEW1 Sub NEW2</t>
  </si>
  <si>
    <t>Non-Current NEW1 Sub NEW2</t>
  </si>
  <si>
    <t>172101</t>
  </si>
  <si>
    <t>172199</t>
  </si>
  <si>
    <t>172102</t>
  </si>
  <si>
    <t>172103</t>
  </si>
  <si>
    <t>172104</t>
  </si>
  <si>
    <t>172106</t>
  </si>
  <si>
    <t>172107</t>
  </si>
  <si>
    <t>172108</t>
  </si>
  <si>
    <t>Cost at the end of the year - Non-Current NEW1 Sub NEW3</t>
  </si>
  <si>
    <t>172999</t>
  </si>
  <si>
    <t>172201</t>
  </si>
  <si>
    <t>172299</t>
  </si>
  <si>
    <t>172202</t>
  </si>
  <si>
    <t>172203</t>
  </si>
  <si>
    <t>172204</t>
  </si>
  <si>
    <t>172205</t>
  </si>
  <si>
    <t>172208</t>
  </si>
  <si>
    <t>Depreciation at the end of the year - Non-Current NEW1 Sub NEW3</t>
  </si>
  <si>
    <t>172301</t>
  </si>
  <si>
    <t>172399</t>
  </si>
  <si>
    <t>172303</t>
  </si>
  <si>
    <t>172304</t>
  </si>
  <si>
    <t>172305</t>
  </si>
  <si>
    <t>172308</t>
  </si>
  <si>
    <t>Revaluations at the end of the year - Non-Current NEW1 Sub NEW3</t>
  </si>
  <si>
    <t>Non-Current NEW1 Sub NEW3</t>
  </si>
  <si>
    <t>173101</t>
  </si>
  <si>
    <t>173199</t>
  </si>
  <si>
    <t>173102</t>
  </si>
  <si>
    <t>173103</t>
  </si>
  <si>
    <t>173104</t>
  </si>
  <si>
    <t>173106</t>
  </si>
  <si>
    <t>173107</t>
  </si>
  <si>
    <t>173108</t>
  </si>
  <si>
    <t>Cost at the end of the year - Non-Current NEW1 Sub NEW4</t>
  </si>
  <si>
    <t>173999</t>
  </si>
  <si>
    <t>173201</t>
  </si>
  <si>
    <t>173299</t>
  </si>
  <si>
    <t>173202</t>
  </si>
  <si>
    <t>173203</t>
  </si>
  <si>
    <t>173204</t>
  </si>
  <si>
    <t>173205</t>
  </si>
  <si>
    <t>173208</t>
  </si>
  <si>
    <t>Depreciation at the end of the year - Non-Current NEW1 Sub NEW4</t>
  </si>
  <si>
    <t>173301</t>
  </si>
  <si>
    <t>173399</t>
  </si>
  <si>
    <t>173303</t>
  </si>
  <si>
    <t>173304</t>
  </si>
  <si>
    <t>173305</t>
  </si>
  <si>
    <t>173308</t>
  </si>
  <si>
    <t>Revaluations at the end of the year - Non-Current NEW1 Sub NEW4</t>
  </si>
  <si>
    <t>Non-Current NEW1 Sub NEW4</t>
  </si>
  <si>
    <t>174101</t>
  </si>
  <si>
    <t>174199</t>
  </si>
  <si>
    <t>174102</t>
  </si>
  <si>
    <t>174103</t>
  </si>
  <si>
    <t>174104</t>
  </si>
  <si>
    <t>174106</t>
  </si>
  <si>
    <t>174107</t>
  </si>
  <si>
    <t>174108</t>
  </si>
  <si>
    <t>Cost at the end of the year - Non-Current NEW1 Sub NEW5</t>
  </si>
  <si>
    <t>174999</t>
  </si>
  <si>
    <t>174201</t>
  </si>
  <si>
    <t>174299</t>
  </si>
  <si>
    <t>174202</t>
  </si>
  <si>
    <t>174203</t>
  </si>
  <si>
    <t>174204</t>
  </si>
  <si>
    <t>174205</t>
  </si>
  <si>
    <t>174208</t>
  </si>
  <si>
    <t>Depreciation at the end of the year - Non-Current NEW1 Sub NEW5</t>
  </si>
  <si>
    <t>174301</t>
  </si>
  <si>
    <t>174399</t>
  </si>
  <si>
    <t>174303</t>
  </si>
  <si>
    <t>174304</t>
  </si>
  <si>
    <t>174305</t>
  </si>
  <si>
    <t>174308</t>
  </si>
  <si>
    <t>Revaluations at the end of the year - Non-Current NEW1 Sub NEW5</t>
  </si>
  <si>
    <t>Non-Current NEW1 Sub NEW5</t>
  </si>
  <si>
    <t>Non-Current NEW1</t>
  </si>
  <si>
    <t>180101</t>
  </si>
  <si>
    <t>180199</t>
  </si>
  <si>
    <t>180102</t>
  </si>
  <si>
    <t>180103</t>
  </si>
  <si>
    <t>180104</t>
  </si>
  <si>
    <t>180106</t>
  </si>
  <si>
    <t>180107</t>
  </si>
  <si>
    <t>180108</t>
  </si>
  <si>
    <t>Cost at the end of the year - Non-Current NEW2 Sub NEW1</t>
  </si>
  <si>
    <t>180999</t>
  </si>
  <si>
    <t>180201</t>
  </si>
  <si>
    <t>180299</t>
  </si>
  <si>
    <t>180202</t>
  </si>
  <si>
    <t>180203</t>
  </si>
  <si>
    <t>180204</t>
  </si>
  <si>
    <t>180205</t>
  </si>
  <si>
    <t>180208</t>
  </si>
  <si>
    <t>Depreciation at the end of the year - Non-Current NEW2 Sub NEW1</t>
  </si>
  <si>
    <t>180301</t>
  </si>
  <si>
    <t>180399</t>
  </si>
  <si>
    <t>180303</t>
  </si>
  <si>
    <t>180304</t>
  </si>
  <si>
    <t>180305</t>
  </si>
  <si>
    <t>180308</t>
  </si>
  <si>
    <t>Revaluations at the end of the year - Non-Current NEW2 Sub NEW1</t>
  </si>
  <si>
    <t>Non-Current NEW2 Sub NEW1</t>
  </si>
  <si>
    <t>189999</t>
  </si>
  <si>
    <t>181101</t>
  </si>
  <si>
    <t>181199</t>
  </si>
  <si>
    <t>181102</t>
  </si>
  <si>
    <t>181103</t>
  </si>
  <si>
    <t>181104</t>
  </si>
  <si>
    <t>181106</t>
  </si>
  <si>
    <t>181107</t>
  </si>
  <si>
    <t>181108</t>
  </si>
  <si>
    <t>Cost at the end of the year - Non-Current NEW2 Sub NEW2</t>
  </si>
  <si>
    <t>181999</t>
  </si>
  <si>
    <t>181201</t>
  </si>
  <si>
    <t>181299</t>
  </si>
  <si>
    <t>181202</t>
  </si>
  <si>
    <t>181203</t>
  </si>
  <si>
    <t>181204</t>
  </si>
  <si>
    <t>181205</t>
  </si>
  <si>
    <t>181208</t>
  </si>
  <si>
    <t>Depreciation at the end of the year - Non-Current NEW2 Sub NEW2</t>
  </si>
  <si>
    <t>181301</t>
  </si>
  <si>
    <t>181399</t>
  </si>
  <si>
    <t>181303</t>
  </si>
  <si>
    <t>181304</t>
  </si>
  <si>
    <t>181305</t>
  </si>
  <si>
    <t>181308</t>
  </si>
  <si>
    <t>Revaluations at the end of the year - Non-Current NEW2 Sub NEW2</t>
  </si>
  <si>
    <t>Non-Current NEW2 Sub NEW2</t>
  </si>
  <si>
    <t>182101</t>
  </si>
  <si>
    <t>182199</t>
  </si>
  <si>
    <t>182102</t>
  </si>
  <si>
    <t>182103</t>
  </si>
  <si>
    <t>182104</t>
  </si>
  <si>
    <t>182106</t>
  </si>
  <si>
    <t>182107</t>
  </si>
  <si>
    <t>182108</t>
  </si>
  <si>
    <t>Cost at the end of the year - Non-Current NEW2 Sub NEW3</t>
  </si>
  <si>
    <t>182999</t>
  </si>
  <si>
    <t>182201</t>
  </si>
  <si>
    <t>182299</t>
  </si>
  <si>
    <t>182202</t>
  </si>
  <si>
    <t>182203</t>
  </si>
  <si>
    <t>182204</t>
  </si>
  <si>
    <t>182205</t>
  </si>
  <si>
    <t>182208</t>
  </si>
  <si>
    <t>Depreciation at the end of the year - Non-Current NEW2 Sub NEW3</t>
  </si>
  <si>
    <t>182301</t>
  </si>
  <si>
    <t>182399</t>
  </si>
  <si>
    <t>182303</t>
  </si>
  <si>
    <t>182304</t>
  </si>
  <si>
    <t>182305</t>
  </si>
  <si>
    <t>182308</t>
  </si>
  <si>
    <t>Revaluations at the end of the year - Non-Current NEW2 Sub NEW3</t>
  </si>
  <si>
    <t>Non-Current NEW2 Sub NEW3</t>
  </si>
  <si>
    <t>183101</t>
  </si>
  <si>
    <t>183199</t>
  </si>
  <si>
    <t>183102</t>
  </si>
  <si>
    <t>183103</t>
  </si>
  <si>
    <t>183104</t>
  </si>
  <si>
    <t>183106</t>
  </si>
  <si>
    <t>183107</t>
  </si>
  <si>
    <t>183108</t>
  </si>
  <si>
    <t>Cost at the end of the year - Non-Current NEW2 Sub NEW4</t>
  </si>
  <si>
    <t>183999</t>
  </si>
  <si>
    <t>183201</t>
  </si>
  <si>
    <t>183299</t>
  </si>
  <si>
    <t>183202</t>
  </si>
  <si>
    <t>183203</t>
  </si>
  <si>
    <t>183204</t>
  </si>
  <si>
    <t>183205</t>
  </si>
  <si>
    <t>183208</t>
  </si>
  <si>
    <t>Depreciation at the end of the year - Non-Current NEW2 Sub NEW4</t>
  </si>
  <si>
    <t>183301</t>
  </si>
  <si>
    <t>183399</t>
  </si>
  <si>
    <t>183303</t>
  </si>
  <si>
    <t>183304</t>
  </si>
  <si>
    <t>183305</t>
  </si>
  <si>
    <t>183308</t>
  </si>
  <si>
    <t>Revaluations at the end of the year - Non-Current NEW2 Sub NEW4</t>
  </si>
  <si>
    <t>Non-Current NEW2 Sub NEW4</t>
  </si>
  <si>
    <t>184101</t>
  </si>
  <si>
    <t>184199</t>
  </si>
  <si>
    <t>184102</t>
  </si>
  <si>
    <t>184103</t>
  </si>
  <si>
    <t>184104</t>
  </si>
  <si>
    <t>184106</t>
  </si>
  <si>
    <t>184107</t>
  </si>
  <si>
    <t>184108</t>
  </si>
  <si>
    <t>Cost at the end of the year - Non-Current NEW2 Sub NEW5</t>
  </si>
  <si>
    <t>184999</t>
  </si>
  <si>
    <t>184201</t>
  </si>
  <si>
    <t>184299</t>
  </si>
  <si>
    <t>184202</t>
  </si>
  <si>
    <t>184203</t>
  </si>
  <si>
    <t>184204</t>
  </si>
  <si>
    <t>184205</t>
  </si>
  <si>
    <t>184208</t>
  </si>
  <si>
    <t>Depreciation at the end of the year - Non-Current NEW2 Sub NEW5</t>
  </si>
  <si>
    <t>184301</t>
  </si>
  <si>
    <t>184399</t>
  </si>
  <si>
    <t>184303</t>
  </si>
  <si>
    <t>184304</t>
  </si>
  <si>
    <t>184305</t>
  </si>
  <si>
    <t>184308</t>
  </si>
  <si>
    <t>Revaluations at the end of the year - Non-Current NEW2 Sub NEW5</t>
  </si>
  <si>
    <t>Non-Current NEW2 Sub NEW5</t>
  </si>
  <si>
    <t>Non-Current NEW2</t>
  </si>
  <si>
    <t>Total Non-Current Assets</t>
  </si>
  <si>
    <t>399999</t>
  </si>
  <si>
    <t>200100</t>
  </si>
  <si>
    <t>Raw materials</t>
  </si>
  <si>
    <t>200999</t>
  </si>
  <si>
    <t>200200</t>
  </si>
  <si>
    <t>Work in progress</t>
  </si>
  <si>
    <t>200300</t>
  </si>
  <si>
    <t>Finished goods</t>
  </si>
  <si>
    <t>200400</t>
  </si>
  <si>
    <t>Prepayments for goods</t>
  </si>
  <si>
    <t>Inventories</t>
  </si>
  <si>
    <t>299999</t>
  </si>
  <si>
    <t>210000</t>
  </si>
  <si>
    <t>220100</t>
  </si>
  <si>
    <t>Accounts receivable, gross</t>
  </si>
  <si>
    <t>220199</t>
  </si>
  <si>
    <t>220120</t>
  </si>
  <si>
    <t>Allowance for doubtful receivables</t>
  </si>
  <si>
    <t>Accounts receivable</t>
  </si>
  <si>
    <t>220999</t>
  </si>
  <si>
    <t>220200</t>
  </si>
  <si>
    <t>Work in Progress</t>
  </si>
  <si>
    <t>220300</t>
  </si>
  <si>
    <t>220400</t>
  </si>
  <si>
    <t>Receivables from investments in associated companies</t>
  </si>
  <si>
    <t>220500</t>
  </si>
  <si>
    <t>Tax receivable</t>
  </si>
  <si>
    <t>220600</t>
  </si>
  <si>
    <t>220900</t>
  </si>
  <si>
    <t>Prepayments</t>
  </si>
  <si>
    <t>Receivables</t>
  </si>
  <si>
    <t>230100</t>
  </si>
  <si>
    <t>230999</t>
  </si>
  <si>
    <t>Other financial assets and investments</t>
  </si>
  <si>
    <t>240100</t>
  </si>
  <si>
    <t>Cash</t>
  </si>
  <si>
    <t>240999</t>
  </si>
  <si>
    <t>240200</t>
  </si>
  <si>
    <t>Cash equivalents</t>
  </si>
  <si>
    <t>Cash and cash equivalents</t>
  </si>
  <si>
    <t>250000</t>
  </si>
  <si>
    <t>Intangible assets held for sale</t>
  </si>
  <si>
    <t>250999</t>
  </si>
  <si>
    <t>250100</t>
  </si>
  <si>
    <t>Tangible assets held for sale</t>
  </si>
  <si>
    <t>Assets held for sale</t>
  </si>
  <si>
    <t>Total Current Assets</t>
  </si>
  <si>
    <t>Total Assets</t>
  </si>
  <si>
    <t>Balance sheet</t>
  </si>
  <si>
    <t>400000</t>
  </si>
  <si>
    <t>Share capital at the beginning of the year</t>
  </si>
  <si>
    <t>400999</t>
  </si>
  <si>
    <t>L</t>
  </si>
  <si>
    <t>400100</t>
  </si>
  <si>
    <t>Increase of share capital</t>
  </si>
  <si>
    <t>400200</t>
  </si>
  <si>
    <t>Decrease of share capital</t>
  </si>
  <si>
    <t>Share capital at the end of the year</t>
  </si>
  <si>
    <t>407999</t>
  </si>
  <si>
    <t>401000</t>
  </si>
  <si>
    <t>Share premium at the beginning of the year</t>
  </si>
  <si>
    <t>401999</t>
  </si>
  <si>
    <t>401100</t>
  </si>
  <si>
    <t>Increase of share premium</t>
  </si>
  <si>
    <t>401200</t>
  </si>
  <si>
    <t>Other movements</t>
  </si>
  <si>
    <t>Share premium at the end of the year</t>
  </si>
  <si>
    <t>402000</t>
  </si>
  <si>
    <t>Treasury shares at the beginning of the year</t>
  </si>
  <si>
    <t>402999</t>
  </si>
  <si>
    <t>402100</t>
  </si>
  <si>
    <t>Acquisition of treasury shares</t>
  </si>
  <si>
    <t>402200</t>
  </si>
  <si>
    <t>Disposal of treasury shares</t>
  </si>
  <si>
    <t>402300</t>
  </si>
  <si>
    <t>Cancellation of treasury shares</t>
  </si>
  <si>
    <t>Treasury shares at the end of the year</t>
  </si>
  <si>
    <t>403010</t>
  </si>
  <si>
    <t>Reserves for Exchange rate adjustments at the beginning of the year</t>
  </si>
  <si>
    <t>403099</t>
  </si>
  <si>
    <t>403020</t>
  </si>
  <si>
    <t>Change in accounting principles</t>
  </si>
  <si>
    <t>403031</t>
  </si>
  <si>
    <t>OCI  for Exchange rate adjustments for the year</t>
  </si>
  <si>
    <t>403039</t>
  </si>
  <si>
    <t>403032</t>
  </si>
  <si>
    <t>OCI non-controlling interests - Exchange rate adjustments for the year</t>
  </si>
  <si>
    <t>Other comprehensive income - Exchange rate adjustments</t>
  </si>
  <si>
    <t>Reserve for Exchange rate adjustment at the end of the year</t>
  </si>
  <si>
    <t>404999</t>
  </si>
  <si>
    <t>403110</t>
  </si>
  <si>
    <t>Reserves for hedges at the beginning of the year</t>
  </si>
  <si>
    <t>403199</t>
  </si>
  <si>
    <t>403120</t>
  </si>
  <si>
    <t>403131</t>
  </si>
  <si>
    <t>OCI Reserve - hedging for the year</t>
  </si>
  <si>
    <t>403139</t>
  </si>
  <si>
    <t>403132</t>
  </si>
  <si>
    <t>OCI non-controlling interests - hedging for the year</t>
  </si>
  <si>
    <t>Other comprehensive income - hedging</t>
  </si>
  <si>
    <t>Reserves for hedging at the end of the year</t>
  </si>
  <si>
    <t>403210</t>
  </si>
  <si>
    <t>Other reserves at the beginning of the year</t>
  </si>
  <si>
    <t>403299</t>
  </si>
  <si>
    <t>403220</t>
  </si>
  <si>
    <t>403231</t>
  </si>
  <si>
    <t>OCI other regulations</t>
  </si>
  <si>
    <t>403233</t>
  </si>
  <si>
    <t>OCI Non-controlling interests - Other reserves for the year</t>
  </si>
  <si>
    <t>403239</t>
  </si>
  <si>
    <t>Other comprehensive income - other reserves</t>
  </si>
  <si>
    <t>Other reserves at the end of the year</t>
  </si>
  <si>
    <t>403310</t>
  </si>
  <si>
    <t>Net revaluation reserve according to the equity method at the beginning of the year</t>
  </si>
  <si>
    <t>403399</t>
  </si>
  <si>
    <t>403320</t>
  </si>
  <si>
    <t>Share of equity movements in group enterprises</t>
  </si>
  <si>
    <t>403331</t>
  </si>
  <si>
    <t>OCI Exchange rate adjustments for the year (upload)</t>
  </si>
  <si>
    <t>403339</t>
  </si>
  <si>
    <t>403332</t>
  </si>
  <si>
    <t>OCI Non-controlling interests - net revaluation under the equity method for the year</t>
  </si>
  <si>
    <t>Other comprehensive income - net revaluation under the equity method</t>
  </si>
  <si>
    <t>Reserve for net revaluation under the equity method at the end of the year</t>
  </si>
  <si>
    <t>Reserves</t>
  </si>
  <si>
    <t>405000</t>
  </si>
  <si>
    <t>Retained earnings - at the beginning of the year</t>
  </si>
  <si>
    <t>405999</t>
  </si>
  <si>
    <t>405100</t>
  </si>
  <si>
    <t>405500</t>
  </si>
  <si>
    <t>Retained earnings - current year</t>
  </si>
  <si>
    <t>405600</t>
  </si>
  <si>
    <t>Paid dividend for the year</t>
  </si>
  <si>
    <t>405700</t>
  </si>
  <si>
    <t>OCI Value adjustments of retirement obligations</t>
  </si>
  <si>
    <t>405799</t>
  </si>
  <si>
    <t>405750</t>
  </si>
  <si>
    <t>OCI non-controlling interests of retirement obligations</t>
  </si>
  <si>
    <t>Other comprehensive income - retirement obligations</t>
  </si>
  <si>
    <t>Equity attributable to owners of the company</t>
  </si>
  <si>
    <t>499999</t>
  </si>
  <si>
    <t>408000</t>
  </si>
  <si>
    <t>408009</t>
  </si>
  <si>
    <t>408001</t>
  </si>
  <si>
    <t>Non-controlling interests at the beginning of the year (upload)</t>
  </si>
  <si>
    <t>Non-controlling interests at the beginning of the year</t>
  </si>
  <si>
    <t>408999</t>
  </si>
  <si>
    <t>408100</t>
  </si>
  <si>
    <t>408200</t>
  </si>
  <si>
    <t>408410</t>
  </si>
  <si>
    <t>Acquisition of non-controlling interests</t>
  </si>
  <si>
    <t>408420</t>
  </si>
  <si>
    <t>Disposal of non-controlling interests</t>
  </si>
  <si>
    <t>408500</t>
  </si>
  <si>
    <t>Other regulations</t>
  </si>
  <si>
    <t>408600</t>
  </si>
  <si>
    <t>Exchange rate adjustments</t>
  </si>
  <si>
    <t>408700</t>
  </si>
  <si>
    <t>Profit/loss - current year</t>
  </si>
  <si>
    <t>408800</t>
  </si>
  <si>
    <t>OCI Non-controlling interests</t>
  </si>
  <si>
    <t>Total Equity</t>
  </si>
  <si>
    <t>999999</t>
  </si>
  <si>
    <t>510010</t>
  </si>
  <si>
    <t>Pension liabilities at the beginning of the year</t>
  </si>
  <si>
    <t>510999</t>
  </si>
  <si>
    <t>510020</t>
  </si>
  <si>
    <t>Additional provisions</t>
  </si>
  <si>
    <t>510022</t>
  </si>
  <si>
    <t>510024</t>
  </si>
  <si>
    <t>510030</t>
  </si>
  <si>
    <t>Amount used during the year</t>
  </si>
  <si>
    <t>510040</t>
  </si>
  <si>
    <t>Adjustments, including unused amounts reversed during the year</t>
  </si>
  <si>
    <t>510050</t>
  </si>
  <si>
    <t>Effect of exchange rate adjustment</t>
  </si>
  <si>
    <t>Pension liabilities</t>
  </si>
  <si>
    <t>599999</t>
  </si>
  <si>
    <t>520010</t>
  </si>
  <si>
    <t>Warranty provisions at the beginning of the year</t>
  </si>
  <si>
    <t>520999</t>
  </si>
  <si>
    <t>520020</t>
  </si>
  <si>
    <t>520022</t>
  </si>
  <si>
    <t>520024</t>
  </si>
  <si>
    <t>520030</t>
  </si>
  <si>
    <t>520040</t>
  </si>
  <si>
    <t>520050</t>
  </si>
  <si>
    <t>520090</t>
  </si>
  <si>
    <t>Current part of warranty provisions</t>
  </si>
  <si>
    <t>Warranty provisions</t>
  </si>
  <si>
    <t>530010</t>
  </si>
  <si>
    <t>Other provisions at the beginning of the year</t>
  </si>
  <si>
    <t>530999</t>
  </si>
  <si>
    <t>530020</t>
  </si>
  <si>
    <t>530022</t>
  </si>
  <si>
    <t>530024</t>
  </si>
  <si>
    <t>530030</t>
  </si>
  <si>
    <t>530040</t>
  </si>
  <si>
    <t>530050</t>
  </si>
  <si>
    <t>530090</t>
  </si>
  <si>
    <t>Current part of other provisions</t>
  </si>
  <si>
    <t>Other provisions</t>
  </si>
  <si>
    <t>580000</t>
  </si>
  <si>
    <t>Provisions for subsidiaries</t>
  </si>
  <si>
    <t>Non-current provisions</t>
  </si>
  <si>
    <t>699999</t>
  </si>
  <si>
    <t>601000</t>
  </si>
  <si>
    <t>Mortgage debts</t>
  </si>
  <si>
    <t>604099</t>
  </si>
  <si>
    <t>602000</t>
  </si>
  <si>
    <t>Issued bonds</t>
  </si>
  <si>
    <t>602500</t>
  </si>
  <si>
    <t>Finance lease liabilities</t>
  </si>
  <si>
    <t>603000</t>
  </si>
  <si>
    <t>Bank debts</t>
  </si>
  <si>
    <t>Non-current borrowings</t>
  </si>
  <si>
    <t>606100</t>
  </si>
  <si>
    <t>Deferred tax at the beginning of the year</t>
  </si>
  <si>
    <t>606999</t>
  </si>
  <si>
    <t>606200</t>
  </si>
  <si>
    <t>Deferred tax on income statement</t>
  </si>
  <si>
    <t>606300</t>
  </si>
  <si>
    <t>Adjustments to tax from prior years</t>
  </si>
  <si>
    <t>606400</t>
  </si>
  <si>
    <t>606900</t>
  </si>
  <si>
    <t>Deferred tax transferred to deferred tax asset</t>
  </si>
  <si>
    <t>Deferred tax</t>
  </si>
  <si>
    <t>699998</t>
  </si>
  <si>
    <t>607000</t>
  </si>
  <si>
    <t>Intercompany liabilities</t>
  </si>
  <si>
    <t>609000</t>
  </si>
  <si>
    <t>Corporation tax</t>
  </si>
  <si>
    <t>610000</t>
  </si>
  <si>
    <t>Other payables</t>
  </si>
  <si>
    <t>Other non-current liabilities</t>
  </si>
  <si>
    <t>Total Non-Current Liabilities</t>
  </si>
  <si>
    <t>899999</t>
  </si>
  <si>
    <t>700100</t>
  </si>
  <si>
    <t>700999</t>
  </si>
  <si>
    <t>700500</t>
  </si>
  <si>
    <t>Current provisions</t>
  </si>
  <si>
    <t>799999</t>
  </si>
  <si>
    <t>701000</t>
  </si>
  <si>
    <t>704999</t>
  </si>
  <si>
    <t>702000</t>
  </si>
  <si>
    <t>702500</t>
  </si>
  <si>
    <t>703000</t>
  </si>
  <si>
    <t>704500</t>
  </si>
  <si>
    <t>Overdrafts</t>
  </si>
  <si>
    <t>Current borrowings</t>
  </si>
  <si>
    <t>705000</t>
  </si>
  <si>
    <t>Prepayments from customers</t>
  </si>
  <si>
    <t>706000</t>
  </si>
  <si>
    <t>Accounts payable</t>
  </si>
  <si>
    <t>707000</t>
  </si>
  <si>
    <t>708000</t>
  </si>
  <si>
    <t>Liabilities to investments in associated companies</t>
  </si>
  <si>
    <t>709000</t>
  </si>
  <si>
    <t>710100</t>
  </si>
  <si>
    <t>Employee liabilities</t>
  </si>
  <si>
    <t>710999</t>
  </si>
  <si>
    <t>710200</t>
  </si>
  <si>
    <t>Public liabilities</t>
  </si>
  <si>
    <t>710300</t>
  </si>
  <si>
    <t>Other current liabilities</t>
  </si>
  <si>
    <t>Other liabilities</t>
  </si>
  <si>
    <t>711000</t>
  </si>
  <si>
    <t>Deferred income</t>
  </si>
  <si>
    <t>760000</t>
  </si>
  <si>
    <t>Liabilities relating to intangible assets held for sale</t>
  </si>
  <si>
    <t>769999</t>
  </si>
  <si>
    <t>761000</t>
  </si>
  <si>
    <t>Liabilities relating to tangible assets held for sale</t>
  </si>
  <si>
    <t>Liabilities relating to assets held for sale</t>
  </si>
  <si>
    <t>Total Current Liabilities</t>
  </si>
  <si>
    <t>Total Liabilities</t>
  </si>
  <si>
    <t>Total Equity and Liabilities</t>
  </si>
  <si>
    <t>1100</t>
  </si>
  <si>
    <t>C/F</t>
  </si>
  <si>
    <t>1179</t>
  </si>
  <si>
    <t>1110</t>
  </si>
  <si>
    <t>Fair value adjustments investment properties</t>
  </si>
  <si>
    <t>1120</t>
  </si>
  <si>
    <t>Fair value adjustments biological assets</t>
  </si>
  <si>
    <t>1130</t>
  </si>
  <si>
    <t>Costs</t>
  </si>
  <si>
    <t>1140</t>
  </si>
  <si>
    <t>1150</t>
  </si>
  <si>
    <t>Other costs</t>
  </si>
  <si>
    <t>1160</t>
  </si>
  <si>
    <t>1170</t>
  </si>
  <si>
    <t>Operating profit/loss</t>
  </si>
  <si>
    <t>1199</t>
  </si>
  <si>
    <t>1180</t>
  </si>
  <si>
    <t>Income from investments accounted for using the equity method</t>
  </si>
  <si>
    <t>1999</t>
  </si>
  <si>
    <t>1200</t>
  </si>
  <si>
    <t>Depreciation, amortization and impairment losses reversed</t>
  </si>
  <si>
    <t>1300</t>
  </si>
  <si>
    <t>Fair value adjustments reversed</t>
  </si>
  <si>
    <t>1400</t>
  </si>
  <si>
    <t>Changes in provisions</t>
  </si>
  <si>
    <t>1500</t>
  </si>
  <si>
    <t>Adjustments for other non-cash items</t>
  </si>
  <si>
    <t>1810</t>
  </si>
  <si>
    <t>Changes in inventories</t>
  </si>
  <si>
    <t>1899</t>
  </si>
  <si>
    <t>1820</t>
  </si>
  <si>
    <t>Changes in biological assets</t>
  </si>
  <si>
    <t>1830</t>
  </si>
  <si>
    <t>Changes in accounts receivable</t>
  </si>
  <si>
    <t>1859</t>
  </si>
  <si>
    <t>1840</t>
  </si>
  <si>
    <t>Changes in other receivables</t>
  </si>
  <si>
    <t>1850</t>
  </si>
  <si>
    <t>Changes in intercompany receivables</t>
  </si>
  <si>
    <t>CF Balance</t>
  </si>
  <si>
    <t>Changes in receivables</t>
  </si>
  <si>
    <t>1860</t>
  </si>
  <si>
    <t>Changes in accounts payable</t>
  </si>
  <si>
    <t>1889</t>
  </si>
  <si>
    <t>1870</t>
  </si>
  <si>
    <t>Changes in other liabilities</t>
  </si>
  <si>
    <t>1880</t>
  </si>
  <si>
    <t>Changes in intercompany liabilities</t>
  </si>
  <si>
    <t>Changes in current liabilities</t>
  </si>
  <si>
    <t>Changes in working capital</t>
  </si>
  <si>
    <t>Cash flows from primary activities</t>
  </si>
  <si>
    <t>2999</t>
  </si>
  <si>
    <t>2100</t>
  </si>
  <si>
    <t>Financial income received</t>
  </si>
  <si>
    <t>2200</t>
  </si>
  <si>
    <t>Financial costs paid</t>
  </si>
  <si>
    <t>2300</t>
  </si>
  <si>
    <t>Income taxes paid/received</t>
  </si>
  <si>
    <t>Cash flow from operating activities</t>
  </si>
  <si>
    <t>5999</t>
  </si>
  <si>
    <t>3010</t>
  </si>
  <si>
    <t>Proceeds from sale of intangible assets</t>
  </si>
  <si>
    <t>3099</t>
  </si>
  <si>
    <t>3020</t>
  </si>
  <si>
    <t>Purchase of intangible assets</t>
  </si>
  <si>
    <t>Proceeds and purchase of intangible assets, net</t>
  </si>
  <si>
    <t>3999</t>
  </si>
  <si>
    <t>3110</t>
  </si>
  <si>
    <t>Proceeds from sale of property, plant and equipment</t>
  </si>
  <si>
    <t>3199</t>
  </si>
  <si>
    <t>3120</t>
  </si>
  <si>
    <t>Purchase of property, plant and equipment</t>
  </si>
  <si>
    <t>Proceeds and purchase of property, plant and equipment, net</t>
  </si>
  <si>
    <t>3310</t>
  </si>
  <si>
    <t>Proceeds from sale of biological assets</t>
  </si>
  <si>
    <t>3399</t>
  </si>
  <si>
    <t>3320</t>
  </si>
  <si>
    <t>Purchase of biological assets</t>
  </si>
  <si>
    <t>Proceeds and purchase of biological assets</t>
  </si>
  <si>
    <t>3410</t>
  </si>
  <si>
    <t>Proceeds from sale of Investment properties</t>
  </si>
  <si>
    <t>3499</t>
  </si>
  <si>
    <t>3420</t>
  </si>
  <si>
    <t>Purchase of Investment properties</t>
  </si>
  <si>
    <t>3430</t>
  </si>
  <si>
    <t>Improvements of investment properties</t>
  </si>
  <si>
    <t>Proceeds and purchase of Investment properties, net</t>
  </si>
  <si>
    <t>3510</t>
  </si>
  <si>
    <t>Proceeds from sale of subsidiaries and activities</t>
  </si>
  <si>
    <t>3599</t>
  </si>
  <si>
    <t>3520</t>
  </si>
  <si>
    <t>Purchase of subsidiaries and activities</t>
  </si>
  <si>
    <t>3530</t>
  </si>
  <si>
    <t>Dividends received from subsidiaries</t>
  </si>
  <si>
    <t>Proceeds and purchase of subsidiaries and activities, net</t>
  </si>
  <si>
    <t>3610</t>
  </si>
  <si>
    <t>Proceeds from sale of associated companies and activities</t>
  </si>
  <si>
    <t>3699</t>
  </si>
  <si>
    <t>3620</t>
  </si>
  <si>
    <t>Purchase of associated companies and activities</t>
  </si>
  <si>
    <t>3630</t>
  </si>
  <si>
    <t>Dividends received from associated companies</t>
  </si>
  <si>
    <t>Proceeds and purchase of associated companies, net</t>
  </si>
  <si>
    <t>3710</t>
  </si>
  <si>
    <t>Proceeds from sale of other financial investments</t>
  </si>
  <si>
    <t>3799</t>
  </si>
  <si>
    <t>3720</t>
  </si>
  <si>
    <t>Acquisition of other financial investments</t>
  </si>
  <si>
    <t>3730</t>
  </si>
  <si>
    <t>Dividends received from financial investments</t>
  </si>
  <si>
    <t>Proceeds and purchase of other financial assets net</t>
  </si>
  <si>
    <t>3810</t>
  </si>
  <si>
    <t>Changes in other non-current assets</t>
  </si>
  <si>
    <t>3899</t>
  </si>
  <si>
    <t>3820</t>
  </si>
  <si>
    <t>Changes in intercompany receivables, non-current</t>
  </si>
  <si>
    <t>Cash flow from investing activities</t>
  </si>
  <si>
    <t>4110</t>
  </si>
  <si>
    <t>Proceeds from borrowings</t>
  </si>
  <si>
    <t>4199</t>
  </si>
  <si>
    <t>4120</t>
  </si>
  <si>
    <t>Repayment of borrowings</t>
  </si>
  <si>
    <t>Proceeds/repayments from borrowings, net</t>
  </si>
  <si>
    <t>4999</t>
  </si>
  <si>
    <t>4210</t>
  </si>
  <si>
    <t>Interest paid on lease liabilities</t>
  </si>
  <si>
    <t>4299</t>
  </si>
  <si>
    <t>4220</t>
  </si>
  <si>
    <t>Repayment of lease liabilities</t>
  </si>
  <si>
    <t>Proceeds/repayments from lease liabilities, net</t>
  </si>
  <si>
    <t>4310</t>
  </si>
  <si>
    <t>Proceeds from capital increase</t>
  </si>
  <si>
    <t>4399</t>
  </si>
  <si>
    <t>4320</t>
  </si>
  <si>
    <t>Proceeds from sale of treasury shares</t>
  </si>
  <si>
    <t>4330</t>
  </si>
  <si>
    <t>Purchase of treasury shares</t>
  </si>
  <si>
    <t>4340</t>
  </si>
  <si>
    <t>Dividends paid to owners of the company</t>
  </si>
  <si>
    <t>Transactions with owners of the company</t>
  </si>
  <si>
    <t>4410</t>
  </si>
  <si>
    <t>Proceeds from sale of non-controlling interests</t>
  </si>
  <si>
    <t>4499</t>
  </si>
  <si>
    <t>4420</t>
  </si>
  <si>
    <t>Purchase of non-controlling interests</t>
  </si>
  <si>
    <t>4440</t>
  </si>
  <si>
    <t>Dividends paid to non-controlling interests</t>
  </si>
  <si>
    <t>Transactions with non-controlling interests</t>
  </si>
  <si>
    <t>4510</t>
  </si>
  <si>
    <t>Changes in other non-current liabilities</t>
  </si>
  <si>
    <t>4599</t>
  </si>
  <si>
    <t>4520</t>
  </si>
  <si>
    <t>Changes in intercompany liabilities, non-current</t>
  </si>
  <si>
    <t>Changes in other non-current liabilities, net</t>
  </si>
  <si>
    <t>Cash flow from financing activities</t>
  </si>
  <si>
    <t>Net cash flow from continuing operations</t>
  </si>
  <si>
    <t>7999</t>
  </si>
  <si>
    <t>6100</t>
  </si>
  <si>
    <t>Cash flow from operating activities for discontinuing operations</t>
  </si>
  <si>
    <t>6999</t>
  </si>
  <si>
    <t>6200</t>
  </si>
  <si>
    <t>Cash flow from investing activities for discontinuing operations</t>
  </si>
  <si>
    <t>6300</t>
  </si>
  <si>
    <t>Cash flow from financing activities for discontinuing operations</t>
  </si>
  <si>
    <t>Net cash flow from discontinuing operations</t>
  </si>
  <si>
    <t>Net cash flow for the year</t>
  </si>
  <si>
    <t>Cash flow</t>
  </si>
  <si>
    <t>8100</t>
  </si>
  <si>
    <t>Cash and cash equivalents at the beginning of the year</t>
  </si>
  <si>
    <t>CFS</t>
  </si>
  <si>
    <t>8999</t>
  </si>
  <si>
    <t>8200</t>
  </si>
  <si>
    <t>Overdrafts at the beginning of the year</t>
  </si>
  <si>
    <t>8300</t>
  </si>
  <si>
    <t>8400</t>
  </si>
  <si>
    <t>Exchange rate adjustments on cash and cash equivalents</t>
  </si>
  <si>
    <t>8500</t>
  </si>
  <si>
    <t>Cash and cash equivalents/overdrafts from purchase/sale of subsidiaries</t>
  </si>
  <si>
    <t>Cash and cash equivalents at the end of the year</t>
  </si>
  <si>
    <t>Cash flow specification</t>
  </si>
  <si>
    <t>9100</t>
  </si>
  <si>
    <t>Cash and cash equivalents at the end of the period</t>
  </si>
  <si>
    <t>9599</t>
  </si>
  <si>
    <t>9200</t>
  </si>
  <si>
    <t>Overdrafts at the end of the period</t>
  </si>
  <si>
    <t>9600</t>
  </si>
  <si>
    <t>Cash and cash equivalents -  beginning to period end</t>
  </si>
  <si>
    <t>9999</t>
  </si>
  <si>
    <t>9650</t>
  </si>
  <si>
    <t>Cash and cash equivalents - average to period end</t>
  </si>
  <si>
    <t>9700</t>
  </si>
  <si>
    <t>Overdrafts - beginning to period end</t>
  </si>
  <si>
    <t>9750</t>
  </si>
  <si>
    <t>Overdrafts - average to period end</t>
  </si>
  <si>
    <t>9800</t>
  </si>
  <si>
    <t>9850</t>
  </si>
  <si>
    <t>test</t>
  </si>
  <si>
    <t>Exchange rate adjustments - cash and cash equivalents and overdrafts</t>
  </si>
  <si>
    <t>5015</t>
  </si>
  <si>
    <t>Gebyrer</t>
  </si>
  <si>
    <t>Upload</t>
  </si>
  <si>
    <t>5100</t>
  </si>
  <si>
    <t>Revisor</t>
  </si>
  <si>
    <t>8010</t>
  </si>
  <si>
    <t>Renter mellemregning</t>
  </si>
  <si>
    <t>14010</t>
  </si>
  <si>
    <t>Indest†ende denali</t>
  </si>
  <si>
    <t>15020</t>
  </si>
  <si>
    <t>Sydbank 8075 1398951</t>
  </si>
  <si>
    <t>20005</t>
  </si>
  <si>
    <t>Aktiekapital</t>
  </si>
  <si>
    <t>20010</t>
  </si>
  <si>
    <t>Overf›rt †rets resultat</t>
  </si>
  <si>
    <t>20020</t>
  </si>
  <si>
    <t>Overkursfond</t>
  </si>
  <si>
    <t>22015</t>
  </si>
  <si>
    <t>Mellemregning himmel</t>
  </si>
  <si>
    <t>22050</t>
  </si>
  <si>
    <t>Skyldig revisor</t>
  </si>
  <si>
    <t>22051</t>
  </si>
  <si>
    <t>Skyldig bonus</t>
  </si>
  <si>
    <t>22052</t>
  </si>
  <si>
    <t>Skyldige ›vrige omkostninger</t>
  </si>
  <si>
    <t>14020</t>
  </si>
  <si>
    <t>Indest†ende mor</t>
  </si>
  <si>
    <t>15010</t>
  </si>
  <si>
    <t>Klientkonto Kromann Reumert</t>
  </si>
  <si>
    <t>1010</t>
  </si>
  <si>
    <t>Lejeindt‘gt m/moms</t>
  </si>
  <si>
    <t>2500</t>
  </si>
  <si>
    <t>Rep. og vedligeholdelse</t>
  </si>
  <si>
    <t>2600</t>
  </si>
  <si>
    <t>Forsikring</t>
  </si>
  <si>
    <t>2700</t>
  </si>
  <si>
    <t>El og Vand</t>
  </si>
  <si>
    <t>2800</t>
  </si>
  <si>
    <t>Ejendomsskat</t>
  </si>
  <si>
    <t>4701</t>
  </si>
  <si>
    <t>Administrationshonorar</t>
  </si>
  <si>
    <t>4790</t>
  </si>
  <si>
    <t>Revision &amp; bogf›ring</t>
  </si>
  <si>
    <t>4905</t>
  </si>
  <si>
    <t>Bank &amp; giro</t>
  </si>
  <si>
    <t>4906</t>
  </si>
  <si>
    <t>Bankgebyrer</t>
  </si>
  <si>
    <t>4913</t>
  </si>
  <si>
    <t>Realiserede aktietab</t>
  </si>
  <si>
    <t>4915</t>
  </si>
  <si>
    <t>Renter Realkredit</t>
  </si>
  <si>
    <t>4925</t>
  </si>
  <si>
    <t>Mellemregning</t>
  </si>
  <si>
    <t>4935</t>
  </si>
  <si>
    <t>Off. renter &amp; gebyrer</t>
  </si>
  <si>
    <t>5012</t>
  </si>
  <si>
    <t>Ejendommen Sandved</t>
  </si>
  <si>
    <t>Windpark Gadebusch</t>
  </si>
  <si>
    <t>5320</t>
  </si>
  <si>
    <t>Lollands Bank 2663472</t>
  </si>
  <si>
    <t>5325</t>
  </si>
  <si>
    <t>Lollands Bank 2668393</t>
  </si>
  <si>
    <t>6010</t>
  </si>
  <si>
    <t>6017</t>
  </si>
  <si>
    <t>Reserve p† dagsv‘rdi investerin</t>
  </si>
  <si>
    <t>6020</t>
  </si>
  <si>
    <t>Overf›rt resultat</t>
  </si>
  <si>
    <t>6105</t>
  </si>
  <si>
    <t>Udskudt skat</t>
  </si>
  <si>
    <t>6280</t>
  </si>
  <si>
    <t>Realkredit Danmark</t>
  </si>
  <si>
    <t>6288</t>
  </si>
  <si>
    <t>Mellemregning ML Auto</t>
  </si>
  <si>
    <t>6289</t>
  </si>
  <si>
    <t>Sambeskatning M.L. auto</t>
  </si>
  <si>
    <t>6290</t>
  </si>
  <si>
    <t>Skyldige omkostninger</t>
  </si>
  <si>
    <t>6293</t>
  </si>
  <si>
    <t>Deposita</t>
  </si>
  <si>
    <t>6294</t>
  </si>
  <si>
    <t>Mellemregning Technology</t>
  </si>
  <si>
    <t>6550</t>
  </si>
  <si>
    <t>Indg†ende moms</t>
  </si>
  <si>
    <t>6210</t>
  </si>
  <si>
    <t>Afsat tab terminsforetninger</t>
  </si>
  <si>
    <t>5205</t>
  </si>
  <si>
    <t>Varelager</t>
  </si>
  <si>
    <t>6295</t>
  </si>
  <si>
    <t>Kreditorer</t>
  </si>
  <si>
    <t>5215</t>
  </si>
  <si>
    <t>Debitorer</t>
  </si>
  <si>
    <t>210</t>
  </si>
  <si>
    <t>Grundstücke</t>
  </si>
  <si>
    <t>420</t>
  </si>
  <si>
    <t>wind turbine</t>
  </si>
  <si>
    <t>1210</t>
  </si>
  <si>
    <t>Forderungen aus Lieferungen und Leistungen</t>
  </si>
  <si>
    <t>Sonstige Vermögensgegenstände</t>
  </si>
  <si>
    <t>1420</t>
  </si>
  <si>
    <t>Umsatzsteuerforderungen</t>
  </si>
  <si>
    <t>1434</t>
  </si>
  <si>
    <t>asset tax account (german)</t>
  </si>
  <si>
    <t>1805</t>
  </si>
  <si>
    <t>Sydbank 209502</t>
  </si>
  <si>
    <t>1806</t>
  </si>
  <si>
    <t>Sydbank 210187</t>
  </si>
  <si>
    <t>1900</t>
  </si>
  <si>
    <t>Aktive Rechnungsabgrenzung</t>
  </si>
  <si>
    <t>2050</t>
  </si>
  <si>
    <t>Kommanditkapital</t>
  </si>
  <si>
    <t>2060</t>
  </si>
  <si>
    <t>Verlustausgleichskonto</t>
  </si>
  <si>
    <t>2070</t>
  </si>
  <si>
    <t>Gesellschafterdarlehen</t>
  </si>
  <si>
    <t>Udskudt skatteaktiv</t>
  </si>
  <si>
    <t>3070</t>
  </si>
  <si>
    <t>Sonstige Rückstellungen</t>
  </si>
  <si>
    <t>3085</t>
  </si>
  <si>
    <t>Rückstellung Abraumbeseitigung</t>
  </si>
  <si>
    <t>3095</t>
  </si>
  <si>
    <t>Rückst. f. Abschluss u. Prüfung</t>
  </si>
  <si>
    <t>Verbindlichkeiten aus Lieferungen und Leistungen</t>
  </si>
  <si>
    <t>3501</t>
  </si>
  <si>
    <t>Sonstige Verbindlichkeiten - 1 J</t>
  </si>
  <si>
    <t>4337</t>
  </si>
  <si>
    <t>Erlöse aus Leist.gem. § 13b UStG</t>
  </si>
  <si>
    <t>4400</t>
  </si>
  <si>
    <t>Umsatzerlöse</t>
  </si>
  <si>
    <t>4930</t>
  </si>
  <si>
    <t>Erträge Auflösung Rückstellung</t>
  </si>
  <si>
    <t>4970</t>
  </si>
  <si>
    <t>Verischerungsentschädigungen</t>
  </si>
  <si>
    <t>6220</t>
  </si>
  <si>
    <t>Abschreibungen</t>
  </si>
  <si>
    <t>6315</t>
  </si>
  <si>
    <t>Pacht</t>
  </si>
  <si>
    <t>6325</t>
  </si>
  <si>
    <t>Gas, Strom, Wasser</t>
  </si>
  <si>
    <t>6350</t>
  </si>
  <si>
    <t>Grundstücksaufwendung betriebl</t>
  </si>
  <si>
    <t>6400</t>
  </si>
  <si>
    <t>Versicherungen</t>
  </si>
  <si>
    <t>6420</t>
  </si>
  <si>
    <t>Beiträge</t>
  </si>
  <si>
    <t>6460</t>
  </si>
  <si>
    <t>Reparaturen</t>
  </si>
  <si>
    <t>6461</t>
  </si>
  <si>
    <t>Wartungskosten</t>
  </si>
  <si>
    <t>6805</t>
  </si>
  <si>
    <t>Telefon</t>
  </si>
  <si>
    <t>6825</t>
  </si>
  <si>
    <t>Rechts- und Beratungskosten</t>
  </si>
  <si>
    <t>6827</t>
  </si>
  <si>
    <t>Abschluss- und Prüfungskosten</t>
  </si>
  <si>
    <t>6831</t>
  </si>
  <si>
    <t>Management fee</t>
  </si>
  <si>
    <t>6851</t>
  </si>
  <si>
    <t>Tech. Betriebsführung</t>
  </si>
  <si>
    <t>6855</t>
  </si>
  <si>
    <t>Nebenkosten des Geldverkehrs</t>
  </si>
  <si>
    <t>6859</t>
  </si>
  <si>
    <t>Aufw. für Abraum-, Abfallbes.</t>
  </si>
  <si>
    <t>6960</t>
  </si>
  <si>
    <t>Periodenfremde Aufwendungen</t>
  </si>
  <si>
    <t>420a</t>
  </si>
  <si>
    <t>wind turbine, depreciation</t>
  </si>
  <si>
    <t>420b</t>
  </si>
  <si>
    <t>Årets afskrivninger</t>
  </si>
  <si>
    <t>3840</t>
  </si>
  <si>
    <t>Umsatzsteuer laufendes Jahr</t>
  </si>
  <si>
    <t>4690</t>
  </si>
  <si>
    <t>Nicht stb. Umsätze Marktprämie</t>
  </si>
  <si>
    <t>100</t>
  </si>
  <si>
    <t>Biking</t>
  </si>
  <si>
    <t>Sonstige betriebliche Aufwendungen</t>
  </si>
  <si>
    <t>200</t>
  </si>
  <si>
    <t>Hiking</t>
  </si>
  <si>
    <t>6880</t>
  </si>
  <si>
    <t>Aufw. aus Kursdifferenzen</t>
  </si>
  <si>
    <t>7310</t>
  </si>
  <si>
    <t>Zinsen kurzfr. Verbindlichkeiten</t>
  </si>
  <si>
    <t>7320</t>
  </si>
  <si>
    <t>Zinsen langfr. Verbindlichkeiten</t>
  </si>
  <si>
    <t>Lejeindt‘gter m/moms</t>
  </si>
  <si>
    <t>1252</t>
  </si>
  <si>
    <t>1254</t>
  </si>
  <si>
    <t>Forsikringer</t>
  </si>
  <si>
    <t>1256</t>
  </si>
  <si>
    <t>Rep, &amp; Vedligeholdelse lejem†l</t>
  </si>
  <si>
    <t>1275</t>
  </si>
  <si>
    <t>Lejeindt‘gter</t>
  </si>
  <si>
    <t>1350</t>
  </si>
  <si>
    <t>Prioritetsrenter</t>
  </si>
  <si>
    <t>1352</t>
  </si>
  <si>
    <t>1354</t>
  </si>
  <si>
    <t>1356</t>
  </si>
  <si>
    <t>1358</t>
  </si>
  <si>
    <t>Varmeregnskab 1/6-31/5</t>
  </si>
  <si>
    <t>1359</t>
  </si>
  <si>
    <t>Afsat varmeregnskab 1/6-30/9</t>
  </si>
  <si>
    <t>1360</t>
  </si>
  <si>
    <t>El &amp; Vand ejendommen</t>
  </si>
  <si>
    <t>1366</t>
  </si>
  <si>
    <t>Renovation &amp; Reng›ring</t>
  </si>
  <si>
    <t>1367</t>
  </si>
  <si>
    <t>Udlejningshonorar</t>
  </si>
  <si>
    <t>1375</t>
  </si>
  <si>
    <t>1387</t>
  </si>
  <si>
    <t>Rykkergebyrer</t>
  </si>
  <si>
    <t>1552</t>
  </si>
  <si>
    <t>1558</t>
  </si>
  <si>
    <t>Varmeregnskab 1/5-30/4</t>
  </si>
  <si>
    <t>1560</t>
  </si>
  <si>
    <t>1568</t>
  </si>
  <si>
    <t>Ejerforening</t>
  </si>
  <si>
    <t>Gr›nnegade 3</t>
  </si>
  <si>
    <t>Renter kassekredit</t>
  </si>
  <si>
    <t>3090</t>
  </si>
  <si>
    <t>Selskabsskat</t>
  </si>
  <si>
    <t>5010</t>
  </si>
  <si>
    <t>Anskaffelsessum Ringstedvej 2</t>
  </si>
  <si>
    <t>5111</t>
  </si>
  <si>
    <t>Opskrivning Torvestr‘de 1</t>
  </si>
  <si>
    <t>5141</t>
  </si>
  <si>
    <t>Opskrivning Hollandsvej primo</t>
  </si>
  <si>
    <t>5150</t>
  </si>
  <si>
    <t>Aktier Pr‘steg†rdsvej 1 ApS</t>
  </si>
  <si>
    <t>6000</t>
  </si>
  <si>
    <t>Huslejedebitorer m,v,</t>
  </si>
  <si>
    <t>vrige tilgodehavender</t>
  </si>
  <si>
    <t>6075</t>
  </si>
  <si>
    <t>Deponering Bech Bruun OKJ</t>
  </si>
  <si>
    <t>8000</t>
  </si>
  <si>
    <t>Anpartskapital</t>
  </si>
  <si>
    <t>8020</t>
  </si>
  <si>
    <t>Opskrivningshenl‘ggelser</t>
  </si>
  <si>
    <t>Udskudt Skat</t>
  </si>
  <si>
    <t>8403</t>
  </si>
  <si>
    <t>RD Ramsherred    1,237,000</t>
  </si>
  <si>
    <t>8410</t>
  </si>
  <si>
    <t>RD Ramsherred     751,000</t>
  </si>
  <si>
    <t>8420</t>
  </si>
  <si>
    <t>RD Ringstedvej 2</t>
  </si>
  <si>
    <t>8650</t>
  </si>
  <si>
    <t>8660</t>
  </si>
  <si>
    <t>8700</t>
  </si>
  <si>
    <t>Deposita huslejer</t>
  </si>
  <si>
    <t>5555</t>
  </si>
  <si>
    <t>8655</t>
  </si>
  <si>
    <t>11010</t>
  </si>
  <si>
    <t>Oprindelig k›besum</t>
  </si>
  <si>
    <t>13911</t>
  </si>
  <si>
    <t>Regulering investeringsaktiver</t>
  </si>
  <si>
    <t>Debitorer indland</t>
  </si>
  <si>
    <t>Kapitalkonto primo</t>
  </si>
  <si>
    <t>20500</t>
  </si>
  <si>
    <t>22020</t>
  </si>
  <si>
    <t>Lollands Bank 2663499</t>
  </si>
  <si>
    <t>22530</t>
  </si>
  <si>
    <t>Depositum lejere</t>
  </si>
  <si>
    <t>22540</t>
  </si>
  <si>
    <t>22550</t>
  </si>
  <si>
    <t>Skyldig selskabsskat</t>
  </si>
  <si>
    <t>22560</t>
  </si>
  <si>
    <t>Afsat regnskabsassistance</t>
  </si>
  <si>
    <t>Kasse</t>
  </si>
  <si>
    <t>15100</t>
  </si>
  <si>
    <t>22545</t>
  </si>
  <si>
    <t>4920</t>
  </si>
  <si>
    <t>Kursdifferencer</t>
  </si>
  <si>
    <t>5226</t>
  </si>
  <si>
    <t>Andre tilgodehavender</t>
  </si>
  <si>
    <t>5310</t>
  </si>
  <si>
    <t>Amagerbanken 2032773</t>
  </si>
  <si>
    <t>6850</t>
  </si>
  <si>
    <t>Husleje depositum</t>
  </si>
  <si>
    <t>6930</t>
  </si>
  <si>
    <t>Driftmidler primo</t>
  </si>
  <si>
    <t>6933</t>
  </si>
  <si>
    <t>Afskrivninger primo</t>
  </si>
  <si>
    <t>6935</t>
  </si>
  <si>
    <t>Afgang i året</t>
  </si>
  <si>
    <t>7210</t>
  </si>
  <si>
    <t>Varelager tavlematerialer</t>
  </si>
  <si>
    <t>7250</t>
  </si>
  <si>
    <t>Igangværende arbejder</t>
  </si>
  <si>
    <t>7720</t>
  </si>
  <si>
    <t>Debitorer samlekonto</t>
  </si>
  <si>
    <t>7820</t>
  </si>
  <si>
    <t>Lollands Bank</t>
  </si>
  <si>
    <t>8101</t>
  </si>
  <si>
    <t>Selskabskapital</t>
  </si>
  <si>
    <t>8190</t>
  </si>
  <si>
    <t>Årets resultat</t>
  </si>
  <si>
    <t>8201</t>
  </si>
  <si>
    <t>Kreditorer samlekonto</t>
  </si>
  <si>
    <t>8610</t>
  </si>
  <si>
    <t>8611</t>
  </si>
  <si>
    <t>Hensat til revision</t>
  </si>
  <si>
    <t>8615</t>
  </si>
  <si>
    <t>Feriepenge - årets opsparing</t>
  </si>
  <si>
    <t>8620</t>
  </si>
  <si>
    <t>Skyldig feriekort 2012</t>
  </si>
  <si>
    <t>8621</t>
  </si>
  <si>
    <t>Skyldig feriekort 2013</t>
  </si>
  <si>
    <t>8622</t>
  </si>
  <si>
    <t>Skyldig feriekort 2014</t>
  </si>
  <si>
    <t>8624</t>
  </si>
  <si>
    <t>Skyldig feriekort 2011</t>
  </si>
  <si>
    <t>8625</t>
  </si>
  <si>
    <t>Feriepengeforpligtigelse funkt</t>
  </si>
  <si>
    <t>8630</t>
  </si>
  <si>
    <t>Skyldig ATP</t>
  </si>
  <si>
    <t>8635</t>
  </si>
  <si>
    <t>Skyldig PensionDanmark</t>
  </si>
  <si>
    <t>8680</t>
  </si>
  <si>
    <t>Skyldig overtid</t>
  </si>
  <si>
    <t>8690</t>
  </si>
  <si>
    <t>Skyldig løn</t>
  </si>
  <si>
    <t>8810</t>
  </si>
  <si>
    <t>Udgående moms</t>
  </si>
  <si>
    <t>8815</t>
  </si>
  <si>
    <t>Indgående moms</t>
  </si>
  <si>
    <t>8820</t>
  </si>
  <si>
    <t>Erhvervelsesmoms</t>
  </si>
  <si>
    <t>8835</t>
  </si>
  <si>
    <t>Elafgift</t>
  </si>
  <si>
    <t>8860</t>
  </si>
  <si>
    <t>Afregnet moms</t>
  </si>
  <si>
    <t>1015</t>
  </si>
  <si>
    <t>Omsætning - løn</t>
  </si>
  <si>
    <t>1115</t>
  </si>
  <si>
    <t>omsætning - fremmed arbejde</t>
  </si>
  <si>
    <t>1125</t>
  </si>
  <si>
    <t>Omsætning - materialer/tavler</t>
  </si>
  <si>
    <t>Omsætning - andre ydelser</t>
  </si>
  <si>
    <t>Omsætning - aconto</t>
  </si>
  <si>
    <t>2085</t>
  </si>
  <si>
    <t>Overført vareforbrug</t>
  </si>
  <si>
    <t>3001</t>
  </si>
  <si>
    <t>AM-indkomst</t>
  </si>
  <si>
    <t>3002</t>
  </si>
  <si>
    <t>A-indkomst uden am-bidrag</t>
  </si>
  <si>
    <t>3004</t>
  </si>
  <si>
    <t>Overtimer</t>
  </si>
  <si>
    <t>3005</t>
  </si>
  <si>
    <t>Beskattet sundhedsfors. tbf.</t>
  </si>
  <si>
    <t>3006</t>
  </si>
  <si>
    <t>Fri telefon tilbageført</t>
  </si>
  <si>
    <t>ATP - medarbejderandel</t>
  </si>
  <si>
    <t>3011</t>
  </si>
  <si>
    <t>ATP - arbejdsgiverandel</t>
  </si>
  <si>
    <t>3015</t>
  </si>
  <si>
    <t>B&amp;A pension  medarbejder andel</t>
  </si>
  <si>
    <t>3016</t>
  </si>
  <si>
    <t>B&amp;A pension arbejdsgiver andel</t>
  </si>
  <si>
    <t>Løn refusioner</t>
  </si>
  <si>
    <t>3025</t>
  </si>
  <si>
    <t>Lærlingeudgifter</t>
  </si>
  <si>
    <t>3029</t>
  </si>
  <si>
    <t>Feriepengeforpligtigelse</t>
  </si>
  <si>
    <t>3030</t>
  </si>
  <si>
    <t>AER / finansieringsbidrag</t>
  </si>
  <si>
    <t>3035</t>
  </si>
  <si>
    <t>AES</t>
  </si>
  <si>
    <t>3050</t>
  </si>
  <si>
    <t>Diæter</t>
  </si>
  <si>
    <t>3055</t>
  </si>
  <si>
    <t>Kørselsgodgørelse - lønberegn.</t>
  </si>
  <si>
    <t>3060</t>
  </si>
  <si>
    <t>Skyldig beregnet SH</t>
  </si>
  <si>
    <t>3061</t>
  </si>
  <si>
    <t>Beregnet fritvalg funktionærl.</t>
  </si>
  <si>
    <t>3088</t>
  </si>
  <si>
    <t>3091</t>
  </si>
  <si>
    <t>Løn eget arbejde ved ombygning</t>
  </si>
  <si>
    <t>3092</t>
  </si>
  <si>
    <t>Refusion overtagelse</t>
  </si>
  <si>
    <t>Leaset biler - brændstof</t>
  </si>
  <si>
    <t>3712</t>
  </si>
  <si>
    <t>Biler - rep./vedligeh.</t>
  </si>
  <si>
    <t>3715</t>
  </si>
  <si>
    <t>Leaset biler - fors./vægtafg.</t>
  </si>
  <si>
    <t>Leaset biler - leasing</t>
  </si>
  <si>
    <t>3722</t>
  </si>
  <si>
    <t>Leaset biler - adm. gebyr</t>
  </si>
  <si>
    <t>4010</t>
  </si>
  <si>
    <t>Ekstern konsulenter</t>
  </si>
  <si>
    <t>4015</t>
  </si>
  <si>
    <t>Annonce/reklame med moms</t>
  </si>
  <si>
    <t>4020</t>
  </si>
  <si>
    <t>Annonce/reklame uden moms</t>
  </si>
  <si>
    <t>4030</t>
  </si>
  <si>
    <t>Restauration m/delv. moms</t>
  </si>
  <si>
    <t>4035</t>
  </si>
  <si>
    <t>Hotelophold m/delv. moms</t>
  </si>
  <si>
    <t>4040</t>
  </si>
  <si>
    <t>Repræsentation gaver m.m.</t>
  </si>
  <si>
    <t>4045</t>
  </si>
  <si>
    <t>Mødeudgifter ekstern deltager</t>
  </si>
  <si>
    <t>4060</t>
  </si>
  <si>
    <t>Sponsorudgifter</t>
  </si>
  <si>
    <t>Værktøjsanskaffelser</t>
  </si>
  <si>
    <t>4115</t>
  </si>
  <si>
    <t>Reparation af driftsmidler</t>
  </si>
  <si>
    <t>Leje af driftsmidler</t>
  </si>
  <si>
    <t>4125</t>
  </si>
  <si>
    <t>Byggestrøm</t>
  </si>
  <si>
    <t>4130</t>
  </si>
  <si>
    <t>Arbejdstøj</t>
  </si>
  <si>
    <t>4205</t>
  </si>
  <si>
    <t>Husleje, lagerleje o.l.</t>
  </si>
  <si>
    <t>El</t>
  </si>
  <si>
    <t>4211</t>
  </si>
  <si>
    <t>El afgift</t>
  </si>
  <si>
    <t>4212</t>
  </si>
  <si>
    <t>Varme</t>
  </si>
  <si>
    <t>4213</t>
  </si>
  <si>
    <t>Vand &amp; vandafledning</t>
  </si>
  <si>
    <t>4215</t>
  </si>
  <si>
    <t>Renovation</t>
  </si>
  <si>
    <t>4216</t>
  </si>
  <si>
    <t>Rengøring</t>
  </si>
  <si>
    <t>4217</t>
  </si>
  <si>
    <t>Driftsudgifter/vedligholdelse</t>
  </si>
  <si>
    <t>Vedligeholdelse af lokaler</t>
  </si>
  <si>
    <t>4225</t>
  </si>
  <si>
    <t>Skatter og afgifter</t>
  </si>
  <si>
    <t>4226</t>
  </si>
  <si>
    <t>4230</t>
  </si>
  <si>
    <t>Lejeindtægt fremlejet lokaler</t>
  </si>
  <si>
    <t>Direktion &amp; bestyrelseshonorar</t>
  </si>
  <si>
    <t>4315</t>
  </si>
  <si>
    <t>Gager AM-pligtig</t>
  </si>
  <si>
    <t>4316</t>
  </si>
  <si>
    <t>Gager - uden AM-bidrag</t>
  </si>
  <si>
    <t>Refusion gager</t>
  </si>
  <si>
    <t>4328</t>
  </si>
  <si>
    <t>4329</t>
  </si>
  <si>
    <t>4335</t>
  </si>
  <si>
    <t>ATP medarbejder</t>
  </si>
  <si>
    <t>4336</t>
  </si>
  <si>
    <t>ATP Arbejdsgiver</t>
  </si>
  <si>
    <t>Pension/kapitalpension</t>
  </si>
  <si>
    <t>4345</t>
  </si>
  <si>
    <t>B&amp;A pension funktionær medarb.</t>
  </si>
  <si>
    <t>4346</t>
  </si>
  <si>
    <t>B&amp;A Pension Funktionær arb.g.</t>
  </si>
  <si>
    <t>4347</t>
  </si>
  <si>
    <t>HK Pension medarbejder</t>
  </si>
  <si>
    <t>4348</t>
  </si>
  <si>
    <t>HK Pension arbejdsgiver</t>
  </si>
  <si>
    <t>4350</t>
  </si>
  <si>
    <t>Fratrædelsesgordtgørelse</t>
  </si>
  <si>
    <t>4355</t>
  </si>
  <si>
    <t>Fritvalgsordning</t>
  </si>
  <si>
    <t>4360</t>
  </si>
  <si>
    <t>Uddannelsesfond</t>
  </si>
  <si>
    <t>4365</t>
  </si>
  <si>
    <t>Kurser og Uddannelse</t>
  </si>
  <si>
    <t>4370</t>
  </si>
  <si>
    <t>Personaleomkostning (brød m.m.</t>
  </si>
  <si>
    <t>4375</t>
  </si>
  <si>
    <t>Rejseomkostninger</t>
  </si>
  <si>
    <t>4380</t>
  </si>
  <si>
    <t>Km-penge funktionærer</t>
  </si>
  <si>
    <t>4385</t>
  </si>
  <si>
    <t>Fordeling lønomkostning</t>
  </si>
  <si>
    <t>Teleudgifter</t>
  </si>
  <si>
    <t>4412</t>
  </si>
  <si>
    <t>Medarbejder teleomkostninger</t>
  </si>
  <si>
    <t>4415</t>
  </si>
  <si>
    <t>Kontorartikler / tryksager</t>
  </si>
  <si>
    <t>4421</t>
  </si>
  <si>
    <t>Vedligeholdelse inventar</t>
  </si>
  <si>
    <t>4425</t>
  </si>
  <si>
    <t>Småanskaffelser U/skattemæssig</t>
  </si>
  <si>
    <t>4427</t>
  </si>
  <si>
    <t>Leasing og service kontor</t>
  </si>
  <si>
    <t>4430</t>
  </si>
  <si>
    <t>Kontingent med moms</t>
  </si>
  <si>
    <t>4435</t>
  </si>
  <si>
    <t>Kontingent uden moms</t>
  </si>
  <si>
    <t>Abonnementer</t>
  </si>
  <si>
    <t>4450</t>
  </si>
  <si>
    <t>4455</t>
  </si>
  <si>
    <t>EDB system - drift</t>
  </si>
  <si>
    <t>4456</t>
  </si>
  <si>
    <t>EDB abonnementer</t>
  </si>
  <si>
    <t>4460</t>
  </si>
  <si>
    <t>Bankomkostninger</t>
  </si>
  <si>
    <t>4470</t>
  </si>
  <si>
    <t>Revisorhonorar</t>
  </si>
  <si>
    <t>4475</t>
  </si>
  <si>
    <t>Konsulent- og advokatbistand</t>
  </si>
  <si>
    <t>4480</t>
  </si>
  <si>
    <t>Taxakørsel</t>
  </si>
  <si>
    <t>4485</t>
  </si>
  <si>
    <t>Porto &amp; gebyr uden moms</t>
  </si>
  <si>
    <t>4490</t>
  </si>
  <si>
    <t>Gebyr med moms</t>
  </si>
  <si>
    <t>4495</t>
  </si>
  <si>
    <t>Div. omkostninger uden moms</t>
  </si>
  <si>
    <t>4500</t>
  </si>
  <si>
    <t>Div. omkostninger med moms</t>
  </si>
  <si>
    <t>Oprydning debitor/kreditor</t>
  </si>
  <si>
    <t>4515</t>
  </si>
  <si>
    <t>Øredifferencer</t>
  </si>
  <si>
    <t>Konstateret tab på debitorer</t>
  </si>
  <si>
    <t>5020</t>
  </si>
  <si>
    <t>Hensættelse til tab debitorer</t>
  </si>
  <si>
    <t>5540</t>
  </si>
  <si>
    <t>Varebiler og øvrige driftmidl.</t>
  </si>
  <si>
    <t>5615</t>
  </si>
  <si>
    <t>Renteindtægter debitorer</t>
  </si>
  <si>
    <t>5720</t>
  </si>
  <si>
    <t>Renter - banklån</t>
  </si>
  <si>
    <t>2020</t>
  </si>
  <si>
    <t>2030</t>
  </si>
  <si>
    <t>2040</t>
  </si>
  <si>
    <t>Elektricitet</t>
  </si>
  <si>
    <t>2045</t>
  </si>
  <si>
    <t>Vandafgifter</t>
  </si>
  <si>
    <t>Renholdelse udvendig</t>
  </si>
  <si>
    <t>7530</t>
  </si>
  <si>
    <t>Bygninger</t>
  </si>
  <si>
    <t>8520</t>
  </si>
  <si>
    <t>Pengeinstitutter</t>
  </si>
  <si>
    <t>300</t>
  </si>
  <si>
    <t>Skiing</t>
  </si>
  <si>
    <t>14040</t>
  </si>
  <si>
    <t>Indest†ende FBG 3</t>
  </si>
  <si>
    <t>Journal</t>
  </si>
  <si>
    <t>9000</t>
  </si>
  <si>
    <t>Skat af †rets resultat</t>
  </si>
  <si>
    <t>22060</t>
  </si>
  <si>
    <t>Skyldig skat</t>
  </si>
  <si>
    <t>4975</t>
  </si>
  <si>
    <t>Skat af årets resultat</t>
  </si>
  <si>
    <t>7680</t>
  </si>
  <si>
    <t>Grundsteuer</t>
  </si>
  <si>
    <t>2510</t>
  </si>
  <si>
    <t>8715</t>
  </si>
  <si>
    <t>Sambeskatningsbidrag</t>
  </si>
  <si>
    <t>Skat</t>
  </si>
  <si>
    <t>9001</t>
  </si>
  <si>
    <t>’ndring udskudt skat</t>
  </si>
  <si>
    <t>6120</t>
  </si>
  <si>
    <t>Aktuel skat</t>
  </si>
  <si>
    <t>6140</t>
  </si>
  <si>
    <t>Regulering vedr. tidligere år</t>
  </si>
  <si>
    <t>Version 2025.11.02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</si>
</sst>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[$-409]dddd\,\ dd\ mmmm\ yyyy\ &quot;@&quot;\ hh\:mm\:ss"/>
  </numFmts>
  <fonts count="11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  <font>
      <sz val="11"/>
      <color rgb="FFC6B1AA"/>
      <name val="Calibri"/>
      <family val="2"/>
      <scheme val="minor"/>
    </font>
    <font>
      <b/>
      <sz val="12"/>
      <color rgb="FF10137E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10137E"/>
        <bgColor indexed="64"/>
      </patternFill>
    </fill>
    <fill>
      <patternFill patternType="solid">
        <fgColor rgb="FFF7F4F3"/>
        <bgColor indexed="64"/>
      </patternFill>
    </fill>
    <fill>
      <patternFill patternType="solid">
        <fgColor rgb="FFEFCB68"/>
        <bgColor indexed="64"/>
      </patternFill>
    </fill>
    <fill>
      <patternFill patternType="solid">
        <fgColor rgb="FF70DE9C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rgb="FFC5F1D7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1"/>
        <bgColor indexed="64"/>
      </patternFill>
    </fill>
  </fills>
  <borders count="28">
    <border>
      <left/>
      <right/>
      <top/>
      <bottom/>
      <diagonal/>
    </border>
    <border>
      <left/>
      <right/>
      <top style="thin">
        <color theme="0"/>
      </top>
      <bottom/>
      <diagonal/>
    </border>
    <border>
      <left/>
      <right/>
      <top style="thin">
        <color rgb="FF10137E"/>
      </top>
      <bottom style="thin">
        <color rgb="FF10137E"/>
      </bottom>
      <diagonal/>
    </border>
    <border>
      <left style="thin">
        <color rgb="FF10137E"/>
      </left>
      <right/>
      <top/>
      <bottom/>
      <diagonal/>
    </border>
    <border>
      <left/>
      <right style="thin">
        <color rgb="FF10137E"/>
      </right>
      <top/>
      <bottom/>
      <diagonal/>
    </border>
    <border>
      <left style="thin">
        <color rgb="FF10137E"/>
      </left>
      <right style="thin">
        <color rgb="FF10137E"/>
      </right>
      <top/>
      <bottom/>
      <diagonal/>
    </border>
    <border>
      <left/>
      <right/>
      <top style="thin">
        <color rgb="FF10137E"/>
      </top>
      <bottom/>
      <diagonal/>
    </border>
    <border>
      <left/>
      <right/>
      <top/>
      <bottom style="thin">
        <color rgb="FF10137E"/>
      </bottom>
      <diagonal/>
    </border>
    <border>
      <left style="thick">
        <color rgb="FF10137E"/>
      </left>
      <right style="thick">
        <color rgb="FF10137E"/>
      </right>
      <top style="thick">
        <color rgb="FF10137E"/>
      </top>
      <bottom style="thick">
        <color rgb="FF10137E"/>
      </bottom>
      <diagonal/>
    </border>
    <border>
      <left/>
      <right style="thick">
        <color rgb="FF10137E"/>
      </right>
      <top/>
      <bottom/>
      <diagonal/>
    </border>
    <border>
      <left style="thick">
        <color rgb="FF10137E"/>
      </left>
      <right style="thick">
        <color rgb="FF10137E"/>
      </right>
      <top style="thick">
        <color rgb="FF10137E"/>
      </top>
      <bottom style="thin">
        <color rgb="FF10137E"/>
      </bottom>
      <diagonal/>
    </border>
    <border>
      <left style="thin">
        <color rgb="FFFFFFFF"/>
      </left>
      <right style="thick">
        <color rgb="FF10137E"/>
      </right>
      <top style="thick">
        <color rgb="FF10137E"/>
      </top>
      <bottom style="thin">
        <color rgb="FF10137E"/>
      </bottom>
      <diagonal/>
    </border>
    <border>
      <left/>
      <right style="thick">
        <color rgb="FF10137E"/>
      </right>
      <top/>
      <bottom style="thick">
        <color rgb="FF10137E"/>
      </bottom>
      <diagonal/>
    </border>
    <border>
      <left style="thin">
        <color rgb="FFFFFFFF"/>
      </left>
      <right style="thick">
        <color rgb="FF10137E"/>
      </right>
      <top style="thick">
        <color rgb="FF10137E"/>
      </top>
      <bottom style="thick">
        <color rgb="FF10137E"/>
      </bottom>
      <diagonal/>
    </border>
    <border>
      <left style="thick">
        <color rgb="FF10137E"/>
      </left>
      <right style="thin">
        <color rgb="FFFFFFFF"/>
      </right>
      <top style="thick">
        <color rgb="FF10137E"/>
      </top>
      <bottom style="thick">
        <color rgb="FF10137E"/>
      </bottom>
      <diagonal/>
    </border>
    <border>
      <left style="thick">
        <color rgb="FF10137E"/>
      </left>
      <right style="thin">
        <color rgb="FFFFFFFF"/>
      </right>
      <top style="thick">
        <color rgb="FF10137E"/>
      </top>
      <bottom style="thin">
        <color rgb="FF10137E"/>
      </bottom>
      <diagonal/>
    </border>
    <border>
      <left style="thin">
        <color rgb="FFFFFFFF"/>
      </left>
      <right style="thin">
        <color rgb="FFFFFFFF"/>
      </right>
      <top style="thick">
        <color rgb="FF10137E"/>
      </top>
      <bottom style="thin">
        <color rgb="FF10137E"/>
      </bottom>
      <diagonal/>
    </border>
    <border>
      <left/>
      <right style="thick">
        <color rgb="FF10137E"/>
      </right>
      <top style="thin">
        <color rgb="FF10137E"/>
      </top>
      <bottom/>
      <diagonal/>
    </border>
    <border>
      <left style="thick">
        <color rgb="FF10137E"/>
      </left>
      <right style="thin">
        <color rgb="FF10137E"/>
      </right>
      <top style="thin">
        <color rgb="FF10137E"/>
      </top>
      <bottom style="thin">
        <color rgb="FF10137E"/>
      </bottom>
      <diagonal/>
    </border>
    <border>
      <left style="thick">
        <color rgb="FF10137E"/>
      </left>
      <right style="thin">
        <color rgb="FF10137E"/>
      </right>
      <top/>
      <bottom/>
      <diagonal/>
    </border>
    <border>
      <left style="thick">
        <color rgb="FF10137E"/>
      </left>
      <right style="thin">
        <color rgb="FF10137E"/>
      </right>
      <top/>
      <bottom style="thick">
        <color rgb="FF10137E"/>
      </bottom>
      <diagonal/>
    </border>
    <border>
      <left style="thick">
        <color rgb="FF10137E"/>
      </left>
      <right style="thin">
        <color rgb="FF10137E"/>
      </right>
      <top style="thin">
        <color rgb="FF10137E"/>
      </top>
      <bottom/>
      <diagonal/>
    </border>
    <border>
      <left style="thick">
        <color rgb="FF10137E"/>
      </left>
      <right style="thin">
        <color rgb="FF10137E"/>
      </right>
      <top/>
      <bottom style="thin">
        <color rgb="FF10137E"/>
      </bottom>
      <diagonal/>
    </border>
    <border>
      <left/>
      <right style="thick">
        <color rgb="FF10137E"/>
      </right>
      <top style="thick">
        <color rgb="FF10137E"/>
      </top>
      <bottom style="thin">
        <color rgb="FF10137E"/>
      </bottom>
      <diagonal/>
    </border>
    <border>
      <left style="thin">
        <color rgb="FF10137E"/>
      </left>
      <right style="thick">
        <color rgb="FF10137E"/>
      </right>
      <top/>
      <bottom/>
      <diagonal/>
    </border>
    <border>
      <left style="thin">
        <color rgb="FF10137E"/>
      </left>
      <right style="thick">
        <color rgb="FF10137E"/>
      </right>
      <top/>
      <bottom style="thin">
        <color rgb="FF10137E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ck">
        <color auto="1"/>
      </top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0" xfId="0" applyAlignment="1">
      <alignment vertical="center"/>
    </xf>
    <xf numFmtId="22" fontId="0" fillId="0" borderId="0" xfId="0" applyNumberFormat="1"/>
    <xf numFmtId="0" fontId="0" fillId="0" borderId="1" xfId="0" applyBorder="1" applyAlignment="1">
      <alignment vertical="center"/>
    </xf>
    <xf numFmtId="0" fontId="0" fillId="0" borderId="0" xfId="0" applyAlignment="1">
      <alignment horizontal="left" vertical="center" indent="1"/>
    </xf>
    <xf numFmtId="0" fontId="3" fillId="0" borderId="0" xfId="0" applyFont="1" applyAlignment="1">
      <alignment vertical="center"/>
    </xf>
    <xf numFmtId="0" fontId="0" fillId="0" borderId="3" xfId="0" applyBorder="1" applyAlignment="1">
      <alignment horizontal="left" vertical="center" indent="1"/>
    </xf>
    <xf numFmtId="0" fontId="6" fillId="0" borderId="0" xfId="0" applyFont="1" applyAlignment="1">
      <alignment horizontal="left" vertical="center" indent="1"/>
    </xf>
    <xf numFmtId="4" fontId="1" fillId="2" borderId="14" xfId="0" applyNumberFormat="1" applyFont="1" applyFill="1" applyBorder="1" applyAlignment="1">
      <alignment horizontal="left" vertical="center" indent="1"/>
    </xf>
    <xf numFmtId="4" fontId="1" fillId="2" borderId="13" xfId="0" applyNumberFormat="1" applyFont="1" applyFill="1" applyBorder="1" applyAlignment="1">
      <alignment horizontal="left" vertical="center" indent="1"/>
    </xf>
    <xf numFmtId="4" fontId="1" fillId="2" borderId="8" xfId="0" applyNumberFormat="1" applyFont="1" applyFill="1" applyBorder="1" applyAlignment="1">
      <alignment horizontal="left" vertical="center" indent="1"/>
    </xf>
    <xf numFmtId="0" fontId="0" fillId="4" borderId="9" xfId="0" applyFill="1" applyBorder="1" applyAlignment="1">
      <alignment horizontal="left" vertical="center" indent="1"/>
    </xf>
    <xf numFmtId="0" fontId="0" fillId="4" borderId="12" xfId="0" applyFill="1" applyBorder="1" applyAlignment="1">
      <alignment horizontal="left" vertical="center" indent="1"/>
    </xf>
    <xf numFmtId="0" fontId="4" fillId="2" borderId="15" xfId="0" applyFont="1" applyFill="1" applyBorder="1" applyAlignment="1">
      <alignment horizontal="left" vertical="center" indent="1"/>
    </xf>
    <xf numFmtId="0" fontId="4" fillId="2" borderId="16" xfId="0" applyFont="1" applyFill="1" applyBorder="1" applyAlignment="1">
      <alignment horizontal="left" vertical="center" indent="1"/>
    </xf>
    <xf numFmtId="0" fontId="4" fillId="2" borderId="11" xfId="0" applyFont="1" applyFill="1" applyBorder="1" applyAlignment="1">
      <alignment horizontal="left" vertical="center" indent="1"/>
    </xf>
    <xf numFmtId="0" fontId="5" fillId="3" borderId="9" xfId="0" applyFont="1" applyFill="1" applyBorder="1" applyAlignment="1">
      <alignment horizontal="left" vertical="center" indent="4"/>
    </xf>
    <xf numFmtId="0" fontId="5" fillId="3" borderId="17" xfId="0" applyFont="1" applyFill="1" applyBorder="1" applyAlignment="1">
      <alignment horizontal="left" vertical="center" indent="4"/>
    </xf>
    <xf numFmtId="0" fontId="0" fillId="6" borderId="4" xfId="0" applyFill="1" applyBorder="1" applyAlignment="1" applyProtection="1">
      <alignment horizontal="left" vertical="center" indent="1"/>
      <protection locked="0"/>
    </xf>
    <xf numFmtId="0" fontId="0" fillId="6" borderId="5" xfId="0" applyFill="1" applyBorder="1" applyAlignment="1" applyProtection="1">
      <alignment horizontal="left" vertical="center" indent="1"/>
      <protection locked="0"/>
    </xf>
    <xf numFmtId="0" fontId="0" fillId="6" borderId="3" xfId="0" applyFill="1" applyBorder="1" applyAlignment="1" applyProtection="1">
      <alignment horizontal="left" vertical="center" indent="1"/>
      <protection locked="0"/>
    </xf>
    <xf numFmtId="0" fontId="0" fillId="6" borderId="0" xfId="0" applyFill="1" applyAlignment="1" applyProtection="1">
      <alignment horizontal="left" vertical="center" indent="1"/>
      <protection locked="0"/>
    </xf>
    <xf numFmtId="0" fontId="4" fillId="2" borderId="10" xfId="0" applyFont="1" applyFill="1" applyBorder="1" applyAlignment="1">
      <alignment horizontal="left" vertical="center" indent="4"/>
    </xf>
    <xf numFmtId="0" fontId="4" fillId="2" borderId="15" xfId="0" applyFont="1" applyFill="1" applyBorder="1" applyAlignment="1">
      <alignment horizontal="left" vertical="center" indent="4"/>
    </xf>
    <xf numFmtId="0" fontId="4" fillId="2" borderId="23" xfId="0" applyFont="1" applyFill="1" applyBorder="1" applyAlignment="1">
      <alignment horizontal="left" vertical="center" indent="1"/>
    </xf>
    <xf numFmtId="0" fontId="5" fillId="3" borderId="25" xfId="0" applyFont="1" applyFill="1" applyBorder="1" applyAlignment="1">
      <alignment horizontal="left" vertical="center" indent="4"/>
    </xf>
    <xf numFmtId="0" fontId="5" fillId="3" borderId="24" xfId="0" applyFont="1" applyFill="1" applyBorder="1" applyAlignment="1">
      <alignment horizontal="left" vertical="center" indent="4"/>
    </xf>
    <xf numFmtId="0" fontId="0" fillId="2" borderId="0" xfId="0" applyFill="1" applyAlignment="1">
      <alignment vertical="center"/>
    </xf>
    <xf numFmtId="0" fontId="1" fillId="2" borderId="0" xfId="0" applyFont="1" applyFill="1" applyAlignment="1">
      <alignment horizontal="right"/>
    </xf>
    <xf numFmtId="164" fontId="7" fillId="2" borderId="0" xfId="0" applyNumberFormat="1" applyFont="1" applyFill="1" applyAlignment="1">
      <alignment horizontal="right" vertical="top"/>
    </xf>
    <xf numFmtId="0" fontId="0" fillId="2" borderId="0" xfId="0" applyFill="1" applyAlignment="1">
      <alignment horizontal="centerContinuous" vertical="center"/>
    </xf>
    <xf numFmtId="0" fontId="8" fillId="2" borderId="0" xfId="0" applyFont="1" applyFill="1" applyAlignment="1">
      <alignment horizontal="centerContinuous"/>
    </xf>
    <xf numFmtId="0" fontId="0" fillId="5" borderId="0" xfId="0" applyFill="1" applyAlignment="1">
      <alignment vertical="center"/>
    </xf>
    <xf numFmtId="0" fontId="7" fillId="2" borderId="0" xfId="0" applyFont="1" applyFill="1" applyAlignment="1">
      <alignment horizontal="centerContinuous" vertical="top"/>
    </xf>
    <xf numFmtId="0" fontId="6" fillId="0" borderId="0" xfId="0" applyFont="1" applyAlignment="1">
      <alignment horizontal="right" vertical="center" indent="20"/>
    </xf>
    <xf numFmtId="0" fontId="0" fillId="0" borderId="7" xfId="0" applyBorder="1" applyAlignment="1" applyProtection="1">
      <alignment horizontal="left" vertical="center" indent="1"/>
      <protection locked="0"/>
    </xf>
    <xf numFmtId="0" fontId="0" fillId="0" borderId="2" xfId="0" applyBorder="1" applyAlignment="1" applyProtection="1">
      <alignment horizontal="left" vertical="center" indent="1"/>
      <protection locked="0"/>
    </xf>
    <xf numFmtId="0" fontId="0" fillId="0" borderId="6" xfId="0" applyBorder="1" applyAlignment="1" applyProtection="1">
      <alignment horizontal="left" vertical="center" indent="1"/>
      <protection locked="0"/>
    </xf>
    <xf numFmtId="0" fontId="0" fillId="0" borderId="4" xfId="0" applyBorder="1" applyAlignment="1" applyProtection="1">
      <alignment horizontal="left" vertical="center" indent="1"/>
      <protection locked="0"/>
    </xf>
    <xf numFmtId="0" fontId="0" fillId="0" borderId="3" xfId="0" applyBorder="1" applyAlignment="1" applyProtection="1">
      <alignment horizontal="left" vertical="center" indent="1"/>
      <protection locked="0"/>
    </xf>
    <xf numFmtId="0" fontId="1" fillId="2" borderId="0" xfId="0" applyFont="1" applyFill="1" applyAlignment="1">
      <alignment horizontal="left" vertical="center" indent="1"/>
    </xf>
    <xf numFmtId="0" fontId="0" fillId="5" borderId="0" xfId="0" applyFill="1" applyAlignment="1">
      <alignment horizontal="left" vertical="center" indent="1"/>
    </xf>
    <xf numFmtId="4" fontId="0" fillId="5" borderId="0" xfId="0" applyNumberFormat="1" applyFill="1" applyAlignment="1">
      <alignment horizontal="right" vertical="center" indent="1"/>
    </xf>
    <xf numFmtId="4" fontId="0" fillId="0" borderId="0" xfId="0" applyNumberFormat="1" applyAlignment="1">
      <alignment horizontal="right" vertical="center" indent="1"/>
    </xf>
    <xf numFmtId="0" fontId="7" fillId="2" borderId="0" xfId="0" applyFont="1" applyFill="1" applyAlignment="1">
      <alignment horizontal="left" vertical="center" indent="1"/>
    </xf>
    <xf numFmtId="0" fontId="0" fillId="5" borderId="0" xfId="0" applyFill="1" applyAlignment="1" applyProtection="1">
      <alignment horizontal="left" vertical="center" indent="1"/>
      <protection locked="0"/>
    </xf>
    <xf numFmtId="0" fontId="3" fillId="0" borderId="0" xfId="0" applyFont="1" applyAlignment="1">
      <alignment horizontal="right" vertical="center" indent="1"/>
    </xf>
    <xf numFmtId="4" fontId="0" fillId="5" borderId="0" xfId="0" applyNumberFormat="1" applyFill="1" applyAlignment="1">
      <alignment horizontal="left" vertical="center" indent="1"/>
    </xf>
    <xf numFmtId="4" fontId="0" fillId="0" borderId="0" xfId="0" applyNumberFormat="1" applyAlignment="1">
      <alignment horizontal="left" vertical="center" wrapText="1" indent="1"/>
    </xf>
    <xf numFmtId="0" fontId="3" fillId="0" borderId="0" xfId="0" applyFont="1" applyAlignment="1">
      <alignment horizontal="left" vertical="center" indent="1"/>
    </xf>
    <xf numFmtId="4" fontId="0" fillId="0" borderId="0" xfId="0" applyNumberFormat="1" applyAlignment="1">
      <alignment horizontal="right" vertical="center" wrapText="1" indent="1"/>
    </xf>
    <xf numFmtId="0" fontId="9" fillId="5" borderId="0" xfId="0" applyFont="1" applyFill="1" applyAlignment="1">
      <alignment horizontal="left" vertical="center" indent="1"/>
    </xf>
    <xf numFmtId="0" fontId="7" fillId="2" borderId="0" xfId="0" applyFont="1" applyFill="1" applyAlignment="1">
      <alignment vertical="center"/>
    </xf>
    <xf numFmtId="4" fontId="7" fillId="2" borderId="0" xfId="0" applyNumberFormat="1" applyFont="1" applyFill="1" applyAlignment="1">
      <alignment horizontal="right" vertical="center" indent="1"/>
    </xf>
    <xf numFmtId="0" fontId="3" fillId="8" borderId="0" xfId="0" applyFont="1" applyFill="1" applyAlignment="1">
      <alignment horizontal="left" vertical="center" indent="1"/>
    </xf>
    <xf numFmtId="0" fontId="0" fillId="8" borderId="0" xfId="0" applyFill="1" applyAlignment="1">
      <alignment horizontal="left" vertical="center" indent="1"/>
    </xf>
    <xf numFmtId="0" fontId="0" fillId="8" borderId="0" xfId="0" applyFill="1" applyAlignment="1">
      <alignment vertical="center"/>
    </xf>
    <xf numFmtId="4" fontId="0" fillId="8" borderId="0" xfId="0" applyNumberFormat="1" applyFill="1" applyAlignment="1">
      <alignment horizontal="right" vertical="center" indent="1"/>
    </xf>
    <xf numFmtId="0" fontId="3" fillId="0" borderId="26" xfId="0" applyFont="1" applyBorder="1" applyAlignment="1">
      <alignment horizontal="left" vertical="center" indent="1"/>
    </xf>
    <xf numFmtId="0" fontId="3" fillId="5" borderId="26" xfId="0" applyFont="1" applyFill="1" applyBorder="1" applyAlignment="1">
      <alignment horizontal="left" vertical="center" indent="1"/>
    </xf>
    <xf numFmtId="0" fontId="3" fillId="0" borderId="26" xfId="0" applyFont="1" applyBorder="1" applyAlignment="1">
      <alignment vertical="center"/>
    </xf>
    <xf numFmtId="4" fontId="3" fillId="0" borderId="26" xfId="0" applyNumberFormat="1" applyFont="1" applyBorder="1" applyAlignment="1">
      <alignment horizontal="right" vertical="center" indent="1"/>
    </xf>
    <xf numFmtId="4" fontId="3" fillId="0" borderId="0" xfId="0" applyNumberFormat="1" applyFont="1" applyAlignment="1">
      <alignment horizontal="right" vertical="center" indent="1"/>
    </xf>
    <xf numFmtId="0" fontId="0" fillId="9" borderId="0" xfId="0" applyFill="1" applyAlignment="1">
      <alignment horizontal="left" vertical="center" indent="1"/>
    </xf>
    <xf numFmtId="0" fontId="0" fillId="9" borderId="0" xfId="0" applyFill="1" applyAlignment="1">
      <alignment vertical="center"/>
    </xf>
    <xf numFmtId="4" fontId="0" fillId="9" borderId="0" xfId="0" applyNumberFormat="1" applyFill="1" applyAlignment="1">
      <alignment horizontal="right" vertical="center" indent="1"/>
    </xf>
    <xf numFmtId="0" fontId="0" fillId="7" borderId="27" xfId="0" applyFill="1" applyBorder="1" applyAlignment="1">
      <alignment vertical="center"/>
    </xf>
    <xf numFmtId="0" fontId="0" fillId="5" borderId="27" xfId="0" applyFill="1" applyBorder="1" applyAlignment="1">
      <alignment vertical="center"/>
    </xf>
    <xf numFmtId="0" fontId="0" fillId="0" borderId="27" xfId="0" applyBorder="1" applyAlignment="1">
      <alignment vertical="center"/>
    </xf>
    <xf numFmtId="0" fontId="1" fillId="2" borderId="4" xfId="0" applyFont="1" applyFill="1" applyBorder="1" applyAlignment="1">
      <alignment horizontal="left" vertical="center" indent="1"/>
    </xf>
    <xf numFmtId="0" fontId="10" fillId="0" borderId="0" xfId="0" applyFont="1" applyAlignment="1">
      <alignment horizontal="left" vertical="center" indent="1"/>
    </xf>
    <xf numFmtId="0" fontId="3" fillId="4" borderId="19" xfId="0" applyFont="1" applyFill="1" applyBorder="1" applyAlignment="1">
      <alignment horizontal="center" vertical="center" textRotation="90"/>
    </xf>
    <xf numFmtId="0" fontId="3" fillId="4" borderId="20" xfId="0" applyFont="1" applyFill="1" applyBorder="1" applyAlignment="1">
      <alignment horizontal="center" vertical="center" textRotation="90"/>
    </xf>
    <xf numFmtId="0" fontId="4" fillId="2" borderId="22" xfId="0" applyFont="1" applyFill="1" applyBorder="1" applyAlignment="1">
      <alignment horizontal="center" vertical="center" textRotation="90"/>
    </xf>
    <xf numFmtId="0" fontId="4" fillId="2" borderId="18" xfId="0" applyFont="1" applyFill="1" applyBorder="1" applyAlignment="1">
      <alignment horizontal="center" vertical="center" textRotation="90"/>
    </xf>
    <xf numFmtId="0" fontId="3" fillId="5" borderId="21" xfId="0" applyFont="1" applyFill="1" applyBorder="1" applyAlignment="1">
      <alignment horizontal="center" vertical="center" textRotation="90"/>
    </xf>
    <xf numFmtId="0" fontId="3" fillId="5" borderId="19" xfId="0" applyFont="1" applyFill="1" applyBorder="1" applyAlignment="1">
      <alignment horizontal="center" vertical="center" textRotation="90"/>
    </xf>
    <xf numFmtId="0" fontId="3" fillId="5" borderId="22" xfId="0" applyFont="1" applyFill="1" applyBorder="1" applyAlignment="1">
      <alignment horizontal="center" vertical="center" textRotation="90"/>
    </xf>
  </cellXfs>
  <cellStyles count="1">
    <cellStyle name="Normal" xfId="0" builtinId="0"/>
  </cellStyles>
  <dxfs count="111">
    <dxf>
      <font>
        <color rgb="FFC6B1AA"/>
      </font>
      <fill>
        <patternFill>
          <bgColor rgb="FFF7F4F3"/>
        </patternFill>
      </fill>
    </dxf>
    <dxf>
      <border>
        <right style="thin">
          <color rgb="FF10137E"/>
        </right>
      </border>
    </dxf>
    <dxf>
      <font>
        <color rgb="FFC6B1AA"/>
      </font>
      <fill>
        <patternFill>
          <bgColor rgb="FFF7F4F3"/>
        </patternFill>
      </fill>
    </dxf>
    <dxf>
      <fill>
        <patternFill>
          <bgColor rgb="FFECACBE"/>
        </patternFill>
      </fill>
    </dxf>
    <dxf>
      <fill>
        <patternFill>
          <bgColor rgb="FFF5DFA3"/>
        </patternFill>
      </fill>
    </dxf>
    <dxf>
      <fill>
        <patternFill>
          <bgColor rgb="FFECACBE"/>
        </patternFill>
      </fill>
    </dxf>
    <dxf>
      <font>
        <color auto="1"/>
      </font>
      <fill>
        <patternFill>
          <bgColor rgb="FF70DE9C"/>
        </patternFill>
      </fill>
    </dxf>
    <dxf>
      <font>
        <color rgb="FFFFFFFF"/>
      </font>
      <fill>
        <patternFill>
          <bgColor rgb="FF10137E"/>
        </patternFill>
      </fill>
      <border>
        <left style="thin">
          <color rgb="FFFFFFFF"/>
        </left>
      </border>
    </dxf>
    <dxf>
      <border>
        <top style="thin">
          <color rgb="FFFFFFFF"/>
        </top>
      </border>
    </dxf>
    <dxf>
      <fill>
        <patternFill>
          <bgColor rgb="FFF5D6DE"/>
        </patternFill>
      </fill>
    </dxf>
    <dxf>
      <fill>
        <patternFill>
          <bgColor rgb="FFF5D6DE"/>
        </patternFill>
      </fill>
    </dxf>
    <dxf>
      <fill>
        <patternFill>
          <bgColor rgb="FFF5D6DE"/>
        </patternFill>
      </fill>
    </dxf>
    <dxf>
      <fill>
        <patternFill>
          <bgColor rgb="FFF5D6DE"/>
        </patternFill>
      </fill>
    </dxf>
    <dxf>
      <fill>
        <patternFill>
          <bgColor rgb="FFF5D6DE"/>
        </patternFill>
      </fill>
    </dxf>
    <dxf>
      <fill>
        <patternFill>
          <bgColor rgb="FFF5D6DE"/>
        </patternFill>
      </fill>
    </dxf>
    <dxf>
      <fill>
        <patternFill>
          <bgColor rgb="FFF5D6DE"/>
        </patternFill>
      </fill>
    </dxf>
    <dxf>
      <fill>
        <patternFill>
          <bgColor rgb="FFF5D6DE"/>
        </patternFill>
      </fill>
    </dxf>
    <dxf>
      <fill>
        <patternFill>
          <bgColor rgb="FFF5D6DE"/>
        </patternFill>
      </fill>
    </dxf>
    <dxf>
      <fill>
        <patternFill>
          <bgColor rgb="FFF5D6DE"/>
        </patternFill>
      </fill>
    </dxf>
    <dxf>
      <fill>
        <patternFill>
          <bgColor rgb="FFF5D6DE"/>
        </patternFill>
      </fill>
    </dxf>
    <dxf>
      <fill>
        <patternFill>
          <bgColor rgb="FFF5D6DE"/>
        </patternFill>
      </fill>
    </dxf>
    <dxf>
      <fill>
        <patternFill>
          <bgColor rgb="FFF5D6DE"/>
        </patternFill>
      </fill>
    </dxf>
    <dxf>
      <fill>
        <patternFill>
          <bgColor rgb="FFF5D6DE"/>
        </patternFill>
      </fill>
    </dxf>
    <dxf>
      <fill>
        <patternFill>
          <bgColor rgb="FFF5D6DE"/>
        </patternFill>
      </fill>
    </dxf>
    <dxf>
      <fill>
        <patternFill>
          <bgColor rgb="FFC5F1D7"/>
        </patternFill>
      </fill>
    </dxf>
    <dxf>
      <fill>
        <patternFill>
          <bgColor rgb="FFF5D6DE"/>
        </patternFill>
      </fill>
    </dxf>
    <dxf>
      <fill>
        <patternFill>
          <bgColor rgb="FFC5F1D7"/>
        </patternFill>
      </fill>
    </dxf>
    <dxf>
      <fill>
        <patternFill>
          <bgColor rgb="FFF5D6DE"/>
        </patternFill>
      </fill>
    </dxf>
    <dxf>
      <fill>
        <patternFill>
          <bgColor rgb="FFC5F1D7"/>
        </patternFill>
      </fill>
    </dxf>
    <dxf>
      <fill>
        <patternFill>
          <bgColor rgb="FFF5D6DE"/>
        </patternFill>
      </fill>
    </dxf>
    <dxf>
      <fill>
        <patternFill>
          <bgColor rgb="FFF5D6DE"/>
        </patternFill>
      </fill>
    </dxf>
    <dxf>
      <fill>
        <patternFill>
          <bgColor rgb="FFC5F1D7"/>
        </patternFill>
      </fill>
    </dxf>
    <dxf>
      <fill>
        <patternFill>
          <bgColor rgb="FFF5D6DE"/>
        </patternFill>
      </fill>
    </dxf>
    <dxf>
      <fill>
        <patternFill>
          <bgColor rgb="FFC5F1D7"/>
        </patternFill>
      </fill>
    </dxf>
    <dxf>
      <fill>
        <patternFill>
          <bgColor rgb="FFF5D6DE"/>
        </patternFill>
      </fill>
    </dxf>
    <dxf>
      <fill>
        <patternFill>
          <bgColor rgb="FFC5F1D7"/>
        </patternFill>
      </fill>
    </dxf>
    <dxf>
      <fill>
        <patternFill>
          <bgColor rgb="FFF5D6DE"/>
        </patternFill>
      </fill>
    </dxf>
    <dxf>
      <fill>
        <patternFill>
          <bgColor rgb="FFC5F1D7"/>
        </patternFill>
      </fill>
    </dxf>
    <dxf>
      <fill>
        <patternFill>
          <bgColor rgb="FFF5D6DE"/>
        </patternFill>
      </fill>
    </dxf>
    <dxf>
      <fill>
        <patternFill>
          <bgColor rgb="FFC5F1D7"/>
        </patternFill>
      </fill>
    </dxf>
    <dxf>
      <fill>
        <patternFill>
          <bgColor rgb="FFF5D6DE"/>
        </patternFill>
      </fill>
    </dxf>
    <dxf>
      <fill>
        <patternFill>
          <bgColor rgb="FFC5F1D7"/>
        </patternFill>
      </fill>
    </dxf>
    <dxf>
      <fill>
        <patternFill>
          <bgColor rgb="FFF5D6DE"/>
        </patternFill>
      </fill>
    </dxf>
    <dxf>
      <fill>
        <patternFill>
          <bgColor rgb="FFC5F1D7"/>
        </patternFill>
      </fill>
    </dxf>
    <dxf>
      <fill>
        <patternFill>
          <bgColor rgb="FFC5F1D7"/>
        </patternFill>
      </fill>
    </dxf>
    <dxf>
      <fill>
        <patternFill>
          <bgColor rgb="FFF5D6DE"/>
        </patternFill>
      </fill>
    </dxf>
    <dxf>
      <fill>
        <patternFill>
          <bgColor rgb="FFF5D6DE"/>
        </patternFill>
      </fill>
    </dxf>
    <dxf>
      <fill>
        <patternFill>
          <bgColor rgb="FFC5F1D7"/>
        </patternFill>
      </fill>
    </dxf>
    <dxf>
      <fill>
        <patternFill>
          <bgColor rgb="FFC5F1D7"/>
        </patternFill>
      </fill>
    </dxf>
    <dxf>
      <fill>
        <patternFill>
          <bgColor rgb="FFF5D6DE"/>
        </patternFill>
      </fill>
    </dxf>
    <dxf>
      <fill>
        <patternFill>
          <bgColor rgb="FFF5D6DE"/>
        </patternFill>
      </fill>
    </dxf>
    <dxf>
      <fill>
        <patternFill>
          <bgColor rgb="FFC5F1D7"/>
        </patternFill>
      </fill>
    </dxf>
    <dxf>
      <fill>
        <patternFill>
          <bgColor rgb="FFF5D6DE"/>
        </patternFill>
      </fill>
    </dxf>
    <dxf>
      <fill>
        <patternFill>
          <bgColor rgb="FFC5F1D7"/>
        </patternFill>
      </fill>
    </dxf>
    <dxf>
      <numFmt numFmtId="27" formatCode="dd/mm/yyyy\ hh:mm"/>
    </dxf>
    <dxf>
      <numFmt numFmtId="0" formatCode="General"/>
    </dxf>
    <dxf>
      <numFmt numFmtId="0" formatCode="General"/>
    </dxf>
    <dxf>
      <numFmt numFmtId="27" formatCode="dd/mm/yyyy\ hh:mm"/>
    </dxf>
    <dxf>
      <numFmt numFmtId="27" formatCode="dd/mm/yyyy\ hh:mm"/>
    </dxf>
    <dxf>
      <numFmt numFmtId="0" formatCode="General"/>
    </dxf>
    <dxf>
      <numFmt numFmtId="27" formatCode="dd/mm/yyyy\ hh:mm"/>
    </dxf>
    <dxf>
      <numFmt numFmtId="27" formatCode="dd/mm/yyyy\ hh:mm"/>
    </dxf>
    <dxf>
      <numFmt numFmtId="27" formatCode="dd/mm/yyyy\ hh:mm"/>
    </dxf>
    <dxf>
      <numFmt numFmtId="27" formatCode="dd/mm/yyyy\ hh:mm"/>
    </dxf>
    <dxf>
      <alignment horizontal="left" vertical="center" textRotation="0" wrapText="0" indent="1" justifyLastLine="0" shrinkToFit="0" readingOrder="0"/>
      <border diagonalUp="0" diagonalDown="0">
        <left/>
        <right/>
        <top style="thin">
          <color rgb="FF10137E"/>
        </top>
        <bottom style="thin">
          <color rgb="FF10137E"/>
        </bottom>
        <vertical/>
        <horizontal style="thin">
          <color rgb="FF10137E"/>
        </horizontal>
      </border>
      <protection locked="0" hidden="0"/>
    </dxf>
    <dxf>
      <border>
        <top style="thin">
          <color rgb="FF10137E"/>
        </top>
      </border>
    </dxf>
    <dxf>
      <border diagonalUp="0" diagonalDown="0">
        <left style="thick">
          <color rgb="FF10137E"/>
        </left>
        <right style="thick">
          <color rgb="FF10137E"/>
        </right>
        <top style="thick">
          <color rgb="FF10137E"/>
        </top>
        <bottom style="thick">
          <color rgb="FF10137E"/>
        </bottom>
      </border>
    </dxf>
    <dxf>
      <alignment horizontal="left" vertical="center" textRotation="0" wrapText="0" indent="1" justifyLastLine="0" shrinkToFit="0" readingOrder="0"/>
      <protection locked="0" hidden="0"/>
    </dxf>
    <dxf>
      <border>
        <bottom style="thick">
          <color rgb="FF10137E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numFmt numFmtId="4" formatCode="#,##0.00"/>
      <fill>
        <patternFill patternType="solid">
          <fgColor indexed="64"/>
          <bgColor rgb="FF10137E"/>
        </patternFill>
      </fill>
      <alignment horizontal="left" vertical="center" textRotation="0" wrapText="0" indent="1" justifyLastLine="0" shrinkToFit="0" readingOrder="0"/>
      <border diagonalUp="0" diagonalDown="0">
        <left/>
        <right/>
        <top/>
        <bottom/>
        <vertical/>
        <horizontal/>
      </border>
    </dxf>
    <dxf>
      <fill>
        <patternFill patternType="solid">
          <fgColor indexed="64"/>
          <bgColor rgb="FFE2EFDA"/>
        </patternFill>
      </fill>
      <alignment horizontal="left" vertical="center" textRotation="0" wrapText="0" indent="1" justifyLastLine="0" shrinkToFit="0" readingOrder="0"/>
      <protection locked="0" hidden="0"/>
    </dxf>
    <dxf>
      <border diagonalUp="0" diagonalDown="0">
        <left style="thick">
          <color rgb="FF10137E"/>
        </left>
        <right style="thick">
          <color rgb="FF10137E"/>
        </right>
        <top style="thick">
          <color rgb="FF10137E"/>
        </top>
        <bottom style="thick">
          <color rgb="FF10137E"/>
        </bottom>
      </border>
    </dxf>
    <dxf>
      <fill>
        <patternFill patternType="solid">
          <fgColor indexed="64"/>
          <bgColor rgb="FFE2EFDA"/>
        </patternFill>
      </fill>
      <alignment horizontal="left" vertical="center" textRotation="0" wrapText="0" indent="1" justifyLastLine="0" shrinkToFit="0" readingOrder="0"/>
      <protection locked="0" hidden="0"/>
    </dxf>
    <dxf>
      <border>
        <bottom style="thin">
          <color rgb="FF10137E"/>
        </bottom>
      </border>
    </dxf>
    <dxf>
      <font>
        <b/>
        <i val="0"/>
        <strike val="0"/>
        <outline val="0"/>
        <shadow val="0"/>
        <u val="none"/>
        <vertAlign val="baseline"/>
        <sz val="11"/>
        <color rgb="FFFFFFFF"/>
        <name val="Calibri"/>
        <family val="2"/>
        <scheme val="minor"/>
      </font>
      <fill>
        <patternFill patternType="solid">
          <fgColor indexed="64"/>
          <bgColor rgb="FF10137E"/>
        </patternFill>
      </fill>
      <alignment horizontal="left" vertical="center" textRotation="0" wrapText="0" relativeIndent="1" justifyLastLine="0" shrinkToFit="0" readingOrder="0"/>
      <border diagonalUp="0" diagonalDown="0" outline="0">
        <left/>
        <right/>
        <top/>
        <bottom/>
      </border>
    </dxf>
    <dxf>
      <alignment horizontal="left" vertical="center" textRotation="0" wrapText="0" indent="1" justifyLastLine="0" shrinkToFit="0" readingOrder="0"/>
      <border diagonalUp="0" diagonalDown="0">
        <left style="thin">
          <color rgb="FF10137E"/>
        </left>
        <right/>
        <top style="thin">
          <color rgb="FF10137E"/>
        </top>
        <bottom style="thin">
          <color rgb="FF10137E"/>
        </bottom>
        <vertical style="thin">
          <color rgb="FF10137E"/>
        </vertical>
        <horizontal style="thin">
          <color rgb="FF10137E"/>
        </horizontal>
      </border>
      <protection locked="0" hidden="0"/>
    </dxf>
    <dxf>
      <alignment horizontal="left" vertical="center" textRotation="0" wrapText="0" indent="1" justifyLastLine="0" shrinkToFit="0" readingOrder="0"/>
      <border diagonalUp="0" diagonalDown="0">
        <left/>
        <right style="thin">
          <color rgb="FF10137E"/>
        </right>
        <top style="thin">
          <color rgb="FF10137E"/>
        </top>
        <bottom style="thin">
          <color rgb="FF10137E"/>
        </bottom>
        <vertical style="thin">
          <color rgb="FF10137E"/>
        </vertical>
        <horizontal style="thin">
          <color rgb="FF10137E"/>
        </horizontal>
      </border>
      <protection locked="0" hidden="0"/>
    </dxf>
    <dxf>
      <border>
        <top style="thin">
          <color rgb="FF10137E"/>
        </top>
      </border>
    </dxf>
    <dxf>
      <border diagonalUp="0" diagonalDown="0">
        <left style="thick">
          <color rgb="FF10137E"/>
        </left>
        <right style="thick">
          <color rgb="FF10137E"/>
        </right>
        <top style="thick">
          <color rgb="FF10137E"/>
        </top>
        <bottom style="thick">
          <color rgb="FF10137E"/>
        </bottom>
      </border>
    </dxf>
    <dxf>
      <alignment horizontal="left" vertical="center" textRotation="0" wrapText="0" indent="1" justifyLastLine="0" shrinkToFit="0" readingOrder="0"/>
      <protection locked="0" hidden="0"/>
    </dxf>
    <dxf>
      <border>
        <bottom style="thick">
          <color rgb="FF10137E"/>
        </bottom>
      </border>
    </dxf>
    <dxf>
      <font>
        <b/>
        <i val="0"/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numFmt numFmtId="4" formatCode="#,##0.00"/>
      <fill>
        <patternFill patternType="solid">
          <fgColor indexed="64"/>
          <bgColor rgb="FF10137E"/>
        </patternFill>
      </fill>
      <alignment horizontal="left" vertical="center" textRotation="0" wrapText="0" indent="1" justifyLastLine="0" shrinkToFit="0" readingOrder="0"/>
      <border diagonalUp="0" diagonalDown="0">
        <left style="thin">
          <color rgb="FFFFFFFF"/>
        </left>
        <right style="thin">
          <color rgb="FFFFFFFF"/>
        </right>
        <top/>
        <bottom/>
        <vertical style="thin">
          <color rgb="FFFFFFFF"/>
        </vertical>
        <horizontal/>
      </border>
    </dxf>
    <dxf>
      <numFmt numFmtId="0" formatCode="General"/>
      <fill>
        <patternFill patternType="none">
          <fgColor indexed="64"/>
          <bgColor auto="1"/>
        </patternFill>
      </fill>
      <alignment horizontal="left" vertical="center" textRotation="0" wrapText="0" indent="1" justifyLastLine="0" shrinkToFit="0" readingOrder="0"/>
      <border diagonalUp="0" diagonalDown="0" outline="0">
        <left style="thin">
          <color rgb="FF10137E"/>
        </left>
        <right/>
        <top/>
        <bottom/>
      </border>
    </dxf>
    <dxf>
      <numFmt numFmtId="0" formatCode="General"/>
      <fill>
        <patternFill patternType="solid">
          <fgColor indexed="64"/>
          <bgColor rgb="FFE2EFDA"/>
        </patternFill>
      </fill>
      <alignment horizontal="left" vertical="center" textRotation="0" wrapText="0" indent="1" justifyLastLine="0" shrinkToFit="0" readingOrder="0"/>
      <border diagonalUp="0" diagonalDown="0" outline="0">
        <left/>
        <right style="thin">
          <color rgb="FF10137E"/>
        </right>
        <top/>
        <bottom/>
      </border>
      <protection locked="0" hidden="0"/>
    </dxf>
    <dxf>
      <border diagonalUp="0" diagonalDown="0">
        <left style="thick">
          <color rgb="FF10137E"/>
        </left>
        <right style="thick">
          <color rgb="FF10137E"/>
        </right>
        <top style="thick">
          <color rgb="FF10137E"/>
        </top>
        <bottom style="thick">
          <color rgb="FF10137E"/>
        </bottom>
      </border>
    </dxf>
    <dxf>
      <fill>
        <patternFill patternType="solid">
          <fgColor indexed="64"/>
          <bgColor theme="9" tint="0.79998168889431442"/>
        </patternFill>
      </fill>
      <alignment horizontal="left" vertical="center" textRotation="0" wrapText="0" indent="1" justifyLastLine="0" shrinkToFit="0" readingOrder="0"/>
    </dxf>
    <dxf>
      <border>
        <bottom style="thin">
          <color rgb="FF10137E"/>
        </bottom>
      </border>
    </dxf>
    <dxf>
      <font>
        <b/>
        <i val="0"/>
        <strike val="0"/>
        <outline val="0"/>
        <shadow val="0"/>
        <u val="none"/>
        <vertAlign val="baseline"/>
        <sz val="11"/>
        <color rgb="FFFFFFFF"/>
        <name val="Calibri"/>
        <family val="2"/>
        <scheme val="minor"/>
      </font>
      <fill>
        <patternFill patternType="solid">
          <fgColor indexed="64"/>
          <bgColor theme="4"/>
        </patternFill>
      </fill>
      <alignment horizontal="left" vertical="center" textRotation="0" wrapText="0" indent="1" justifyLastLine="0" shrinkToFit="0" readingOrder="0"/>
      <border diagonalUp="0" diagonalDown="0">
        <left style="thin">
          <color rgb="FFFFFFFF"/>
        </left>
        <right style="thin">
          <color rgb="FFFFFFFF"/>
        </right>
        <top/>
        <bottom/>
        <vertical style="thin">
          <color rgb="FFFFFFFF"/>
        </vertical>
        <horizontal/>
      </border>
    </dxf>
    <dxf>
      <fill>
        <patternFill patternType="solid">
          <fgColor indexed="64"/>
          <bgColor rgb="FFE2EFDA"/>
        </patternFill>
      </fill>
      <alignment horizontal="left" vertical="center" textRotation="0" wrapText="0" indent="1" justifyLastLine="0" shrinkToFit="0" readingOrder="0"/>
      <border diagonalUp="0" diagonalDown="0">
        <left style="thin">
          <color rgb="FF10137E"/>
        </left>
        <right/>
        <top/>
        <bottom/>
      </border>
      <protection locked="0" hidden="0"/>
    </dxf>
    <dxf>
      <fill>
        <patternFill patternType="solid">
          <fgColor indexed="64"/>
          <bgColor rgb="FFE2EFDA"/>
        </patternFill>
      </fill>
      <alignment horizontal="left" vertical="center" textRotation="0" wrapText="0" indent="1" justifyLastLine="0" shrinkToFit="0" readingOrder="0"/>
      <border diagonalUp="0" diagonalDown="0">
        <left style="thin">
          <color rgb="FF10137E"/>
        </left>
        <right style="thin">
          <color rgb="FF10137E"/>
        </right>
        <top/>
        <bottom/>
      </border>
      <protection locked="0" hidden="0"/>
    </dxf>
    <dxf>
      <fill>
        <patternFill patternType="solid">
          <fgColor indexed="64"/>
          <bgColor rgb="FFE2EFDA"/>
        </patternFill>
      </fill>
      <alignment horizontal="left" vertical="center" textRotation="0" wrapText="0" indent="1" justifyLastLine="0" shrinkToFit="0" readingOrder="0"/>
      <border diagonalUp="0" diagonalDown="0">
        <left/>
        <right style="thin">
          <color rgb="FF10137E"/>
        </right>
        <top/>
        <bottom/>
      </border>
      <protection locked="0" hidden="0"/>
    </dxf>
    <dxf>
      <border diagonalUp="0" diagonalDown="0">
        <left style="thick">
          <color rgb="FF10137E"/>
        </left>
        <right style="thick">
          <color rgb="FF10137E"/>
        </right>
        <top style="thick">
          <color rgb="FF10137E"/>
        </top>
        <bottom style="thick">
          <color rgb="FF10137E"/>
        </bottom>
      </border>
    </dxf>
    <dxf>
      <fill>
        <patternFill patternType="solid">
          <fgColor indexed="64"/>
          <bgColor rgb="FFE2EFDA"/>
        </patternFill>
      </fill>
      <alignment horizontal="left" vertical="center" textRotation="0" wrapText="0" indent="1" justifyLastLine="0" shrinkToFit="0" readingOrder="0"/>
      <protection locked="0" hidden="0"/>
    </dxf>
    <dxf>
      <border>
        <bottom style="thin">
          <color rgb="FF10137E"/>
        </bottom>
      </border>
    </dxf>
    <dxf>
      <font>
        <b/>
        <i val="0"/>
        <strike val="0"/>
        <outline val="0"/>
        <shadow val="0"/>
        <u val="none"/>
        <vertAlign val="baseline"/>
        <sz val="11"/>
        <color rgb="FFFFFFFF"/>
        <name val="Calibri"/>
        <family val="2"/>
        <scheme val="minor"/>
      </font>
      <fill>
        <patternFill patternType="solid">
          <fgColor indexed="64"/>
          <bgColor theme="4"/>
        </patternFill>
      </fill>
      <alignment horizontal="left" vertical="center" textRotation="0" wrapText="0" indent="1" justifyLastLine="0" shrinkToFit="0" readingOrder="0"/>
      <border diagonalUp="0" diagonalDown="0">
        <left style="thin">
          <color rgb="FFFFFFFF"/>
        </left>
        <right style="thin">
          <color rgb="FFFFFFFF"/>
        </right>
        <top/>
        <bottom/>
        <vertical style="thin">
          <color rgb="FFFFFFFF"/>
        </vertical>
        <horizontal/>
      </border>
    </dxf>
    <dxf>
      <fill>
        <patternFill patternType="solid">
          <fgColor theme="0" tint="-0.14993743705557422"/>
          <bgColor rgb="FFD9D9D9"/>
        </patternFill>
      </fill>
    </dxf>
    <dxf>
      <border>
        <top style="double">
          <color theme="1"/>
        </top>
      </border>
    </dxf>
    <dxf>
      <font>
        <b/>
        <i val="0"/>
        <color theme="1"/>
      </font>
      <fill>
        <patternFill patternType="solid">
          <fgColor theme="4"/>
          <bgColor rgb="FFEFCB68"/>
        </patternFill>
      </fill>
      <border>
        <left style="thin">
          <color rgb="FF10137E"/>
        </left>
        <right style="thin">
          <color rgb="FF10137E"/>
        </right>
        <top style="thin">
          <color rgb="FF10137E"/>
        </top>
        <bottom style="thin">
          <color rgb="FF10137E"/>
        </bottom>
        <vertical/>
      </border>
    </dxf>
    <dxf>
      <font>
        <color theme="1"/>
      </font>
      <border>
        <left style="thin">
          <color rgb="FF10137E"/>
        </left>
        <right style="thin">
          <color rgb="FF10137E"/>
        </right>
        <top style="thin">
          <color rgb="FF10137E"/>
        </top>
        <bottom style="thin">
          <color rgb="FF10137E"/>
        </bottom>
      </border>
    </dxf>
    <dxf>
      <fill>
        <patternFill patternType="solid">
          <fgColor theme="0" tint="-0.14996795556505021"/>
          <bgColor rgb="FFD9D9D9"/>
        </patternFill>
      </fill>
    </dxf>
    <dxf>
      <border>
        <top style="double">
          <color theme="1"/>
        </top>
      </border>
    </dxf>
    <dxf>
      <font>
        <b/>
        <i val="0"/>
        <color theme="1"/>
      </font>
      <fill>
        <patternFill patternType="solid">
          <fgColor theme="4"/>
          <bgColor rgb="FFF7F4F3"/>
        </patternFill>
      </fill>
      <border>
        <left style="thin">
          <color rgb="FF10137E"/>
        </left>
        <right style="thin">
          <color rgb="FF10137E"/>
        </right>
        <top style="thin">
          <color rgb="FF10137E"/>
        </top>
        <bottom style="thin">
          <color rgb="FF10137E"/>
        </bottom>
        <vertical/>
      </border>
    </dxf>
    <dxf>
      <font>
        <color theme="1"/>
      </font>
      <border>
        <left style="thin">
          <color rgb="FF10137E"/>
        </left>
        <right style="thin">
          <color rgb="FF10137E"/>
        </right>
        <top style="thin">
          <color rgb="FF10137E"/>
        </top>
        <bottom style="thin">
          <color rgb="FF10137E"/>
        </bottom>
      </border>
    </dxf>
    <dxf>
      <fill>
        <patternFill patternType="solid">
          <fgColor theme="0" tint="-0.14993743705557422"/>
          <bgColor rgb="FFD9D9D9"/>
        </patternFill>
      </fill>
    </dxf>
    <dxf>
      <border>
        <top style="double">
          <color theme="1"/>
        </top>
      </border>
    </dxf>
    <dxf>
      <font>
        <b/>
        <i val="0"/>
        <color theme="1"/>
      </font>
      <fill>
        <patternFill patternType="solid">
          <fgColor theme="4"/>
          <bgColor rgb="FF70DE9C"/>
        </patternFill>
      </fill>
      <border>
        <left style="thin">
          <color rgb="FF10137E"/>
        </left>
        <right style="thin">
          <color rgb="FF10137E"/>
        </right>
        <top style="thin">
          <color rgb="FF10137E"/>
        </top>
        <bottom style="thin">
          <color rgb="FF10137E"/>
        </bottom>
        <vertical/>
      </border>
    </dxf>
    <dxf>
      <font>
        <color theme="1"/>
      </font>
      <border>
        <left style="thin">
          <color rgb="FF10137E"/>
        </left>
        <right style="thin">
          <color rgb="FF10137E"/>
        </right>
        <top style="thin">
          <color rgb="FF10137E"/>
        </top>
        <bottom style="thin">
          <color rgb="FF10137E"/>
        </bottom>
      </border>
    </dxf>
    <dxf>
      <fill>
        <patternFill patternType="solid">
          <fgColor theme="0" tint="-0.14993743705557422"/>
          <bgColor rgb="FFD9D9D9"/>
        </patternFill>
      </fill>
    </dxf>
    <dxf>
      <border>
        <top style="double">
          <color theme="1"/>
        </top>
      </border>
    </dxf>
    <dxf>
      <font>
        <b/>
        <color theme="0"/>
      </font>
      <fill>
        <patternFill patternType="solid">
          <fgColor theme="4"/>
          <bgColor rgb="FF10137E"/>
        </patternFill>
      </fill>
      <border>
        <left style="thin">
          <color rgb="FF10137E"/>
        </left>
        <right style="thin">
          <color rgb="FF10137E"/>
        </right>
        <top style="thin">
          <color rgb="FF10137E"/>
        </top>
        <bottom style="thin">
          <color rgb="FF10137E"/>
        </bottom>
        <vertical/>
      </border>
    </dxf>
    <dxf>
      <font>
        <color theme="1"/>
      </font>
      <border>
        <left style="thin">
          <color rgb="FF10137E"/>
        </left>
        <right style="thin">
          <color rgb="FF10137E"/>
        </right>
        <top style="thin">
          <color rgb="FF10137E"/>
        </top>
        <bottom style="thin">
          <color rgb="FF10137E"/>
        </bottom>
      </border>
    </dxf>
  </dxfs>
  <tableStyles count="4" defaultTableStyle="TableStyleMedium2" defaultPivotStyle="PivotStyleLight16">
    <tableStyle name="Konsolidator - Blue" pivot="0" count="4" xr9:uid="{566003BA-BC03-4CB4-98AD-878DABC2128A}">
      <tableStyleElement type="wholeTable" dxfId="110"/>
      <tableStyleElement type="headerRow" dxfId="109"/>
      <tableStyleElement type="totalRow" dxfId="108"/>
      <tableStyleElement type="firstRowStripe" dxfId="107"/>
    </tableStyle>
    <tableStyle name="Konsolidator - Green" pivot="0" count="4" xr9:uid="{EC4EAC49-03EA-4AED-91CF-E92D5C443961}">
      <tableStyleElement type="wholeTable" dxfId="106"/>
      <tableStyleElement type="headerRow" dxfId="105"/>
      <tableStyleElement type="totalRow" dxfId="104"/>
      <tableStyleElement type="firstRowStripe" dxfId="103"/>
    </tableStyle>
    <tableStyle name="Konsolidator - Grey" pivot="0" count="4" xr9:uid="{22755609-B32A-42B6-A572-0D7964B07FF5}">
      <tableStyleElement type="wholeTable" dxfId="102"/>
      <tableStyleElement type="headerRow" dxfId="101"/>
      <tableStyleElement type="totalRow" dxfId="100"/>
      <tableStyleElement type="firstRowStripe" dxfId="99"/>
    </tableStyle>
    <tableStyle name="Konsolidator - Yellow" pivot="0" count="4" xr9:uid="{A58C79D0-A280-4F0E-BB93-B68F85CEA057}">
      <tableStyleElement type="wholeTable" dxfId="98"/>
      <tableStyleElement type="headerRow" dxfId="97"/>
      <tableStyleElement type="totalRow" dxfId="96"/>
      <tableStyleElement type="firstRowStripe" dxfId="95"/>
    </tableStyle>
  </tableStyles>
  <colors>
    <mruColors>
      <color rgb="FF10137E"/>
      <color rgb="FF70DE9C"/>
      <color rgb="FFC6B1AA"/>
      <color rgb="FFFFFFFF"/>
      <color rgb="FFF7F4F3"/>
      <color rgb="FFEFCB68"/>
      <color rgb="FFD9D9D9"/>
      <color rgb="FFE2EFDA"/>
      <color rgb="FFECACBE"/>
      <color rgb="FFC5F1D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customXml" Target="../customXml/item4.xml"/><Relationship Id="rId21" Type="http://schemas.openxmlformats.org/officeDocument/2006/relationships/worksheet" Target="worksheets/sheet21.xml"/><Relationship Id="rId34" Type="http://schemas.openxmlformats.org/officeDocument/2006/relationships/sheetMetadata" Target="metadata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38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37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onnections" Target="connection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Relationship Id="rId35" Type="http://schemas.openxmlformats.org/officeDocument/2006/relationships/calcChain" Target="calcChain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ctrlProps/ctrlProp1.xml><?xml version="1.0" encoding="utf-8"?>
<formControlPr xmlns="http://schemas.microsoft.com/office/spreadsheetml/2009/9/main" objectType="CheckBox" checked="Checked" fmlaLink="$O$8" lockText="1" noThreeD="1"/>
</file>

<file path=xl/ctrlProps/ctrlProp10.xml><?xml version="1.0" encoding="utf-8"?>
<formControlPr xmlns="http://schemas.microsoft.com/office/spreadsheetml/2009/9/main" objectType="CheckBox" fmlaLink="$R$7" lockText="1" noThreeD="1"/>
</file>

<file path=xl/ctrlProps/ctrlProp11.xml><?xml version="1.0" encoding="utf-8"?>
<formControlPr xmlns="http://schemas.microsoft.com/office/spreadsheetml/2009/9/main" objectType="CheckBox" fmlaLink="$O$16" lockText="1" noThreeD="1"/>
</file>

<file path=xl/ctrlProps/ctrlProp12.xml><?xml version="1.0" encoding="utf-8"?>
<formControlPr xmlns="http://schemas.microsoft.com/office/spreadsheetml/2009/9/main" objectType="CheckBox" fmlaLink="$O$17" lockText="1" noThreeD="1"/>
</file>

<file path=xl/ctrlProps/ctrlProp13.xml><?xml version="1.0" encoding="utf-8"?>
<formControlPr xmlns="http://schemas.microsoft.com/office/spreadsheetml/2009/9/main" objectType="CheckBox" fmlaLink="$O$18" lockText="1" noThreeD="1"/>
</file>

<file path=xl/ctrlProps/ctrlProp14.xml><?xml version="1.0" encoding="utf-8"?>
<formControlPr xmlns="http://schemas.microsoft.com/office/spreadsheetml/2009/9/main" objectType="CheckBox" fmlaLink="$O$19" lockText="1" noThreeD="1"/>
</file>

<file path=xl/ctrlProps/ctrlProp15.xml><?xml version="1.0" encoding="utf-8"?>
<formControlPr xmlns="http://schemas.microsoft.com/office/spreadsheetml/2009/9/main" objectType="CheckBox" fmlaLink="$O$20" lockText="1" noThreeD="1"/>
</file>

<file path=xl/ctrlProps/ctrlProp16.xml><?xml version="1.0" encoding="utf-8"?>
<formControlPr xmlns="http://schemas.microsoft.com/office/spreadsheetml/2009/9/main" objectType="CheckBox" fmlaLink="$O$7" lockText="1" noThreeD="1"/>
</file>

<file path=xl/ctrlProps/ctrlProp17.xml><?xml version="1.0" encoding="utf-8"?>
<formControlPr xmlns="http://schemas.microsoft.com/office/spreadsheetml/2009/9/main" objectType="CheckBox" fmlaLink="$O$21" lockText="1" noThreeD="1"/>
</file>

<file path=xl/ctrlProps/ctrlProp2.xml><?xml version="1.0" encoding="utf-8"?>
<formControlPr xmlns="http://schemas.microsoft.com/office/spreadsheetml/2009/9/main" objectType="CheckBox" fmlaLink="$O$9" lockText="1" noThreeD="1"/>
</file>

<file path=xl/ctrlProps/ctrlProp3.xml><?xml version="1.0" encoding="utf-8"?>
<formControlPr xmlns="http://schemas.microsoft.com/office/spreadsheetml/2009/9/main" objectType="CheckBox" fmlaLink="$O$10" lockText="1" noThreeD="1"/>
</file>

<file path=xl/ctrlProps/ctrlProp4.xml><?xml version="1.0" encoding="utf-8"?>
<formControlPr xmlns="http://schemas.microsoft.com/office/spreadsheetml/2009/9/main" objectType="CheckBox" fmlaLink="$O$11" lockText="1" noThreeD="1"/>
</file>

<file path=xl/ctrlProps/ctrlProp5.xml><?xml version="1.0" encoding="utf-8"?>
<formControlPr xmlns="http://schemas.microsoft.com/office/spreadsheetml/2009/9/main" objectType="CheckBox" fmlaLink="$O$12" lockText="1" noThreeD="1"/>
</file>

<file path=xl/ctrlProps/ctrlProp6.xml><?xml version="1.0" encoding="utf-8"?>
<formControlPr xmlns="http://schemas.microsoft.com/office/spreadsheetml/2009/9/main" objectType="CheckBox" checked="Checked" fmlaLink="$O$13" lockText="1" noThreeD="1"/>
</file>

<file path=xl/ctrlProps/ctrlProp7.xml><?xml version="1.0" encoding="utf-8"?>
<formControlPr xmlns="http://schemas.microsoft.com/office/spreadsheetml/2009/9/main" objectType="CheckBox" fmlaLink="$O$14" lockText="1" noThreeD="1"/>
</file>

<file path=xl/ctrlProps/ctrlProp8.xml><?xml version="1.0" encoding="utf-8"?>
<formControlPr xmlns="http://schemas.microsoft.com/office/spreadsheetml/2009/9/main" objectType="CheckBox" fmlaLink="$O$15" lockText="1" noThreeD="1"/>
</file>

<file path=xl/ctrlProps/ctrlProp9.xml><?xml version="1.0" encoding="utf-8"?>
<formControlPr xmlns="http://schemas.microsoft.com/office/spreadsheetml/2009/9/main" objectType="CheckBox" checked="Checked" fmlaLink="$Q$7" lockText="1" noThreeD="1"/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133350</xdr:colOff>
      <xdr:row>0</xdr:row>
      <xdr:rowOff>104775</xdr:rowOff>
    </xdr:from>
    <xdr:to>
      <xdr:col>2</xdr:col>
      <xdr:colOff>1027508</xdr:colOff>
      <xdr:row>1</xdr:row>
      <xdr:rowOff>180975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pSpPr/>
      </xdr:nvGrpSpPr>
      <xdr:grpSpPr>
        <a:xfrm>
          <a:off x="133350" y="104775"/>
          <a:ext cx="2456258" cy="352425"/>
          <a:chOff x="133350" y="104775"/>
          <a:chExt cx="2522933" cy="352425"/>
        </a:xfrm>
      </xdr:grpSpPr>
      <xdr:pic>
        <xdr:nvPicPr>
          <xdr:cNvPr id="3" name="Picture 2">
            <a:extLst>
              <a:ext uri="{FF2B5EF4-FFF2-40B4-BE49-F238E27FC236}">
                <a16:creationId xmlns:a16="http://schemas.microsoft.com/office/drawing/2014/main" id="{00000000-0008-0000-0100-000003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33350" y="104775"/>
            <a:ext cx="378926" cy="352425"/>
          </a:xfrm>
          <a:prstGeom prst="rect">
            <a:avLst/>
          </a:prstGeom>
        </xdr:spPr>
      </xdr:pic>
      <xdr:pic>
        <xdr:nvPicPr>
          <xdr:cNvPr id="4" name="Picture 3">
            <a:extLst>
              <a:ext uri="{FF2B5EF4-FFF2-40B4-BE49-F238E27FC236}">
                <a16:creationId xmlns:a16="http://schemas.microsoft.com/office/drawing/2014/main" id="{00000000-0008-0000-0100-000004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762000" y="104775"/>
            <a:ext cx="1894283" cy="352425"/>
          </a:xfrm>
          <a:prstGeom prst="rect">
            <a:avLst/>
          </a:prstGeom>
        </xdr:spPr>
      </xdr:pic>
      <xdr:sp macro="" textlink="">
        <xdr:nvSpPr>
          <xdr:cNvPr id="5" name="TextBox 4">
            <a:extLst>
              <a:ext uri="{FF2B5EF4-FFF2-40B4-BE49-F238E27FC236}">
                <a16:creationId xmlns:a16="http://schemas.microsoft.com/office/drawing/2014/main" id="{00000000-0008-0000-0100-000005000000}"/>
              </a:ext>
            </a:extLst>
          </xdr:cNvPr>
          <xdr:cNvSpPr txBox="1"/>
        </xdr:nvSpPr>
        <xdr:spPr>
          <a:xfrm>
            <a:off x="581025" y="171450"/>
            <a:ext cx="125740" cy="207429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lIns="0" tIns="0" rIns="0" bIns="0" rtlCol="0" anchor="t">
            <a:spAutoFit/>
          </a:bodyPr>
          <a:lstStyle/>
          <a:p>
            <a:r>
              <a:rPr lang="en-DK" sz="1200">
                <a:solidFill>
                  <a:schemeClr val="bg1"/>
                </a:solidFill>
              </a:rPr>
              <a:t>✘</a:t>
            </a: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133350</xdr:colOff>
      <xdr:row>0</xdr:row>
      <xdr:rowOff>107156</xdr:rowOff>
    </xdr:from>
    <xdr:to>
      <xdr:col>3</xdr:col>
      <xdr:colOff>2661043</xdr:colOff>
      <xdr:row>1</xdr:row>
      <xdr:rowOff>185737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pSpPr/>
      </xdr:nvGrpSpPr>
      <xdr:grpSpPr>
        <a:xfrm>
          <a:off x="2169319" y="107156"/>
          <a:ext cx="2527693" cy="352425"/>
          <a:chOff x="133350" y="107156"/>
          <a:chExt cx="2527693" cy="352425"/>
        </a:xfrm>
      </xdr:grpSpPr>
      <xdr:pic>
        <xdr:nvPicPr>
          <xdr:cNvPr id="3" name="Picture 2">
            <a:extLst>
              <a:ext uri="{FF2B5EF4-FFF2-40B4-BE49-F238E27FC236}">
                <a16:creationId xmlns:a16="http://schemas.microsoft.com/office/drawing/2014/main" id="{00000000-0008-0000-0200-000003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33350" y="107156"/>
            <a:ext cx="383686" cy="352425"/>
          </a:xfrm>
          <a:prstGeom prst="rect">
            <a:avLst/>
          </a:prstGeom>
        </xdr:spPr>
      </xdr:pic>
      <xdr:pic>
        <xdr:nvPicPr>
          <xdr:cNvPr id="4" name="Picture 3">
            <a:extLst>
              <a:ext uri="{FF2B5EF4-FFF2-40B4-BE49-F238E27FC236}">
                <a16:creationId xmlns:a16="http://schemas.microsoft.com/office/drawing/2014/main" id="{00000000-0008-0000-0200-000004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766760" y="107156"/>
            <a:ext cx="1894283" cy="352425"/>
          </a:xfrm>
          <a:prstGeom prst="rect">
            <a:avLst/>
          </a:prstGeom>
        </xdr:spPr>
      </xdr:pic>
      <xdr:sp macro="" textlink="">
        <xdr:nvSpPr>
          <xdr:cNvPr id="5" name="TextBox 4">
            <a:extLst>
              <a:ext uri="{FF2B5EF4-FFF2-40B4-BE49-F238E27FC236}">
                <a16:creationId xmlns:a16="http://schemas.microsoft.com/office/drawing/2014/main" id="{00000000-0008-0000-0200-000005000000}"/>
              </a:ext>
            </a:extLst>
          </xdr:cNvPr>
          <xdr:cNvSpPr txBox="1"/>
        </xdr:nvSpPr>
        <xdr:spPr>
          <a:xfrm>
            <a:off x="585785" y="173831"/>
            <a:ext cx="125740" cy="205048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lIns="0" tIns="0" rIns="0" bIns="0" rtlCol="0" anchor="t">
            <a:spAutoFit/>
          </a:bodyPr>
          <a:lstStyle/>
          <a:p>
            <a:r>
              <a:rPr lang="en-DK" sz="1200">
                <a:solidFill>
                  <a:schemeClr val="bg1"/>
                </a:solidFill>
              </a:rPr>
              <a:t>✘</a:t>
            </a:r>
          </a:p>
        </xdr:txBody>
      </xdr: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76200</xdr:colOff>
          <xdr:row>7</xdr:row>
          <xdr:rowOff>0</xdr:rowOff>
        </xdr:from>
        <xdr:to>
          <xdr:col>3</xdr:col>
          <xdr:colOff>0</xdr:colOff>
          <xdr:row>8</xdr:row>
          <xdr:rowOff>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4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76200</xdr:colOff>
          <xdr:row>8</xdr:row>
          <xdr:rowOff>0</xdr:rowOff>
        </xdr:from>
        <xdr:to>
          <xdr:col>3</xdr:col>
          <xdr:colOff>0</xdr:colOff>
          <xdr:row>9</xdr:row>
          <xdr:rowOff>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4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76200</xdr:colOff>
          <xdr:row>9</xdr:row>
          <xdr:rowOff>0</xdr:rowOff>
        </xdr:from>
        <xdr:to>
          <xdr:col>3</xdr:col>
          <xdr:colOff>0</xdr:colOff>
          <xdr:row>10</xdr:row>
          <xdr:rowOff>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4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76200</xdr:colOff>
          <xdr:row>10</xdr:row>
          <xdr:rowOff>0</xdr:rowOff>
        </xdr:from>
        <xdr:to>
          <xdr:col>3</xdr:col>
          <xdr:colOff>0</xdr:colOff>
          <xdr:row>11</xdr:row>
          <xdr:rowOff>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4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76200</xdr:colOff>
          <xdr:row>11</xdr:row>
          <xdr:rowOff>0</xdr:rowOff>
        </xdr:from>
        <xdr:to>
          <xdr:col>3</xdr:col>
          <xdr:colOff>0</xdr:colOff>
          <xdr:row>12</xdr:row>
          <xdr:rowOff>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4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76200</xdr:colOff>
          <xdr:row>12</xdr:row>
          <xdr:rowOff>0</xdr:rowOff>
        </xdr:from>
        <xdr:to>
          <xdr:col>3</xdr:col>
          <xdr:colOff>0</xdr:colOff>
          <xdr:row>13</xdr:row>
          <xdr:rowOff>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4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76200</xdr:colOff>
          <xdr:row>13</xdr:row>
          <xdr:rowOff>0</xdr:rowOff>
        </xdr:from>
        <xdr:to>
          <xdr:col>3</xdr:col>
          <xdr:colOff>0</xdr:colOff>
          <xdr:row>14</xdr:row>
          <xdr:rowOff>0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4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76200</xdr:colOff>
          <xdr:row>14</xdr:row>
          <xdr:rowOff>0</xdr:rowOff>
        </xdr:from>
        <xdr:to>
          <xdr:col>3</xdr:col>
          <xdr:colOff>0</xdr:colOff>
          <xdr:row>15</xdr:row>
          <xdr:rowOff>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4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76200</xdr:colOff>
          <xdr:row>5</xdr:row>
          <xdr:rowOff>0</xdr:rowOff>
        </xdr:from>
        <xdr:to>
          <xdr:col>9</xdr:col>
          <xdr:colOff>0</xdr:colOff>
          <xdr:row>6</xdr:row>
          <xdr:rowOff>0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4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76200</xdr:colOff>
          <xdr:row>5</xdr:row>
          <xdr:rowOff>0</xdr:rowOff>
        </xdr:from>
        <xdr:to>
          <xdr:col>12</xdr:col>
          <xdr:colOff>0</xdr:colOff>
          <xdr:row>6</xdr:row>
          <xdr:rowOff>0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4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76200</xdr:colOff>
          <xdr:row>15</xdr:row>
          <xdr:rowOff>0</xdr:rowOff>
        </xdr:from>
        <xdr:to>
          <xdr:col>3</xdr:col>
          <xdr:colOff>0</xdr:colOff>
          <xdr:row>16</xdr:row>
          <xdr:rowOff>0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4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76200</xdr:colOff>
          <xdr:row>16</xdr:row>
          <xdr:rowOff>0</xdr:rowOff>
        </xdr:from>
        <xdr:to>
          <xdr:col>3</xdr:col>
          <xdr:colOff>0</xdr:colOff>
          <xdr:row>17</xdr:row>
          <xdr:rowOff>0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4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76200</xdr:colOff>
          <xdr:row>17</xdr:row>
          <xdr:rowOff>0</xdr:rowOff>
        </xdr:from>
        <xdr:to>
          <xdr:col>3</xdr:col>
          <xdr:colOff>0</xdr:colOff>
          <xdr:row>18</xdr:row>
          <xdr:rowOff>0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4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76200</xdr:colOff>
          <xdr:row>18</xdr:row>
          <xdr:rowOff>0</xdr:rowOff>
        </xdr:from>
        <xdr:to>
          <xdr:col>3</xdr:col>
          <xdr:colOff>0</xdr:colOff>
          <xdr:row>19</xdr:row>
          <xdr:rowOff>0</xdr:rowOff>
        </xdr:to>
        <xdr:sp macro="" textlink="">
          <xdr:nvSpPr>
            <xdr:cNvPr id="1043" name="Check Box 19" hidden="1">
              <a:extLst>
                <a:ext uri="{63B3BB69-23CF-44E3-9099-C40C66FF867C}">
                  <a14:compatExt spid="_x0000_s1043"/>
                </a:ext>
                <a:ext uri="{FF2B5EF4-FFF2-40B4-BE49-F238E27FC236}">
                  <a16:creationId xmlns:a16="http://schemas.microsoft.com/office/drawing/2014/main" id="{00000000-0008-0000-0400-00001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76200</xdr:colOff>
          <xdr:row>19</xdr:row>
          <xdr:rowOff>0</xdr:rowOff>
        </xdr:from>
        <xdr:to>
          <xdr:col>3</xdr:col>
          <xdr:colOff>0</xdr:colOff>
          <xdr:row>20</xdr:row>
          <xdr:rowOff>0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4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76200</xdr:colOff>
          <xdr:row>6</xdr:row>
          <xdr:rowOff>0</xdr:rowOff>
        </xdr:from>
        <xdr:to>
          <xdr:col>3</xdr:col>
          <xdr:colOff>0</xdr:colOff>
          <xdr:row>7</xdr:row>
          <xdr:rowOff>0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0000000-0008-0000-04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76200</xdr:colOff>
          <xdr:row>20</xdr:row>
          <xdr:rowOff>0</xdr:rowOff>
        </xdr:from>
        <xdr:to>
          <xdr:col>3</xdr:col>
          <xdr:colOff>0</xdr:colOff>
          <xdr:row>21</xdr:row>
          <xdr:rowOff>0</xdr:rowOff>
        </xdr:to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00000000-0008-0000-0400-00001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absolute">
    <xdr:from>
      <xdr:col>0</xdr:col>
      <xdr:colOff>133350</xdr:colOff>
      <xdr:row>0</xdr:row>
      <xdr:rowOff>104775</xdr:rowOff>
    </xdr:from>
    <xdr:to>
      <xdr:col>2</xdr:col>
      <xdr:colOff>2160983</xdr:colOff>
      <xdr:row>1</xdr:row>
      <xdr:rowOff>180975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pSpPr/>
      </xdr:nvGrpSpPr>
      <xdr:grpSpPr>
        <a:xfrm>
          <a:off x="133350" y="104775"/>
          <a:ext cx="2522933" cy="352425"/>
          <a:chOff x="133350" y="104775"/>
          <a:chExt cx="2522933" cy="352425"/>
        </a:xfrm>
      </xdr:grpSpPr>
      <xdr:pic>
        <xdr:nvPicPr>
          <xdr:cNvPr id="3" name="Picture 2">
            <a:extLst>
              <a:ext uri="{FF2B5EF4-FFF2-40B4-BE49-F238E27FC236}">
                <a16:creationId xmlns:a16="http://schemas.microsoft.com/office/drawing/2014/main" id="{00000000-0008-0000-0400-000003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33350" y="104775"/>
            <a:ext cx="378926" cy="352425"/>
          </a:xfrm>
          <a:prstGeom prst="rect">
            <a:avLst/>
          </a:prstGeom>
        </xdr:spPr>
      </xdr:pic>
      <xdr:pic>
        <xdr:nvPicPr>
          <xdr:cNvPr id="9" name="Picture 8">
            <a:extLst>
              <a:ext uri="{FF2B5EF4-FFF2-40B4-BE49-F238E27FC236}">
                <a16:creationId xmlns:a16="http://schemas.microsoft.com/office/drawing/2014/main" id="{00000000-0008-0000-0400-000009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762000" y="104775"/>
            <a:ext cx="1894283" cy="352425"/>
          </a:xfrm>
          <a:prstGeom prst="rect">
            <a:avLst/>
          </a:prstGeom>
        </xdr:spPr>
      </xdr:pic>
      <xdr:sp macro="" textlink="">
        <xdr:nvSpPr>
          <xdr:cNvPr id="10" name="TextBox 9">
            <a:extLst>
              <a:ext uri="{FF2B5EF4-FFF2-40B4-BE49-F238E27FC236}">
                <a16:creationId xmlns:a16="http://schemas.microsoft.com/office/drawing/2014/main" id="{00000000-0008-0000-0400-00000A000000}"/>
              </a:ext>
            </a:extLst>
          </xdr:cNvPr>
          <xdr:cNvSpPr txBox="1"/>
        </xdr:nvSpPr>
        <xdr:spPr>
          <a:xfrm>
            <a:off x="581025" y="171450"/>
            <a:ext cx="125740" cy="207429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lIns="0" tIns="0" rIns="0" bIns="0" rtlCol="0" anchor="t">
            <a:spAutoFit/>
          </a:bodyPr>
          <a:lstStyle/>
          <a:p>
            <a:r>
              <a:rPr lang="en-DK" sz="1200">
                <a:solidFill>
                  <a:schemeClr val="bg1"/>
                </a:solidFill>
              </a:rPr>
              <a:t>✘</a:t>
            </a:r>
          </a:p>
        </xdr:txBody>
      </xdr:sp>
    </xdr:grpSp>
    <xdr:clientData/>
  </xdr:twoCellAnchor>
</xdr:wsDr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6" connectionId="1" xr16:uid="{D297DE28-7FB8-4343-8E22-A500278B4BD0}" autoFormatId="16" applyNumberFormats="0" applyBorderFormats="0" applyFontFormats="0" applyPatternFormats="0" applyAlignmentFormats="0" applyWidthHeightFormats="0">
  <queryTableRefresh nextId="43">
    <queryTableFields count="24">
      <queryTableField id="1" name="CompanyShortName" tableColumnId="1"/>
      <queryTableField id="2" name="CompanyLegalName" tableColumnId="2"/>
      <queryTableField id="3" name="CompanyRole" tableColumnId="3"/>
      <queryTableField id="16" name="GroupShortName" tableColumnId="16"/>
      <queryTableField id="4" name="Source" tableColumnId="4"/>
      <queryTableField id="5" name="Year" tableColumnId="5"/>
      <queryTableField id="6" name="Month" tableColumnId="6"/>
      <queryTableField id="18" name="GroupStructure" tableColumnId="18"/>
      <queryTableField id="22" name="IsDefaultStructure" tableColumnId="10"/>
      <queryTableField id="7" name="AccountCode" tableColumnId="7"/>
      <queryTableField id="8" name="AccountName" tableColumnId="8"/>
      <queryTableField id="13" name="AccountType" tableColumnId="13"/>
      <queryTableField id="20" name="SumAccountCode" tableColumnId="14"/>
      <queryTableField id="9" name="DimensionCode" tableColumnId="9"/>
      <queryTableField id="23" name="DimensionName" tableColumnId="11"/>
      <queryTableField id="24" name="AmountPeriod" tableColumnId="15"/>
      <queryTableField id="25" name="AmountYTD" tableColumnId="17"/>
      <queryTableField id="12" name="CurrencyCode" tableColumnId="12"/>
      <queryTableField id="26" name="OriginCompanyShortName" tableColumnId="19"/>
      <queryTableField id="27" name="CounterpartyShortName" tableColumnId="20"/>
      <queryTableField id="28" name="Origin" tableColumnId="21"/>
      <queryTableField id="29" name="JournalType" tableColumnId="22"/>
      <queryTableField id="30" name="JournalLayer" tableColumnId="23"/>
      <queryTableField id="42" name="ConsolidatedAt" tableColumnId="24"/>
    </queryTableFields>
  </queryTableRefresh>
</queryTable>
</file>

<file path=xl/queryTables/queryTable10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5" xr16:uid="{77CE090D-6094-4AEC-9AD4-035889DD563E}" autoFormatId="16" applyNumberFormats="0" applyBorderFormats="0" applyFontFormats="0" applyPatternFormats="0" applyAlignmentFormats="0" applyWidthHeightFormats="0">
  <queryTableRefresh nextId="3">
    <queryTableFields count="2">
      <queryTableField id="1" name="CurrencyCode" tableColumnId="1"/>
      <queryTableField id="2" name="CurrencyName" tableColumnId="2"/>
    </queryTableFields>
  </queryTableRefresh>
</queryTable>
</file>

<file path=xl/queryTables/queryTable1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" connectionId="12" xr16:uid="{1BFC3C45-CFD8-4BF3-AB5D-1F5A1A125B2B}" autoFormatId="16" applyNumberFormats="0" applyBorderFormats="0" applyFontFormats="0" applyPatternFormats="0" applyAlignmentFormats="0" applyWidthHeightFormats="0">
  <queryTableRefresh nextId="9">
    <queryTableFields count="8">
      <queryTableField id="1" name="MappingName" tableColumnId="1"/>
      <queryTableField id="2" name="LocalAccountCode" tableColumnId="2"/>
      <queryTableField id="3" name="LocalAccountName" tableColumnId="3"/>
      <queryTableField id="4" name="GroupAccountCode" tableColumnId="4"/>
      <queryTableField id="5" name="GroupAccountName" tableColumnId="5"/>
      <queryTableField id="6" name="GroupAccountSumAccountCode" tableColumnId="6"/>
      <queryTableField id="7" name="GroupAccountType" tableColumnId="7"/>
      <queryTableField id="8" name="Ignored" tableColumnId="8"/>
    </queryTableFields>
  </queryTableRefresh>
</queryTable>
</file>

<file path=xl/queryTables/queryTable1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3" connectionId="14" xr16:uid="{6D3087C6-EFCC-4F3F-93C2-30ACA8A65904}" autoFormatId="16" applyNumberFormats="0" applyBorderFormats="0" applyFontFormats="0" applyPatternFormats="0" applyAlignmentFormats="0" applyWidthHeightFormats="0">
  <queryTableRefresh nextId="8">
    <queryTableFields count="7">
      <queryTableField id="1" name="CompanyShortName" tableColumnId="1"/>
      <queryTableField id="2" name="CompanyLegalName" tableColumnId="2"/>
      <queryTableField id="3" name="FromYear" tableColumnId="3"/>
      <queryTableField id="4" name="FromMonth" tableColumnId="4"/>
      <queryTableField id="5" name="ToYear" tableColumnId="5"/>
      <queryTableField id="6" name="ToMonth" tableColumnId="6"/>
      <queryTableField id="7" name="OwnershipPercentage" tableColumnId="7"/>
    </queryTableFields>
  </queryTableRefresh>
</queryTable>
</file>

<file path=xl/queryTables/queryTable1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5" xr16:uid="{B8F5F30B-EB14-4D42-98BE-FFC8CC2EF14A}" autoFormatId="16" applyNumberFormats="0" applyBorderFormats="0" applyFontFormats="0" applyPatternFormats="0" applyAlignmentFormats="0" applyWidthHeightFormats="0">
  <queryTableRefresh nextId="6">
    <queryTableFields count="5">
      <queryTableField id="1" name="Source" tableColumnId="1"/>
      <queryTableField id="2" name="Year" tableColumnId="2"/>
      <queryTableField id="3" name="Month" tableColumnId="3"/>
      <queryTableField id="4" name="GroupStructure" tableColumnId="4"/>
      <queryTableField id="5" name="Closed" tableColumnId="5"/>
    </queryTableFields>
  </queryTableRefresh>
</queryTable>
</file>

<file path=xl/queryTables/queryTable1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" connectionId="26" xr16:uid="{4B094090-0AF2-4AE5-A511-6BF17202DCB9}" autoFormatId="16" applyNumberFormats="0" applyBorderFormats="0" applyFontFormats="0" applyPatternFormats="0" applyAlignmentFormats="0" applyWidthHeightFormats="0">
  <queryTableRefresh nextId="49">
    <queryTableFields count="8">
      <queryTableField id="1" name="CompanyShortName" tableColumnId="1"/>
      <queryTableField id="2" name="CompanyLegalName" tableColumnId="2"/>
      <queryTableField id="5" name="Source" tableColumnId="5"/>
      <queryTableField id="3" name="Year" tableColumnId="3"/>
      <queryTableField id="4" name="Month" tableColumnId="4"/>
      <queryTableField id="6" name="UploadedBy" tableColumnId="6"/>
      <queryTableField id="7" name="UploadedAt" tableColumnId="7"/>
      <queryTableField id="8" name="MappingName" tableColumnId="8"/>
    </queryTableFields>
  </queryTableRefresh>
</queryTable>
</file>

<file path=xl/queryTables/queryTable1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7" connectionId="4" xr16:uid="{5C73252A-B60F-4042-91CB-1E53B4CA209A}" autoFormatId="16" applyNumberFormats="0" applyBorderFormats="0" applyFontFormats="0" applyPatternFormats="0" applyAlignmentFormats="0" applyWidthHeightFormats="0">
  <queryTableRefresh nextId="14">
    <queryTableFields count="13">
      <queryTableField id="1" name="GroupShortName" tableColumnId="1"/>
      <queryTableField id="2" name="GroupLegalName" tableColumnId="2"/>
      <queryTableField id="3" name="Source" tableColumnId="3"/>
      <queryTableField id="4" name="Year" tableColumnId="4"/>
      <queryTableField id="5" name="Month" tableColumnId="5"/>
      <queryTableField id="6" name="GroupStructure" tableColumnId="6"/>
      <queryTableField id="7" name="OpeningBalanceSource" tableColumnId="7"/>
      <queryTableField id="8" name="OpeningBalanceYear" tableColumnId="8"/>
      <queryTableField id="9" name="OpeningBalanceMonth" tableColumnId="9"/>
      <queryTableField id="10" name="PrevPeriodYear" tableColumnId="10"/>
      <queryTableField id="11" name="PrevPeriodMonth" tableColumnId="11"/>
      <queryTableField id="12" name="ConsolidatedBy" tableColumnId="12"/>
      <queryTableField id="13" name="ConsolidatedAt" tableColumnId="13"/>
    </queryTableFields>
  </queryTableRefresh>
</queryTable>
</file>

<file path=xl/queryTables/queryTable1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3" connectionId="3" xr16:uid="{1C1CD9EF-03EF-45D4-B88A-0580D5F46E0B}" autoFormatId="16" applyNumberFormats="0" applyBorderFormats="0" applyFontFormats="0" applyPatternFormats="0" applyAlignmentFormats="0" applyWidthHeightFormats="0">
  <queryTableRefresh nextId="26">
    <queryTableFields count="11">
      <queryTableField id="12" name="CompanyShortName" tableColumnId="1"/>
      <queryTableField id="13" name="CompanyLegalName" tableColumnId="2"/>
      <queryTableField id="22" name="CurrencyCode" tableColumnId="8"/>
      <queryTableField id="6" name="accountingPrinciple" tableColumnId="6"/>
      <queryTableField id="7" name="Consolidate" tableColumnId="7"/>
      <queryTableField id="14" name="ConsolidateFromYear" tableColumnId="3"/>
      <queryTableField id="15" name="ConsolidateFromMonth" tableColumnId="4"/>
      <queryTableField id="16" name="Type" tableColumnId="5"/>
      <queryTableField id="11" name="MappingName" tableColumnId="9"/>
      <queryTableField id="24" name="RecognizeAs" tableColumnId="10"/>
      <queryTableField id="25" name="AccountingPrincipleAssociates" tableColumnId="11"/>
    </queryTableFields>
  </queryTableRefresh>
</queryTable>
</file>

<file path=xl/queryTables/queryTable1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" connectionId="20" xr16:uid="{9E22AAD0-AF29-4AF1-A1DD-FD10D40BD8EF}" autoFormatId="16" applyNumberFormats="0" applyBorderFormats="0" applyFontFormats="0" applyPatternFormats="0" applyAlignmentFormats="0" applyWidthHeightFormats="0">
  <queryTableRefresh nextId="2">
    <queryTableFields count="1">
      <queryTableField id="1" name="Source" tableColumnId="1"/>
    </queryTableFields>
  </queryTableRefresh>
</queryTable>
</file>

<file path=xl/queryTables/queryTable1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3" connectionId="21" xr16:uid="{14250EFF-FEB5-4778-A50F-62B9D86C01E0}" autoFormatId="16" applyNumberFormats="0" applyBorderFormats="0" applyFontFormats="0" applyPatternFormats="0" applyAlignmentFormats="0" applyWidthHeightFormats="0">
  <queryTableRefresh nextId="5">
    <queryTableFields count="2">
      <queryTableField id="3" name="GroupStructure" tableColumnId="1"/>
      <queryTableField id="2" name="IsDefault" tableColumnId="2"/>
    </queryTableFields>
  </queryTableRefresh>
</queryTable>
</file>

<file path=xl/queryTables/queryTable19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" connectionId="13" xr16:uid="{BF6E7F83-511B-4B32-BCDE-8C6FF0749BED}" autoFormatId="16" applyNumberFormats="0" applyBorderFormats="0" applyFontFormats="0" applyPatternFormats="0" applyAlignmentFormats="0" applyWidthHeightFormats="0">
  <queryTableRefresh nextId="3">
    <queryTableFields count="1">
      <queryTableField id="2" name="Month" tableColumnId="2"/>
    </queryTableFields>
  </queryTableRefresh>
</queryTable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5" connectionId="24" xr16:uid="{29E65F98-D7AC-48A2-912E-1C27F60DDF6A}" autoFormatId="16" applyNumberFormats="0" applyBorderFormats="0" applyFontFormats="0" applyPatternFormats="0" applyAlignmentFormats="0" applyWidthHeightFormats="0">
  <queryTableRefresh nextId="41">
    <queryTableFields count="23">
      <queryTableField id="1" name="CompanyShortName" tableColumnId="1"/>
      <queryTableField id="2" name="CompanyLegalName" tableColumnId="2"/>
      <queryTableField id="3" name="Source" tableColumnId="3"/>
      <queryTableField id="4" name="Year" tableColumnId="4"/>
      <queryTableField id="5" name="Month" tableColumnId="5"/>
      <queryTableField id="22" name="GroupStructure" tableColumnId="9"/>
      <queryTableField id="6" name="AccountCode" tableColumnId="6"/>
      <queryTableField id="7" name="AccountName" tableColumnId="7"/>
      <queryTableField id="12" name="AccountType" tableColumnId="12"/>
      <queryTableField id="23" name="LocalAccountCode" tableColumnId="10"/>
      <queryTableField id="24" name="LocalAccountName" tableColumnId="14"/>
      <queryTableField id="8" name="DimensionCode" tableColumnId="8"/>
      <queryTableField id="25" name="DimensionName" tableColumnId="19"/>
      <queryTableField id="26" name="AmountPeriod" tableColumnId="20"/>
      <queryTableField id="27" name="AmountYTD" tableColumnId="21"/>
      <queryTableField id="11" name="CurrencyCode" tableColumnId="11"/>
      <queryTableField id="13" name="CounterpartyShortName" tableColumnId="13"/>
      <queryTableField id="15" name="Origin" tableColumnId="15"/>
      <queryTableField id="28" name="JournalType" tableColumnId="22"/>
      <queryTableField id="16" name="JournalLayer" tableColumnId="16"/>
      <queryTableField id="17" name="BranchShortName" tableColumnId="17"/>
      <queryTableField id="18" name="BranchLegalName" tableColumnId="18"/>
      <queryTableField id="40" name="UploadedAt" tableColumnId="23"/>
    </queryTableFields>
  </queryTableRefresh>
</queryTable>
</file>

<file path=xl/queryTables/queryTable20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5" connectionId="11" xr16:uid="{0C629F83-8444-42E0-B3B8-1682CB3718DA}" autoFormatId="16" applyNumberFormats="0" applyBorderFormats="0" applyFontFormats="0" applyPatternFormats="0" applyAlignmentFormats="0" applyWidthHeightFormats="0">
  <queryTableRefresh nextId="2">
    <queryTableFields count="1">
      <queryTableField id="1" name="LastRefresh" tableColumnId="1"/>
    </queryTableFields>
  </queryTableRefresh>
</queryTable>
</file>

<file path=xl/queryTables/queryTable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7" connectionId="10" xr16:uid="{03D98838-E9E9-4AE1-8055-0633F9F05C28}" autoFormatId="16" applyNumberFormats="0" applyBorderFormats="0" applyFontFormats="0" applyPatternFormats="0" applyAlignmentFormats="0" applyWidthHeightFormats="0">
  <queryTableRefresh nextId="45">
    <queryTableFields count="24">
      <queryTableField id="1" name="CompanyShortName" tableColumnId="1"/>
      <queryTableField id="20" name="CompanyLegalName" tableColumnId="20"/>
      <queryTableField id="8" name="Source" tableColumnId="8"/>
      <queryTableField id="11" name="Year" tableColumnId="11"/>
      <queryTableField id="12" name="Month" tableColumnId="12"/>
      <queryTableField id="22" name="GroupStructure" tableColumnId="21"/>
      <queryTableField id="2" name="AccountCode" tableColumnId="2"/>
      <queryTableField id="3" name="AccountName" tableColumnId="3"/>
      <queryTableField id="6" name="AccountType" tableColumnId="6"/>
      <queryTableField id="4" name="DimensionCode" tableColumnId="4"/>
      <queryTableField id="23" name="DimensionName" tableColumnId="22"/>
      <queryTableField id="24" name="AmountYTD" tableColumnId="23"/>
      <queryTableField id="9" name="CurrencyCode" tableColumnId="9"/>
      <queryTableField id="25" name="CounterpartyShortName" tableColumnId="24"/>
      <queryTableField id="14" name="JournalType" tableColumnId="14"/>
      <queryTableField id="15" name="JournalLayer" tableColumnId="15"/>
      <queryTableField id="17" name="JournalNumber" tableColumnId="17"/>
      <queryTableField id="26" name="JournalHeader" tableColumnId="25"/>
      <queryTableField id="27" name="RowNumber" tableColumnId="26"/>
      <queryTableField id="28" name="RowText" tableColumnId="27"/>
      <queryTableField id="16" name="Posted" tableColumnId="16"/>
      <queryTableField id="29" name="SystemGenerated" tableColumnId="28"/>
      <queryTableField id="30" name="BranchShortName" tableColumnId="29"/>
      <queryTableField id="31" name="BranchLegalName" tableColumnId="30"/>
    </queryTableFields>
  </queryTableRefresh>
</queryTable>
</file>

<file path=xl/queryTables/queryTable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6" connectionId="7" xr16:uid="{DB73B322-29A6-4B05-9333-FC1172D53697}" autoFormatId="16" applyNumberFormats="0" applyBorderFormats="0" applyFontFormats="0" applyPatternFormats="0" applyAlignmentFormats="0" applyWidthHeightFormats="0">
  <queryTableRefresh nextId="11">
    <queryTableFields count="8">
      <queryTableField id="4" name="Source" tableColumnId="4"/>
      <queryTableField id="1" name="Year" tableColumnId="1"/>
      <queryTableField id="2" name="Month" tableColumnId="2"/>
      <queryTableField id="3" name="CurrencyCode" tableColumnId="3"/>
      <queryTableField id="5" name="DefaultAvgRate" tableColumnId="5"/>
      <queryTableField id="6" name="DefaultEndRate" tableColumnId="6"/>
      <queryTableField id="7" name="CustomAvgRate" tableColumnId="7"/>
      <queryTableField id="8" name="CustomEndRate" tableColumnId="8"/>
    </queryTableFields>
  </queryTableRefresh>
</queryTable>
</file>

<file path=xl/queryTables/queryTable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6" connectionId="2" xr16:uid="{0F6980C8-3BFD-43A7-926B-21BADD42BED1}" autoFormatId="16" applyNumberFormats="0" applyBorderFormats="0" applyFontFormats="0" applyPatternFormats="0" applyAlignmentFormats="0" applyWidthHeightFormats="0">
  <queryTableRefresh nextId="27">
    <queryTableFields count="16">
      <queryTableField id="1" name="CompanyShortName" tableColumnId="1"/>
      <queryTableField id="2" name="CompanyLegalName" tableColumnId="2"/>
      <queryTableField id="3" name="CompanyRole" tableColumnId="3"/>
      <queryTableField id="13" name="GroupShortName" tableColumnId="13"/>
      <queryTableField id="4" name="Source" tableColumnId="4"/>
      <queryTableField id="5" name="Year" tableColumnId="5"/>
      <queryTableField id="6" name="Month" tableColumnId="6"/>
      <queryTableField id="16" name="GroupStructure" tableColumnId="10"/>
      <queryTableField id="7" name="AccountCode" tableColumnId="7"/>
      <queryTableField id="8" name="AccountName" tableColumnId="8"/>
      <queryTableField id="12" name="AccountType" tableColumnId="12"/>
      <queryTableField id="9" name="DimensionCode" tableColumnId="9"/>
      <queryTableField id="17" name="DimensionName" tableColumnId="11"/>
      <queryTableField id="18" name="AmountPeriod" tableColumnId="14"/>
      <queryTableField id="19" name="AmountYTD" tableColumnId="15"/>
      <queryTableField id="26" name="ConsolidatedAt" tableColumnId="16"/>
    </queryTableFields>
  </queryTableRefresh>
</queryTable>
</file>

<file path=xl/queryTables/queryTable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7" connectionId="25" xr16:uid="{739DCCD4-C5A1-4FA4-B3B0-FD472B6C4C7E}" autoFormatId="16" applyNumberFormats="0" applyBorderFormats="0" applyFontFormats="0" applyPatternFormats="0" applyAlignmentFormats="0" applyWidthHeightFormats="0">
  <queryTableRefresh nextId="24">
    <queryTableFields count="14">
      <queryTableField id="1" name="CompanyShortName" tableColumnId="1"/>
      <queryTableField id="2" name="CompanyLegalName" tableColumnId="2"/>
      <queryTableField id="3" name="Source" tableColumnId="3"/>
      <queryTableField id="4" name="Year" tableColumnId="4"/>
      <queryTableField id="5" name="Month" tableColumnId="5"/>
      <queryTableField id="6" name="AccountCode" tableColumnId="6"/>
      <queryTableField id="7" name="AccountName" tableColumnId="7"/>
      <queryTableField id="8" name="DimensionCode" tableColumnId="8"/>
      <queryTableField id="15" name="DimensionName" tableColumnId="9"/>
      <queryTableField id="16" name="AmountPeriod" tableColumnId="10"/>
      <queryTableField id="17" name="AmountYTD" tableColumnId="11"/>
      <queryTableField id="18" name="BranchShortName" tableColumnId="12"/>
      <queryTableField id="19" name="BranchLegalName" tableColumnId="13"/>
      <queryTableField id="23" name="UploadedAt" tableColumnId="14"/>
    </queryTableFields>
  </queryTableRefresh>
</queryTable>
</file>

<file path=xl/queryTables/queryTable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4" connectionId="8" xr16:uid="{F9CCBC95-4311-488F-86F3-D829EE25A770}" autoFormatId="16" applyNumberFormats="0" applyBorderFormats="0" applyFontFormats="0" applyPatternFormats="0" applyAlignmentFormats="0" applyWidthHeightFormats="0">
  <queryTableRefresh nextId="35">
    <queryTableFields count="12">
      <queryTableField id="1" name="accountCode" tableColumnId="1"/>
      <queryTableField id="2" name="accountName" tableColumnId="2"/>
      <queryTableField id="3" name="accountType" tableColumnId="3"/>
      <queryTableField id="20" name="SumAccountCode" tableColumnId="5"/>
      <queryTableField id="4" name="balanceSheetType" tableColumnId="4"/>
      <queryTableField id="12" name="eliminationType" tableColumnId="10"/>
      <queryTableField id="14" name="SystemAccount" tableColumnId="7"/>
      <queryTableField id="6" name="mappable" tableColumnId="6"/>
      <queryTableField id="15" name="Level" tableColumnId="8"/>
      <queryTableField id="21" name="IsSumAccount" tableColumnId="9"/>
      <queryTableField id="31" name="Enabled" tableColumnId="11"/>
      <queryTableField id="34" name="Tags" tableColumnId="12"/>
    </queryTableFields>
  </queryTableRefresh>
</queryTable>
</file>

<file path=xl/queryTables/queryTable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4" connectionId="9" xr16:uid="{AC81712C-DBDE-46CA-8ADD-52D6B17EDFF1}" autoFormatId="16" applyNumberFormats="0" applyBorderFormats="0" applyFontFormats="0" applyPatternFormats="0" applyAlignmentFormats="0" applyWidthHeightFormats="0">
  <queryTableRefresh nextId="45">
    <queryTableFields count="7">
      <queryTableField id="23" name="CompanyShortName" tableColumnId="1"/>
      <queryTableField id="24" name="CompanyLegalName" tableColumnId="2"/>
      <queryTableField id="16" name="ParentShortName" tableColumnId="16"/>
      <queryTableField id="25" name="GroupStructure" tableColumnId="4"/>
      <queryTableField id="21" name="CurrencyCode" tableColumnId="3"/>
      <queryTableField id="8" name="HasChild" tableColumnId="8"/>
      <queryTableField id="11" name="Detached" tableColumnId="11"/>
    </queryTableFields>
  </queryTableRefresh>
</queryTable>
</file>

<file path=xl/queryTables/queryTable9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5" connectionId="6" xr16:uid="{0BFC7B92-BACA-4632-8E61-75943A5CD2B0}" autoFormatId="16" applyNumberFormats="0" applyBorderFormats="0" applyFontFormats="0" applyPatternFormats="0" applyAlignmentFormats="0" applyWidthHeightFormats="0">
  <queryTableRefresh nextId="4">
    <queryTableFields count="2">
      <queryTableField id="1" name="DimensionCode" tableColumnId="1"/>
      <queryTableField id="3" name="DimensionName" tableColumnId="2"/>
    </queryTableFields>
  </queryTableRefresh>
</queryTable>
</file>

<file path=xl/tables/_rels/table10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5.xml"/></Relationships>
</file>

<file path=xl/tables/_rels/table1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6.xml"/></Relationships>
</file>

<file path=xl/tables/_rels/table1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7.xml"/></Relationships>
</file>

<file path=xl/tables/_rels/table1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8.xml"/></Relationships>
</file>

<file path=xl/tables/_rels/table1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9.xml"/></Relationships>
</file>

<file path=xl/tables/_rels/table1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0.xml"/></Relationships>
</file>

<file path=xl/tables/_rels/table16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1.xml"/></Relationships>
</file>

<file path=xl/tables/_rels/table17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2.xml"/></Relationships>
</file>

<file path=xl/tables/_rels/table18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3.xml"/></Relationships>
</file>

<file path=xl/tables/_rels/table19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4.xml"/></Relationships>
</file>

<file path=xl/tables/_rels/table20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5.xml"/></Relationships>
</file>

<file path=xl/tables/_rels/table2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6.xml"/></Relationships>
</file>

<file path=xl/tables/_rels/table2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7.xml"/></Relationships>
</file>

<file path=xl/tables/_rels/table2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8.xml"/></Relationships>
</file>

<file path=xl/tables/_rels/table2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9.xml"/></Relationships>
</file>

<file path=xl/tables/_rels/table2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0.xml"/></Relationships>
</file>

<file path=xl/tables/_rels/table6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_rels/table7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tables/_rels/table8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.xml"/></Relationships>
</file>

<file path=xl/tables/_rels/table9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6E42C9E0-6537-4837-B374-FE75D407911C}" name="I_Periods" displayName="I_Periods" ref="E6:G24" totalsRowShown="0" headerRowDxfId="94" dataDxfId="92" headerRowBorderDxfId="93" tableBorderDxfId="91">
  <tableColumns count="3">
    <tableColumn id="1" xr3:uid="{92D656AA-38A1-4DBA-A923-288E25223F7C}" name="Year" dataDxfId="90"/>
    <tableColumn id="2" xr3:uid="{9AE227D7-8DAA-444A-BA86-703ACB98B305}" name="Month" dataDxfId="89"/>
    <tableColumn id="4" xr3:uid="{59F22D20-FAE0-44BD-ACF1-939897052C25}" name="Source" dataDxfId="88"/>
  </tableColumns>
  <tableStyleInfo showFirstColumn="0" showLastColumn="0" showRowStripes="0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59F4E00F-AC11-4169-AC36-F0925E4DAAB1}" name="CKPI" displayName="CKPI" ref="A1:P2" tableType="queryTable" insertRow="1" totalsRowShown="0">
  <autoFilter ref="A1:P2" xr:uid="{59F4E00F-AC11-4169-AC36-F0925E4DAAB1}"/>
  <tableColumns count="16">
    <tableColumn id="1" xr3:uid="{904F37A3-24CA-47B4-BAA8-F15F495BBDAC}" uniqueName="1" name="CompanyShortName" queryTableFieldId="1"/>
    <tableColumn id="2" xr3:uid="{648FABB1-0981-45D6-8450-58607392F245}" uniqueName="2" name="CompanyLegalName" queryTableFieldId="2"/>
    <tableColumn id="3" xr3:uid="{19C69A46-2668-42F8-BC7B-967249A38A4F}" uniqueName="3" name="CompanyRole" queryTableFieldId="3"/>
    <tableColumn id="13" xr3:uid="{B97A9DDE-E45D-40D3-AE02-E1E7B85908C4}" uniqueName="13" name="GroupShortName" queryTableFieldId="13"/>
    <tableColumn id="4" xr3:uid="{79082D89-99AB-434E-9040-894240D0F865}" uniqueName="4" name="Source" queryTableFieldId="4"/>
    <tableColumn id="5" xr3:uid="{1607D08D-06CD-4F12-9FE4-23D73F513B6A}" uniqueName="5" name="Year" queryTableFieldId="5"/>
    <tableColumn id="6" xr3:uid="{54C49ED1-C295-43EF-B819-A0BE09863F82}" uniqueName="6" name="Month" queryTableFieldId="6"/>
    <tableColumn id="10" xr3:uid="{A14C106F-CE87-4BB5-A8DC-45D0A2B7C50D}" uniqueName="10" name="GroupStructure" queryTableFieldId="16"/>
    <tableColumn id="7" xr3:uid="{71CF091A-E065-4A1F-A68E-3AD87E140593}" uniqueName="7" name="AccountCode" queryTableFieldId="7"/>
    <tableColumn id="8" xr3:uid="{8F4313E7-E10E-430C-8573-3E1B61598EDB}" uniqueName="8" name="AccountName" queryTableFieldId="8"/>
    <tableColumn id="12" xr3:uid="{DE0FD5BF-1C81-470B-9A70-8E27E930E9FC}" uniqueName="12" name="AccountType" queryTableFieldId="12"/>
    <tableColumn id="9" xr3:uid="{711AF9D3-CB98-40BC-A42B-424BDEE0F66C}" uniqueName="9" name="DimensionCode" queryTableFieldId="9"/>
    <tableColumn id="11" xr3:uid="{71EB698C-FAB8-499B-9C8C-516B209D029E}" uniqueName="11" name="DimensionName" queryTableFieldId="17"/>
    <tableColumn id="14" xr3:uid="{6F7E45B4-93C0-4AD7-A455-0B68AF524A5D}" uniqueName="14" name="AmountPeriod" queryTableFieldId="18"/>
    <tableColumn id="15" xr3:uid="{20AB5FF5-C558-4B7B-BA89-3CD8B139E9A2}" uniqueName="15" name="AmountYTD" queryTableFieldId="19"/>
    <tableColumn id="16" xr3:uid="{E62DA430-CEAE-4ADB-99AA-822386708C7A}" uniqueName="16" name="ConsolidatedAt" queryTableFieldId="26" dataDxfId="61"/>
  </tableColumns>
  <tableStyleInfo name="Konsolidator - Blue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187F4EC3-C733-46BC-A070-DEDE8C3F80EE}" name="UKPI" displayName="UKPI" ref="A1:N2" tableType="queryTable" insertRow="1" totalsRowShown="0">
  <autoFilter ref="A1:N2" xr:uid="{187F4EC3-C733-46BC-A070-DEDE8C3F80EE}"/>
  <tableColumns count="14">
    <tableColumn id="1" xr3:uid="{1E648C6D-D54A-44D4-BF29-DEBB713A7663}" uniqueName="1" name="CompanyShortName" queryTableFieldId="1"/>
    <tableColumn id="2" xr3:uid="{85B37CC1-D098-4F67-80DE-300B6932AED4}" uniqueName="2" name="CompanyLegalName" queryTableFieldId="2"/>
    <tableColumn id="3" xr3:uid="{A5295D22-C7CE-41FD-A639-120338CCD9BB}" uniqueName="3" name="Source" queryTableFieldId="3"/>
    <tableColumn id="4" xr3:uid="{9A0AC7AC-7DA2-4DB0-B1BB-FACB65FEB7D7}" uniqueName="4" name="Year" queryTableFieldId="4"/>
    <tableColumn id="5" xr3:uid="{6CBDD1CC-E428-49B2-8959-3FEA7A29A48A}" uniqueName="5" name="Month" queryTableFieldId="5"/>
    <tableColumn id="6" xr3:uid="{DFDF6ACA-BCD8-4143-B41B-F4BDCFB328DA}" uniqueName="6" name="AccountCode" queryTableFieldId="6"/>
    <tableColumn id="7" xr3:uid="{4E06BCE7-8489-42CF-B1C8-A60BCB5AFAC3}" uniqueName="7" name="AccountName" queryTableFieldId="7"/>
    <tableColumn id="8" xr3:uid="{33840955-45B1-4B59-878A-61EB3222C325}" uniqueName="8" name="DimensionCode" queryTableFieldId="8"/>
    <tableColumn id="9" xr3:uid="{8354267F-A3A6-477C-9C6C-D64528F9D717}" uniqueName="9" name="DimensionName" queryTableFieldId="15"/>
    <tableColumn id="10" xr3:uid="{5135E635-AF1A-4C67-B815-016371301140}" uniqueName="10" name="AmountPeriod" queryTableFieldId="16"/>
    <tableColumn id="11" xr3:uid="{1E4EDD52-76AB-4EBD-9EA1-D8265DE34F32}" uniqueName="11" name="AmountYTD" queryTableFieldId="17"/>
    <tableColumn id="12" xr3:uid="{A7FF9EAC-941D-478C-A080-62B344CC726B}" uniqueName="12" name="BranchShortName" queryTableFieldId="18"/>
    <tableColumn id="13" xr3:uid="{088B8360-00C5-4D58-87AD-2EE3F1C3028A}" uniqueName="13" name="BranchLegalName" queryTableFieldId="19"/>
    <tableColumn id="14" xr3:uid="{0CB8E123-0309-4BB4-BC7B-7E369100FEDA}" uniqueName="14" name="UploadedAt" queryTableFieldId="23" dataDxfId="60"/>
  </tableColumns>
  <tableStyleInfo name="Konsolidator - Blue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12580A58-D6E9-4C9F-8902-543423D5FAE3}" name="GA" displayName="GA" ref="A1:L1058" tableType="queryTable" totalsRowShown="0">
  <autoFilter ref="A1:L1058" xr:uid="{12580A58-D6E9-4C9F-8902-543423D5FAE3}"/>
  <tableColumns count="12">
    <tableColumn id="1" xr3:uid="{81769623-CD0E-4511-9ECA-25E7E1A938C1}" uniqueName="1" name="AccountCode" queryTableFieldId="1"/>
    <tableColumn id="2" xr3:uid="{D7B51B8A-837B-4A83-8536-32D8CF121D92}" uniqueName="2" name="AccountName" queryTableFieldId="2"/>
    <tableColumn id="3" xr3:uid="{F8CC2BFB-6ACE-4E26-B191-30D3289BE0E6}" uniqueName="3" name="AccountType" queryTableFieldId="3"/>
    <tableColumn id="5" xr3:uid="{1646B3B1-6E82-42FE-B93B-D3B39739B19C}" uniqueName="5" name="SumAccountCode" queryTableFieldId="20"/>
    <tableColumn id="4" xr3:uid="{3616D7E3-6C79-4560-B2B4-5749F9E5F2C7}" uniqueName="4" name="BalanceSheetType" queryTableFieldId="4"/>
    <tableColumn id="10" xr3:uid="{A3C1E3E7-A83B-4554-A2AD-FB4F33B8E76E}" uniqueName="10" name="EliminationType" queryTableFieldId="12"/>
    <tableColumn id="7" xr3:uid="{D8C28820-A2A6-4207-9A28-43DCA7426132}" uniqueName="7" name="SystemAccount" queryTableFieldId="14"/>
    <tableColumn id="6" xr3:uid="{47FCC558-6DFB-4C57-B93A-44C4D1B5FCA3}" uniqueName="6" name="Mappable" queryTableFieldId="6"/>
    <tableColumn id="8" xr3:uid="{F26FBC52-F297-4FC6-A472-FB1DA5BD347D}" uniqueName="8" name="Level" queryTableFieldId="15"/>
    <tableColumn id="9" xr3:uid="{19B43D37-90DB-4C9A-95E1-C32E3C1986FB}" uniqueName="9" name="IsSumAccount" queryTableFieldId="21"/>
    <tableColumn id="11" xr3:uid="{68261F99-90C0-403D-BB34-396FA467620E}" uniqueName="11" name="Enabled" queryTableFieldId="31"/>
    <tableColumn id="12" xr3:uid="{FDE34881-2D06-45DF-8B45-32307B3D35DF}" uniqueName="12" name="Tags" queryTableFieldId="34" dataDxfId="59"/>
  </tableColumns>
  <tableStyleInfo name="Konsolidator - Green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E083062F-0473-4852-93DB-871694C93230}" name="GS" displayName="GS" ref="A1:G2" tableType="queryTable" insertRow="1" totalsRowShown="0">
  <autoFilter ref="A1:G2" xr:uid="{E083062F-0473-4852-93DB-871694C93230}"/>
  <tableColumns count="7">
    <tableColumn id="1" xr3:uid="{CEF4FBE3-B49B-43A6-B27E-9A982DB89F49}" uniqueName="1" name="CompanyShortName" queryTableFieldId="23"/>
    <tableColumn id="2" xr3:uid="{3FD81D19-ECA7-4AE8-BDD4-D6EC8B950506}" uniqueName="2" name="CompanyLegalName" queryTableFieldId="24"/>
    <tableColumn id="16" xr3:uid="{648A9B8C-7B03-49D2-B179-E7C27B0EAD55}" uniqueName="16" name="ParentShortName" queryTableFieldId="16"/>
    <tableColumn id="4" xr3:uid="{084DB597-E84C-4CF2-B479-09C7603E7EA8}" uniqueName="4" name="GroupStructure" queryTableFieldId="25"/>
    <tableColumn id="3" xr3:uid="{75B0AD68-13BA-48BA-806E-0E2301FD6FCE}" uniqueName="3" name="CurrencyCode" queryTableFieldId="21"/>
    <tableColumn id="8" xr3:uid="{322DEFF3-22DB-4CD1-AF45-8C8487EB5BBE}" uniqueName="8" name="HasChild" queryTableFieldId="8"/>
    <tableColumn id="11" xr3:uid="{CE5A42D6-4C8F-4CEA-B8F7-8C9534E5750E}" uniqueName="11" name="Detached" queryTableFieldId="11"/>
  </tableColumns>
  <tableStyleInfo name="Konsolidator - Green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" xr:uid="{367E6C30-3711-4AF2-826E-25AE4C86E94C}" name="Dimensions" displayName="Dimensions" ref="A1:B2" tableType="queryTable" insertRow="1" totalsRowShown="0">
  <autoFilter ref="A1:B2" xr:uid="{367E6C30-3711-4AF2-826E-25AE4C86E94C}"/>
  <tableColumns count="2">
    <tableColumn id="1" xr3:uid="{340C11B3-EE81-4266-A4B4-766B14CF05F0}" uniqueName="1" name="DimensionCode" queryTableFieldId="1"/>
    <tableColumn id="2" xr3:uid="{599E3117-EE53-41AB-9398-FC0EC6AFA694}" uniqueName="2" name="DimensionName" queryTableFieldId="3"/>
  </tableColumns>
  <tableStyleInfo name="Konsolidator - Green"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D555368-DF03-4477-9497-6DDA1AB4B616}" name="Currencies" displayName="Currencies" ref="A1:B2" tableType="queryTable" insertRow="1" totalsRowShown="0">
  <autoFilter ref="A1:B2" xr:uid="{4D555368-DF03-4477-9497-6DDA1AB4B616}"/>
  <tableColumns count="2">
    <tableColumn id="1" xr3:uid="{4BAF5781-5C39-4196-B66C-BE4A2BB26A81}" uniqueName="1" name="CurrencyCode" queryTableFieldId="1"/>
    <tableColumn id="2" xr3:uid="{43E02869-3E79-4111-AD09-5E11BA3A880D}" uniqueName="2" name="CurrencyName" queryTableFieldId="2"/>
  </tableColumns>
  <tableStyleInfo name="Konsolidator - Green" showFirstColumn="0" showLastColumn="0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" xr:uid="{62838225-0AAC-4ECC-8983-12841221F709}" name="MA" displayName="MA" ref="A1:H2" tableType="queryTable" insertRow="1" totalsRowShown="0">
  <autoFilter ref="A1:H2" xr:uid="{62838225-0AAC-4ECC-8983-12841221F709}"/>
  <tableColumns count="8">
    <tableColumn id="1" xr3:uid="{E2B41F7D-8C7A-4563-B260-DA46A273F2FE}" uniqueName="1" name="MappingName" queryTableFieldId="1"/>
    <tableColumn id="2" xr3:uid="{24C9E0A9-271B-4747-ABE2-5C26B9B0C18D}" uniqueName="2" name="LocalAccountCode" queryTableFieldId="2"/>
    <tableColumn id="3" xr3:uid="{6A572A58-B165-4F54-89DB-E6DDA07D35DA}" uniqueName="3" name="LocalAccountName" queryTableFieldId="3"/>
    <tableColumn id="4" xr3:uid="{C3175227-376F-4A3C-87B5-001D7AA57FDA}" uniqueName="4" name="GroupAccountCode" queryTableFieldId="4"/>
    <tableColumn id="5" xr3:uid="{7F84459C-7EA0-490A-8E7B-CD4F83535969}" uniqueName="5" name="GroupAccountName" queryTableFieldId="5"/>
    <tableColumn id="6" xr3:uid="{6F8C7B39-1EC3-456B-B332-388B091C1DF8}" uniqueName="6" name="GroupAccountSumAccountCode" queryTableFieldId="6"/>
    <tableColumn id="7" xr3:uid="{FFE65BC8-23D2-4380-A553-B4F2753F3235}" uniqueName="7" name="GroupAccountType" queryTableFieldId="7"/>
    <tableColumn id="8" xr3:uid="{B40A6B9A-EA73-47CF-82F3-FC8DB3B77190}" uniqueName="8" name="Ignored" queryTableFieldId="8"/>
  </tableColumns>
  <tableStyleInfo name="Konsolidator - Green" showFirstColumn="0" showLastColumn="0" showRowStripes="1" showColumnStripes="0"/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2085AD5D-A6A0-49B7-A14B-F354904822E6}" name="Ownership" displayName="Ownership" ref="A1:G2" tableType="queryTable" insertRow="1" totalsRowShown="0">
  <autoFilter ref="A1:G2" xr:uid="{2085AD5D-A6A0-49B7-A14B-F354904822E6}"/>
  <tableColumns count="7">
    <tableColumn id="1" xr3:uid="{1156E42A-6562-45BA-9C9E-5833BFCB2AFC}" uniqueName="1" name="CompanyShortName" queryTableFieldId="1"/>
    <tableColumn id="2" xr3:uid="{63416958-1372-4FCF-B246-9AF04EDB3B9F}" uniqueName="2" name="CompanyLegalName" queryTableFieldId="2"/>
    <tableColumn id="3" xr3:uid="{24241E66-B4A8-44CE-B2E1-411922D585DB}" uniqueName="3" name="FromYear" queryTableFieldId="3"/>
    <tableColumn id="4" xr3:uid="{CB653269-4E9A-46A7-AD06-76E0D7E12FCD}" uniqueName="4" name="FromMonth" queryTableFieldId="4"/>
    <tableColumn id="5" xr3:uid="{E41B8B80-05FF-41E4-BCAF-3D9E4CA713C6}" uniqueName="5" name="ToYear" queryTableFieldId="5"/>
    <tableColumn id="6" xr3:uid="{21E63B89-7A02-45F5-8D76-6B9CD77D33FF}" uniqueName="6" name="ToMonth" queryTableFieldId="6"/>
    <tableColumn id="7" xr3:uid="{F58AF7D5-6B52-40EA-BC9A-02C566E0D9CB}" uniqueName="7" name="OwnershipPercentage" queryTableFieldId="7"/>
  </tableColumns>
  <tableStyleInfo name="Konsolidator - Green" showFirstColumn="0" showLastColumn="0" showRowStripes="1" showColumnStripes="0"/>
</table>
</file>

<file path=xl/tables/table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3" xr:uid="{F6479E02-9933-4BD3-9DDE-6FB72F4E4CE5}" name="Periods" displayName="Periods" ref="A1:E2" tableType="queryTable" insertRow="1" totalsRowShown="0">
  <autoFilter ref="A1:E2" xr:uid="{F6479E02-9933-4BD3-9DDE-6FB72F4E4CE5}"/>
  <tableColumns count="5">
    <tableColumn id="1" xr3:uid="{C9DFC757-530F-4198-92CB-9A8111BFEBFC}" uniqueName="1" name="Source" queryTableFieldId="1"/>
    <tableColumn id="2" xr3:uid="{FCE2B602-EB3D-4438-80CF-5A0C90428AE6}" uniqueName="2" name="Year" queryTableFieldId="2"/>
    <tableColumn id="3" xr3:uid="{07A9A3A0-4AEC-48A4-9EB2-63FF0099411E}" uniqueName="3" name="Month" queryTableFieldId="3"/>
    <tableColumn id="4" xr3:uid="{BB7A0CCB-B6BD-47B8-9382-443C15D6F3B9}" uniqueName="4" name="GroupStructure" queryTableFieldId="4"/>
    <tableColumn id="5" xr3:uid="{CAF6A3CC-1BCC-42F9-B007-82D8DA7A8A00}" uniqueName="5" name="Closed" queryTableFieldId="5"/>
  </tableColumns>
  <tableStyleInfo name="Konsolidator - Green" showFirstColumn="0" showLastColumn="0" showRowStripes="1" showColumnStripes="0"/>
</table>
</file>

<file path=xl/tables/table1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4" xr:uid="{41E9FB3B-773B-42AF-9C58-72AAF37C6129}" name="Uploads" displayName="Uploads" ref="A1:H2" tableType="queryTable" insertRow="1" totalsRowShown="0">
  <autoFilter ref="A1:H2" xr:uid="{41E9FB3B-773B-42AF-9C58-72AAF37C6129}"/>
  <tableColumns count="8">
    <tableColumn id="1" xr3:uid="{6892BB18-7091-4771-9E3B-98BA141DF2A8}" uniqueName="1" name="CompanyShortName" queryTableFieldId="1"/>
    <tableColumn id="2" xr3:uid="{2DAEB03F-B149-47EF-B226-E4048031A4CC}" uniqueName="2" name="CompanyLegalName" queryTableFieldId="2"/>
    <tableColumn id="5" xr3:uid="{9A42D952-DC86-466F-A203-F2753579993A}" uniqueName="5" name="Source" queryTableFieldId="5"/>
    <tableColumn id="3" xr3:uid="{6D417313-715B-46E6-84D9-AEABBCD02ACD}" uniqueName="3" name="Year" queryTableFieldId="3"/>
    <tableColumn id="4" xr3:uid="{7B80E8CF-42D3-4CC6-AD57-43ADA7013F18}" uniqueName="4" name="Month" queryTableFieldId="4"/>
    <tableColumn id="6" xr3:uid="{0C45BD72-237D-41A6-A7B3-B509D5859150}" uniqueName="6" name="UploadedBy" queryTableFieldId="6"/>
    <tableColumn id="7" xr3:uid="{822430E4-F8FE-4E63-A2F1-D8CE1AC8327D}" uniqueName="7" name="UploadedAt" queryTableFieldId="7" dataDxfId="58"/>
    <tableColumn id="8" xr3:uid="{768D6B2C-9BC6-498C-9C04-25816E6ADD64}" uniqueName="8" name="MappingName" queryTableFieldId="8"/>
  </tableColumns>
  <tableStyleInfo name="Konsolidator - Green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1E28B644-05E2-408C-BE2C-F058F0A89863}" name="SelectCompanies" displayName="SelectCompanies" ref="K6:L24" totalsRowShown="0" headerRowDxfId="87" dataDxfId="85" headerRowBorderDxfId="86" tableBorderDxfId="84">
  <tableColumns count="2">
    <tableColumn id="2" xr3:uid="{55D94EE6-16C7-4321-A282-3C47CA3F0940}" name="CompanyShortName" dataDxfId="83"/>
    <tableColumn id="3" xr3:uid="{DC5233EA-BA0A-457E-892E-7914392AEE94}" name="CompanyLegalName" dataDxfId="82">
      <calculatedColumnFormula>IFERROR(VLOOKUP(SelectCompanies[[#This Row],[CompanyShortName]],Companies[],2,FALSE),"")</calculatedColumnFormula>
    </tableColumn>
  </tableColumns>
  <tableStyleInfo showFirstColumn="0" showLastColumn="0" showRowStripes="0" showColumnStripes="0"/>
</table>
</file>

<file path=xl/tables/table2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5" xr:uid="{63C97CE2-FC90-47FB-9896-CA4FBFE86C17}" name="Table_Consolidations" displayName="Table_Consolidations" ref="A1:M2" tableType="queryTable" insertRow="1" totalsRowShown="0">
  <autoFilter ref="A1:M2" xr:uid="{63C97CE2-FC90-47FB-9896-CA4FBFE86C17}"/>
  <tableColumns count="13">
    <tableColumn id="1" xr3:uid="{3267F2D4-4BB4-4760-9F12-F9EB545FB775}" uniqueName="1" name="GroupShortName" queryTableFieldId="1"/>
    <tableColumn id="2" xr3:uid="{25818851-02D8-4B36-B45A-32B90929F349}" uniqueName="2" name="GroupLegalName" queryTableFieldId="2"/>
    <tableColumn id="3" xr3:uid="{A0E40BBE-274E-4405-9B38-3BA4B7ADD60A}" uniqueName="3" name="Source" queryTableFieldId="3"/>
    <tableColumn id="4" xr3:uid="{DF883416-1453-421C-AEC3-76B32E5FF198}" uniqueName="4" name="Year" queryTableFieldId="4"/>
    <tableColumn id="5" xr3:uid="{E518DEBB-E45A-4AB6-B92D-CAEC62CD173B}" uniqueName="5" name="Month" queryTableFieldId="5"/>
    <tableColumn id="6" xr3:uid="{FC98A306-3E6F-4FC2-A80F-6FD6E36C08F3}" uniqueName="6" name="GroupStructure" queryTableFieldId="6"/>
    <tableColumn id="7" xr3:uid="{AAB50D24-EC81-4801-A166-18F2F515E841}" uniqueName="7" name="OpeningBalanceSource" queryTableFieldId="7"/>
    <tableColumn id="8" xr3:uid="{BEB9973B-F4AB-4F57-A9C5-F5C57B0AB61B}" uniqueName="8" name="OpeningBalanceYear" queryTableFieldId="8"/>
    <tableColumn id="9" xr3:uid="{4DA85A84-3D90-46E1-B66F-B9C3E11C6F27}" uniqueName="9" name="OpeningBalanceMonth" queryTableFieldId="9"/>
    <tableColumn id="10" xr3:uid="{32126B89-F0F5-431D-922E-4EAFE0D15B07}" uniqueName="10" name="PrevPeriodYear" queryTableFieldId="10"/>
    <tableColumn id="11" xr3:uid="{E07B576E-7C86-457C-A582-604108B68867}" uniqueName="11" name="PrevPeriodMonth" queryTableFieldId="11"/>
    <tableColumn id="12" xr3:uid="{C59B5E78-B6D7-4281-BACE-85FB04BB8372}" uniqueName="12" name="ConsolidatedBy" queryTableFieldId="12"/>
    <tableColumn id="13" xr3:uid="{C4A49BAB-91F0-4FEA-8F78-CB46B9B7DF92}" uniqueName="13" name="ConsolidatedAt" queryTableFieldId="13" dataDxfId="57"/>
  </tableColumns>
  <tableStyleInfo name="Konsolidator - Green" showFirstColumn="0" showLastColumn="0" showRowStripes="1" showColumnStripes="0"/>
</table>
</file>

<file path=xl/tables/table2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F3B32E9F-4A2F-40E5-89AC-FEBD2A0576A3}" name="Companies" displayName="Companies" ref="A1:K24" tableType="queryTable" totalsRowShown="0">
  <autoFilter ref="A1:K24" xr:uid="{F3B32E9F-4A2F-40E5-89AC-FEBD2A0576A3}"/>
  <tableColumns count="11">
    <tableColumn id="1" xr3:uid="{24466387-5BF0-46A9-BE48-C3EC811261EF}" uniqueName="1" name="CompanyShortName" queryTableFieldId="12"/>
    <tableColumn id="2" xr3:uid="{11393646-AF5F-443B-B989-CCF73E9A2936}" uniqueName="2" name="CompanyLegalName" queryTableFieldId="13"/>
    <tableColumn id="8" xr3:uid="{5E109F02-2872-4FDE-98D7-969DB2A0DC3D}" uniqueName="8" name="CurrencyCode" queryTableFieldId="22"/>
    <tableColumn id="6" xr3:uid="{74BB5861-78DF-4019-A242-0DDA76B4125E}" uniqueName="6" name="AccountingPrinciple" queryTableFieldId="6"/>
    <tableColumn id="7" xr3:uid="{11E936A5-68BD-45E3-BE9B-F75C1B4251BB}" uniqueName="7" name="Consolidate" queryTableFieldId="7"/>
    <tableColumn id="3" xr3:uid="{1E186F63-E7AB-4E2B-976A-851ACA18AA4F}" uniqueName="3" name="ConsolidateFromYear" queryTableFieldId="14"/>
    <tableColumn id="4" xr3:uid="{25A3B500-8BCB-4C89-A728-E4C55DFD9897}" uniqueName="4" name="ConsolidateFromMonth" queryTableFieldId="15"/>
    <tableColumn id="5" xr3:uid="{5F6266EC-BA69-43AD-9E88-DF6F9CBD1321}" uniqueName="5" name="Type" queryTableFieldId="16"/>
    <tableColumn id="9" xr3:uid="{5562BE75-4E5D-4C00-8CD1-DC2A2B9E74C7}" uniqueName="9" name="MappingName" queryTableFieldId="11"/>
    <tableColumn id="10" xr3:uid="{5095CB06-7AA7-4DBC-8558-ED0B95A4140F}" uniqueName="10" name="RecognizeAs" queryTableFieldId="24" dataDxfId="56"/>
    <tableColumn id="11" xr3:uid="{CBF045BE-ABCC-46E0-98E6-5B87C273D508}" uniqueName="11" name="AccountingPrincipleAssociates" queryTableFieldId="25" dataDxfId="55"/>
  </tableColumns>
  <tableStyleInfo name="Konsolidator - Yellow" showFirstColumn="0" showLastColumn="0" showRowStripes="1" showColumnStripes="0"/>
</table>
</file>

<file path=xl/tables/table2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79DE89F3-847D-4FB0-82B6-63E925CB0981}" name="Sources" displayName="Sources" ref="A1:A6" tableType="queryTable" totalsRowShown="0">
  <autoFilter ref="A1:A6" xr:uid="{79DE89F3-847D-4FB0-82B6-63E925CB0981}"/>
  <tableColumns count="1">
    <tableColumn id="1" xr3:uid="{E4D7314D-8DD2-4FCA-9E2D-9A6A78E8D247}" uniqueName="1" name="Source" queryTableFieldId="1"/>
  </tableColumns>
  <tableStyleInfo name="Konsolidator - Yellow" showFirstColumn="0" showLastColumn="0" showRowStripes="1" showColumnStripes="0"/>
</table>
</file>

<file path=xl/tables/table2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FF46F634-0BD3-4811-919B-1E3054501F0E}" name="Structures" displayName="Structures" ref="A1:B5" tableType="queryTable" totalsRowShown="0">
  <autoFilter ref="A1:B5" xr:uid="{FF46F634-0BD3-4811-919B-1E3054501F0E}"/>
  <tableColumns count="2">
    <tableColumn id="1" xr3:uid="{58E65DE7-91EA-4E7C-85CC-1CB5B9550E6B}" uniqueName="1" name="GroupStructure" queryTableFieldId="3"/>
    <tableColumn id="2" xr3:uid="{D2BF54E1-78AA-44FB-AE96-D98BE84A4939}" uniqueName="2" name="IsDefault" queryTableFieldId="2"/>
  </tableColumns>
  <tableStyleInfo name="Konsolidator - Yellow" showFirstColumn="0" showLastColumn="0" showRowStripes="1" showColumnStripes="0"/>
</table>
</file>

<file path=xl/tables/table2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9E068430-876F-47D0-AA17-CA92FE2BE206}" name="Months" displayName="Months" ref="A1:A13" tableType="queryTable" totalsRowShown="0">
  <autoFilter ref="A1:A13" xr:uid="{9E068430-876F-47D0-AA17-CA92FE2BE206}"/>
  <tableColumns count="1">
    <tableColumn id="2" xr3:uid="{01F30630-E737-44FA-9C87-DACFBB215AEB}" uniqueName="2" name="Month" queryTableFieldId="2"/>
  </tableColumns>
  <tableStyleInfo name="Konsolidator - Grey" showFirstColumn="0" showLastColumn="0" showRowStripes="1" showColumnStripes="0"/>
</table>
</file>

<file path=xl/tables/table2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D7BBD848-278C-4627-A913-5F400AD7020C}" name="LastRefresh" displayName="LastRefresh" ref="A1:A2" tableType="queryTable" totalsRowShown="0">
  <autoFilter ref="A1:A2" xr:uid="{D7BBD848-278C-4627-A913-5F400AD7020C}"/>
  <tableColumns count="1">
    <tableColumn id="1" xr3:uid="{6D335A24-3D9C-4AFB-8C48-EDCA41A717A5}" uniqueName="1" name="LastRefresh" queryTableFieldId="1" dataDxfId="54"/>
  </tableColumns>
  <tableStyleInfo name="Konsolidator - Grey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5C18FE3F-1FBC-4B61-B799-42CDF6CC3BCE}" name="LimitColumns" displayName="LimitColumns" ref="Q6:R7" totalsRowShown="0" headerRowDxfId="81" dataDxfId="79" headerRowBorderDxfId="80" tableBorderDxfId="78" totalsRowBorderDxfId="77">
  <autoFilter ref="Q6:R7" xr:uid="{5C18FE3F-1FBC-4B61-B799-42CDF6CC3BCE}">
    <filterColumn colId="0" hiddenButton="1"/>
    <filterColumn colId="1" hiddenButton="1"/>
  </autoFilter>
  <tableColumns count="2">
    <tableColumn id="5" xr3:uid="{E21D7254-9EEE-4CD4-AE1A-D4B450D71D71}" name="GroupStructure" dataDxfId="76"/>
    <tableColumn id="4" xr3:uid="{25654B1E-6610-4E97-8857-4F75AE678711}" name="CompanyShortName" dataDxfId="75"/>
  </tableColumns>
  <tableStyleInfo showFirstColumn="0" showLastColumn="0" showRowStripes="0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E4AC1B37-DA1C-447D-82A0-76FBB812F372}" name="SelectStructures" displayName="SelectStructures" ref="I6:I9" totalsRowShown="0" headerRowDxfId="74" dataDxfId="72" headerRowBorderDxfId="73" tableBorderDxfId="71">
  <tableColumns count="1">
    <tableColumn id="1" xr3:uid="{94D8EFEC-5A65-4FDD-AE96-6C709C26BC1F}" name="GroupStructure" dataDxfId="70"/>
  </tableColumns>
  <tableStyleInfo showFirstColumn="0" showLastColumn="0" showRowStripes="0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835B57A3-A3C8-44AD-88EC-A49496F1A0AF}" name="SelectTables" displayName="SelectTables" ref="O6:O21" totalsRowShown="0" headerRowDxfId="69" dataDxfId="67" headerRowBorderDxfId="68" tableBorderDxfId="66" totalsRowBorderDxfId="65">
  <autoFilter ref="O6:O21" xr:uid="{835B57A3-A3C8-44AD-88EC-A49496F1A0AF}"/>
  <tableColumns count="1">
    <tableColumn id="1" xr3:uid="{31D95914-8C27-4094-8A7E-2287633DC319}" name="Include?" dataDxfId="64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588E4DA9-0A18-467B-A809-11138FB71837}" name="CA" displayName="CA" ref="A1:X2" tableType="queryTable" insertRow="1" totalsRowShown="0">
  <autoFilter ref="A1:X2" xr:uid="{588E4DA9-0A18-467B-A809-11138FB71837}"/>
  <tableColumns count="24">
    <tableColumn id="1" xr3:uid="{139E0DA4-7DBD-493D-97D2-39404541134F}" uniqueName="1" name="CompanyShortName" queryTableFieldId="1"/>
    <tableColumn id="2" xr3:uid="{373AB301-4F45-4F73-BF5F-CCFFA9BE783C}" uniqueName="2" name="CompanyLegalName" queryTableFieldId="2"/>
    <tableColumn id="3" xr3:uid="{DAAC2B6D-30D8-4688-A688-50B03308008E}" uniqueName="3" name="CompanyRole" queryTableFieldId="3"/>
    <tableColumn id="16" xr3:uid="{A836176B-6CC0-498B-921A-1F2323D543BA}" uniqueName="16" name="GroupShortName" queryTableFieldId="16"/>
    <tableColumn id="4" xr3:uid="{F6BB4B35-5225-4BB7-96FD-BBF3FA4890A0}" uniqueName="4" name="Source" queryTableFieldId="4"/>
    <tableColumn id="5" xr3:uid="{2ACE0F28-D4CD-4C4B-B437-7E6542C3CC61}" uniqueName="5" name="Year" queryTableFieldId="5"/>
    <tableColumn id="6" xr3:uid="{5F72EA54-ABB7-4305-8769-37F8F442315C}" uniqueName="6" name="Month" queryTableFieldId="6"/>
    <tableColumn id="18" xr3:uid="{D37D3760-E6D5-4FC3-A4A3-53D56F421E95}" uniqueName="18" name="GroupStructure" queryTableFieldId="18"/>
    <tableColumn id="10" xr3:uid="{93CC178A-DCAF-4542-9E89-A7EC0A8529B8}" uniqueName="10" name="IsDefaultStructure" queryTableFieldId="22"/>
    <tableColumn id="7" xr3:uid="{4F0719A8-3EBA-461F-AFFB-BFA9C7B9CD00}" uniqueName="7" name="AccountCode" queryTableFieldId="7"/>
    <tableColumn id="8" xr3:uid="{EEB1B7A8-D480-4753-8A23-2D28E0A1C41B}" uniqueName="8" name="AccountName" queryTableFieldId="8"/>
    <tableColumn id="13" xr3:uid="{C552998D-78DC-40E5-884A-FED0AD2F2402}" uniqueName="13" name="AccountType" queryTableFieldId="13"/>
    <tableColumn id="14" xr3:uid="{C8963860-D2DA-4008-AC56-F3F4D7A024BA}" uniqueName="14" name="SumAccountCode" queryTableFieldId="20"/>
    <tableColumn id="9" xr3:uid="{FF032618-A859-4AF2-96E5-43CC1D05BF3B}" uniqueName="9" name="DimensionCode" queryTableFieldId="9"/>
    <tableColumn id="11" xr3:uid="{E14B0B42-CD49-4BC4-B39D-B63E5DECE3B6}" uniqueName="11" name="DimensionName" queryTableFieldId="23"/>
    <tableColumn id="15" xr3:uid="{1574158E-B584-4580-80BA-FF766EFCE711}" uniqueName="15" name="AmountPeriod" queryTableFieldId="24"/>
    <tableColumn id="17" xr3:uid="{BAEC9342-D6BD-47A6-94AF-72C12D6A8586}" uniqueName="17" name="AmountYTD" queryTableFieldId="25"/>
    <tableColumn id="12" xr3:uid="{FFD3A4E5-DB3F-4B7C-86FE-DE09BA72C292}" uniqueName="12" name="CurrencyCode" queryTableFieldId="12"/>
    <tableColumn id="19" xr3:uid="{128F9790-B163-47A1-A0F9-9DB076374BA5}" uniqueName="19" name="OriginCompanyShortName" queryTableFieldId="26"/>
    <tableColumn id="20" xr3:uid="{6BE907EB-F142-4C8C-B5F1-EFC630347151}" uniqueName="20" name="CounterpartyShortName" queryTableFieldId="27"/>
    <tableColumn id="21" xr3:uid="{78E2DA13-C74B-4953-A584-D20201CC7D77}" uniqueName="21" name="Origin" queryTableFieldId="28"/>
    <tableColumn id="22" xr3:uid="{046E5176-D577-4548-93A4-7B314D73CB75}" uniqueName="22" name="JournalType" queryTableFieldId="29"/>
    <tableColumn id="23" xr3:uid="{13191302-397E-4B38-9D69-04738882E418}" uniqueName="23" name="JournalLayer" queryTableFieldId="30"/>
    <tableColumn id="24" xr3:uid="{FDCDF1AF-32FB-45C0-9034-57B59DA0DFA3}" uniqueName="24" name="ConsolidatedAt" queryTableFieldId="42" dataDxfId="63"/>
  </tableColumns>
  <tableStyleInfo name="Konsolidator - Blue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3D4BA86C-86B8-4290-8BA1-8885984535A5}" name="UA" displayName="UA" ref="A1:W2016" tableType="queryTable" totalsRowShown="0">
  <autoFilter ref="A1:W2016" xr:uid="{3D4BA86C-86B8-4290-8BA1-8885984535A5}"/>
  <tableColumns count="23">
    <tableColumn id="1" xr3:uid="{D1B7CD49-EEF8-44C2-8154-4385465DEBB6}" uniqueName="1" name="CompanyShortName" queryTableFieldId="1"/>
    <tableColumn id="2" xr3:uid="{D7233BD0-D455-43D3-B124-743A122E45B6}" uniqueName="2" name="CompanyLegalName" queryTableFieldId="2"/>
    <tableColumn id="3" xr3:uid="{A6F23D64-F904-40D8-A18E-6019006BD937}" uniqueName="3" name="Source" queryTableFieldId="3"/>
    <tableColumn id="4" xr3:uid="{9E91F92C-1D5F-4608-8B3A-7EA1C867381B}" uniqueName="4" name="Year" queryTableFieldId="4"/>
    <tableColumn id="5" xr3:uid="{61F883F5-7F22-4C1A-BCE5-BF62B6A016F2}" uniqueName="5" name="Month" queryTableFieldId="5"/>
    <tableColumn id="9" xr3:uid="{0ED2AE13-931A-4092-8A62-52DB1D6532AE}" uniqueName="9" name="GroupStructure" queryTableFieldId="22"/>
    <tableColumn id="6" xr3:uid="{F5EFA37E-779A-4382-B5A9-B15BDC3A83E8}" uniqueName="6" name="AccountCode" queryTableFieldId="6"/>
    <tableColumn id="7" xr3:uid="{627B9ED3-EBCE-4936-ABF7-22C07101AB24}" uniqueName="7" name="AccountName" queryTableFieldId="7"/>
    <tableColumn id="12" xr3:uid="{673E8CD6-1835-4CAA-A6AA-01DC4A4269E5}" uniqueName="12" name="AccountType" queryTableFieldId="12"/>
    <tableColumn id="10" xr3:uid="{BFAAA5D2-478D-4505-9FB5-65B00AE1C227}" uniqueName="10" name="LocalAccountCode" queryTableFieldId="23"/>
    <tableColumn id="14" xr3:uid="{712BC4BE-414F-4C3B-9E6A-E0C8AB71D83D}" uniqueName="14" name="LocalAccountName" queryTableFieldId="24"/>
    <tableColumn id="8" xr3:uid="{002A8F34-309B-47B0-9BC1-0A318709409D}" uniqueName="8" name="DimensionCode" queryTableFieldId="8"/>
    <tableColumn id="19" xr3:uid="{0687D1F7-D9D4-48FD-A384-2E2711E4C58C}" uniqueName="19" name="DimensionName" queryTableFieldId="25"/>
    <tableColumn id="20" xr3:uid="{90BB2A3D-A6B6-4E5C-B7EB-A692B87A84B2}" uniqueName="20" name="AmountPeriod" queryTableFieldId="26"/>
    <tableColumn id="21" xr3:uid="{A3FD56B0-7EB0-40B8-A2CB-BCEC1C82F132}" uniqueName="21" name="AmountYTD" queryTableFieldId="27"/>
    <tableColumn id="11" xr3:uid="{A44DE931-8431-4FB6-A828-D470BC235EC5}" uniqueName="11" name="CurrencyCode" queryTableFieldId="11"/>
    <tableColumn id="13" xr3:uid="{EE18F3F7-BB04-49E0-9E81-5AB68EC3BB9C}" uniqueName="13" name="CounterpartyShortName" queryTableFieldId="13"/>
    <tableColumn id="15" xr3:uid="{7803255E-F793-4ADF-8F4C-2B0E909C68E0}" uniqueName="15" name="Origin" queryTableFieldId="15"/>
    <tableColumn id="22" xr3:uid="{72D28E33-1818-4C6D-9A28-CCE2E4599CB1}" uniqueName="22" name="JournalType" queryTableFieldId="28"/>
    <tableColumn id="16" xr3:uid="{14EB37E1-F2C3-4F3C-95DF-327DE2D192AC}" uniqueName="16" name="JournalLayer" queryTableFieldId="16"/>
    <tableColumn id="17" xr3:uid="{0C280DA9-0BE5-4275-A504-80B42065E8BA}" uniqueName="17" name="BranchShortName" queryTableFieldId="17"/>
    <tableColumn id="18" xr3:uid="{D7508482-0115-4579-B3E0-38FC71DD871F}" uniqueName="18" name="BranchLegalName" queryTableFieldId="18"/>
    <tableColumn id="23" xr3:uid="{834B0548-10AB-498F-A04F-7A63044ABD8A}" uniqueName="23" name="UploadedAt" queryTableFieldId="40" dataDxfId="62"/>
  </tableColumns>
  <tableStyleInfo name="Konsolidator - Blue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4A3C9F4B-8EA3-4B8C-BAD4-8AA4EC68ADF2}" name="JE" displayName="JE" ref="A1:X2" tableType="queryTable" insertRow="1" totalsRowShown="0">
  <autoFilter ref="A1:X2" xr:uid="{4A3C9F4B-8EA3-4B8C-BAD4-8AA4EC68ADF2}"/>
  <tableColumns count="24">
    <tableColumn id="1" xr3:uid="{9A09B29F-C149-4A11-8917-D73738D78708}" uniqueName="1" name="CompanyShortName" queryTableFieldId="1"/>
    <tableColumn id="20" xr3:uid="{C34CD358-DF39-475A-9C56-49511B3DE074}" uniqueName="20" name="CompanyLegalName" queryTableFieldId="20"/>
    <tableColumn id="8" xr3:uid="{5A42706D-6FC2-4372-8AD9-AD2CC89555FD}" uniqueName="8" name="Source" queryTableFieldId="8"/>
    <tableColumn id="11" xr3:uid="{2F83003D-803F-4B75-A1F8-A1D1E78286E7}" uniqueName="11" name="Year" queryTableFieldId="11"/>
    <tableColumn id="12" xr3:uid="{E2C21190-DADF-4BBE-91EF-A50BA456D9AF}" uniqueName="12" name="Month" queryTableFieldId="12"/>
    <tableColumn id="21" xr3:uid="{8634FE6E-5915-4FBA-AB84-27A2E5477B16}" uniqueName="21" name="GroupStructure" queryTableFieldId="22"/>
    <tableColumn id="2" xr3:uid="{9EA17B47-844F-47E2-82AE-F23A684E5E56}" uniqueName="2" name="AccountCode" queryTableFieldId="2"/>
    <tableColumn id="3" xr3:uid="{6CDE08CC-D6BA-4ECE-9BBC-FD4D92F4F42D}" uniqueName="3" name="AccountName" queryTableFieldId="3"/>
    <tableColumn id="6" xr3:uid="{0936B557-AC3C-4BF4-8B83-955F852A2D2C}" uniqueName="6" name="AccountType" queryTableFieldId="6"/>
    <tableColumn id="4" xr3:uid="{B6876110-1412-40DB-87C7-69779D1A77D7}" uniqueName="4" name="DimensionCode" queryTableFieldId="4"/>
    <tableColumn id="22" xr3:uid="{C23FE601-943D-40EA-8DBC-58ED64BA9A46}" uniqueName="22" name="DimensionName" queryTableFieldId="23"/>
    <tableColumn id="23" xr3:uid="{BE6CFEC0-31FD-4D8C-8456-0F803CA616EC}" uniqueName="23" name="AmountYTD" queryTableFieldId="24"/>
    <tableColumn id="9" xr3:uid="{EF3C4FD3-4E05-407B-8B75-8A95B5C12BD0}" uniqueName="9" name="CurrencyCode" queryTableFieldId="9"/>
    <tableColumn id="24" xr3:uid="{D829D9F5-7279-4197-A10E-162FDFC161DC}" uniqueName="24" name="CounterpartyShortName" queryTableFieldId="25"/>
    <tableColumn id="14" xr3:uid="{1F5D1E95-8649-4FA4-B3DF-F77BB5D8DC5C}" uniqueName="14" name="JournalType" queryTableFieldId="14"/>
    <tableColumn id="15" xr3:uid="{5CD4C418-3DB6-452B-AAFE-493F091745F2}" uniqueName="15" name="JournalLayer" queryTableFieldId="15"/>
    <tableColumn id="17" xr3:uid="{1A6AA796-C102-4190-9171-F59522BA22F3}" uniqueName="17" name="JournalNumber" queryTableFieldId="17"/>
    <tableColumn id="25" xr3:uid="{A1B534FC-B7FC-45E4-A71A-EEEA83234358}" uniqueName="25" name="JournalHeader" queryTableFieldId="26"/>
    <tableColumn id="26" xr3:uid="{C599053B-E005-41B0-A0AE-97F1CE3C7024}" uniqueName="26" name="RowNumber" queryTableFieldId="27"/>
    <tableColumn id="27" xr3:uid="{C5E11792-39B6-40DE-B3FB-76A197EA49B2}" uniqueName="27" name="RowText" queryTableFieldId="28"/>
    <tableColumn id="16" xr3:uid="{BBD9D26F-1FCB-4EF7-89D0-10DCD6C134A2}" uniqueName="16" name="Posted" queryTableFieldId="16"/>
    <tableColumn id="28" xr3:uid="{85313CB2-195E-4E76-96D8-608B476EE800}" uniqueName="28" name="SystemGenerated" queryTableFieldId="29"/>
    <tableColumn id="29" xr3:uid="{326CF0F8-2958-4DD4-9021-8ECC9FE305D3}" uniqueName="29" name="BranchShortName" queryTableFieldId="30"/>
    <tableColumn id="30" xr3:uid="{BFB4FA97-6BFC-42B5-B736-3757AA32C582}" uniqueName="30" name="BranchLegalName" queryTableFieldId="31"/>
  </tableColumns>
  <tableStyleInfo name="Konsolidator - Blue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42630CAA-54B1-4F50-B39C-A03056EE4A69}" name="ER" displayName="ER" ref="A1:H2" tableType="queryTable" insertRow="1" totalsRowShown="0">
  <autoFilter ref="A1:H2" xr:uid="{42630CAA-54B1-4F50-B39C-A03056EE4A69}"/>
  <tableColumns count="8">
    <tableColumn id="4" xr3:uid="{D330E996-D724-420F-B016-86464D3E3743}" uniqueName="4" name="Source" queryTableFieldId="4"/>
    <tableColumn id="1" xr3:uid="{B8AC83E9-D981-42D9-A739-160C8744887E}" uniqueName="1" name="Year" queryTableFieldId="1"/>
    <tableColumn id="2" xr3:uid="{528CC4E7-69E0-4146-82A0-D9E44AACD6D9}" uniqueName="2" name="Month" queryTableFieldId="2"/>
    <tableColumn id="3" xr3:uid="{FDFD97C5-5D7C-4234-97E8-4578770323BC}" uniqueName="3" name="CurrencyCode" queryTableFieldId="3"/>
    <tableColumn id="5" xr3:uid="{BCEA32D1-1168-492F-9A98-54D204346C4E}" uniqueName="5" name="DefaultAvgRate" queryTableFieldId="5"/>
    <tableColumn id="6" xr3:uid="{85C55090-BC4D-4C3E-9CCF-876C75EFBE55}" uniqueName="6" name="DefaultEndRate" queryTableFieldId="6"/>
    <tableColumn id="7" xr3:uid="{866CBCC8-05C9-4037-8446-52FDD7266647}" uniqueName="7" name="CustomAvgRate" queryTableFieldId="7"/>
    <tableColumn id="8" xr3:uid="{72B4B16A-4D70-4850-948B-F5F49493620D}" uniqueName="8" name="CustomEndRate" queryTableFieldId="8"/>
  </tableColumns>
  <tableStyleInfo name="Konsolidator - Blue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printerSettings" Target="../printerSettings/printerSettings6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0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1.xml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2.xml"/><Relationship Id="rId1" Type="http://schemas.openxmlformats.org/officeDocument/2006/relationships/printerSettings" Target="../printerSettings/printerSettings7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3.xml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4.xml"/><Relationship Id="rId1" Type="http://schemas.openxmlformats.org/officeDocument/2006/relationships/printerSettings" Target="../printerSettings/printerSettings8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5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6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7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8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9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0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1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2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3.xml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4.xml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5.xml"/><Relationship Id="rId1" Type="http://schemas.openxmlformats.org/officeDocument/2006/relationships/printerSettings" Target="../printerSettings/printerSettings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" Type="http://schemas.openxmlformats.org/officeDocument/2006/relationships/vmlDrawing" Target="../drawings/vmlDrawing1.vml"/><Relationship Id="rId21" Type="http://schemas.openxmlformats.org/officeDocument/2006/relationships/table" Target="../tables/table1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table" Target="../tables/table5.xml"/><Relationship Id="rId2" Type="http://schemas.openxmlformats.org/officeDocument/2006/relationships/drawing" Target="../drawings/drawing3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1" Type="http://schemas.openxmlformats.org/officeDocument/2006/relationships/printerSettings" Target="../printerSettings/printerSettings4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table" Target="../tables/table4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table" Target="../tables/table3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table" Target="../tables/table2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9D88D6-065E-48B5-993A-4DD8520F298E}">
  <dimension ref="A1:J2"/>
  <sheetViews>
    <sheetView workbookViewId="0">
      <pane ySplit="1" topLeftCell="A2" activePane="bottomLeft" state="frozen"/>
      <selection activeCell="A2" sqref="A2"/>
      <selection pane="bottomLeft" activeCell="A2" sqref="A2"/>
    </sheetView>
  </sheetViews>
  <sheetFormatPr defaultRowHeight="15" customHeight="1" x14ac:dyDescent="0.25"/>
  <cols>
    <col min="1" max="1" width="22.7109375" style="4" customWidth="1"/>
    <col min="2" max="2" width="17.7109375" style="4" customWidth="1"/>
    <col min="3" max="3" width="30.7109375" style="4" customWidth="1"/>
    <col min="4" max="4" width="27.7109375" style="4" customWidth="1"/>
    <col min="5" max="5" width="16.7109375" style="4" customWidth="1"/>
    <col min="6" max="6" width="13.7109375" style="4" customWidth="1"/>
    <col min="7" max="7" width="30.7109375" style="4" customWidth="1"/>
    <col min="8" max="8" width="15.7109375" style="43" customWidth="1"/>
    <col min="9" max="9" width="22.7109375" style="4" customWidth="1"/>
    <col min="10" max="10" width="15.7109375" style="4" customWidth="1"/>
    <col min="11" max="16384" width="9.140625" style="1"/>
  </cols>
  <sheetData>
    <row r="1" spans="1:10" s="5" customFormat="1" ht="24.95" customHeight="1" x14ac:dyDescent="0.25">
      <c r="A1" s="40" t="s">
        <v>106</v>
      </c>
      <c r="B1" s="40" t="s">
        <v>107</v>
      </c>
      <c r="C1" s="40" t="s">
        <v>108</v>
      </c>
      <c r="D1" s="40" t="s">
        <v>109</v>
      </c>
      <c r="E1" s="40" t="s">
        <v>110</v>
      </c>
      <c r="F1" s="40" t="s">
        <v>111</v>
      </c>
      <c r="G1" s="40" t="s">
        <v>112</v>
      </c>
      <c r="H1" s="40" t="s">
        <v>113</v>
      </c>
      <c r="I1" s="40" t="s">
        <v>114</v>
      </c>
      <c r="J1" s="40" t="s">
        <v>115</v>
      </c>
    </row>
    <row r="2" spans="1:10" ht="15" customHeight="1" x14ac:dyDescent="0.25">
      <c r="A2" s="41" t="str" cm="1">
        <f t="array" aca="1" ref="A2" ca="1">IFERROR(INDEX(_xlfn._xlws.FILTER(HelpSheet!$A$1:$C$4000,(HelpSheet!$A$1:$A$4000&lt;&gt;"")*(HelpSheet!$C$1:$C$4000&lt;&gt;0)),,1),"")</f>
        <v/>
      </c>
      <c r="B2" s="41" t="str" cm="1">
        <f t="array" aca="1" ref="B2" ca="1">IF(_xlfn.ANCHORARRAY($A2)&lt;&gt;"",LEFT(JournalPrefix,5)&amp;"-"&amp;LEFT(_xlfn.ANCHORARRAY($A2),20-8-IF(LEN(JournalPrefix)&gt;5,5,LEN(JournalPrefix)))&amp;"-"&amp;Year&amp;REPT("0",2-LEN(Month))&amp;Month,"")</f>
        <v/>
      </c>
      <c r="C2" s="41"/>
      <c r="D2" s="41" t="str" cm="1">
        <f t="array" aca="1" ref="D2" ca="1">IF(_xlfn.ANCHORARRAY($A2)&lt;&gt;"","RJE","")</f>
        <v/>
      </c>
      <c r="E2" s="41" t="str" cm="1">
        <f t="array" aca="1" ref="E2" ca="1">IFERROR(INDEX(_xlfn._xlws.FILTER(HelpSheet!$A$1:$C$4000,(HelpSheet!$A$1:$A$4000&lt;&gt;"")*(HelpSheet!$C$1:$C$4000&lt;&gt;0)),,2),"")</f>
        <v/>
      </c>
      <c r="F2" s="41"/>
      <c r="G2" s="41" t="str" cm="1">
        <f t="array" aca="1" ref="G2" ca="1">IF(_xlfn.ANCHORARRAY($E2)&lt;&gt;"",VLOOKUP(TEXT(_xlfn.ANCHORARRAY($E2),"@"),GA[],2,FALSE),"")</f>
        <v/>
      </c>
      <c r="H2" s="42" t="str" cm="1">
        <f t="array" aca="1" ref="H2" ca="1">IFERROR(INDEX(_xlfn._xlws.FILTER(HelpSheet!$A$1:$C$4000,(HelpSheet!$A$1:$A$4000&lt;&gt;"")*(HelpSheet!$C$1:$C$4000&lt;&gt;0)),,3),"")</f>
        <v/>
      </c>
      <c r="I2" s="41"/>
      <c r="J2" s="41"/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9B19B9-E590-4BDC-9114-80E9B95F1D2E}">
  <sheetPr>
    <tabColor rgb="FF10137E"/>
  </sheetPr>
  <dimension ref="A1:H1"/>
  <sheetViews>
    <sheetView workbookViewId="0"/>
  </sheetViews>
  <sheetFormatPr defaultRowHeight="15" x14ac:dyDescent="0.25"/>
  <cols>
    <col min="1" max="1" width="9.28515625" bestFit="1" customWidth="1"/>
    <col min="2" max="2" width="7.28515625" bestFit="1" customWidth="1"/>
    <col min="3" max="3" width="9.28515625" bestFit="1" customWidth="1"/>
    <col min="4" max="4" width="15.85546875" bestFit="1" customWidth="1"/>
    <col min="5" max="6" width="17.28515625" bestFit="1" customWidth="1"/>
    <col min="7" max="8" width="17.42578125" bestFit="1" customWidth="1"/>
  </cols>
  <sheetData>
    <row r="1" spans="1:8" x14ac:dyDescent="0.25">
      <c r="A1" t="s">
        <v>0</v>
      </c>
      <c r="B1" t="s">
        <v>1</v>
      </c>
      <c r="C1" t="s">
        <v>2</v>
      </c>
      <c r="D1" t="s">
        <v>3</v>
      </c>
      <c r="E1" t="s">
        <v>32</v>
      </c>
      <c r="F1" t="s">
        <v>33</v>
      </c>
      <c r="G1" t="s">
        <v>34</v>
      </c>
      <c r="H1" t="s">
        <v>35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ACB7E6-CD1D-45D1-BAA4-77C5EC0FE0E4}">
  <sheetPr>
    <tabColor rgb="FF10137E"/>
  </sheetPr>
  <dimension ref="A1:P2"/>
  <sheetViews>
    <sheetView workbookViewId="0"/>
  </sheetViews>
  <sheetFormatPr defaultRowHeight="15" x14ac:dyDescent="0.25"/>
  <cols>
    <col min="1" max="1" width="21.85546875" bestFit="1" customWidth="1"/>
    <col min="2" max="2" width="21.7109375" bestFit="1" customWidth="1"/>
    <col min="3" max="3" width="15.7109375" bestFit="1" customWidth="1"/>
    <col min="4" max="4" width="19" bestFit="1" customWidth="1"/>
    <col min="5" max="5" width="9.28515625" bestFit="1" customWidth="1"/>
    <col min="6" max="6" width="7.28515625" bestFit="1" customWidth="1"/>
    <col min="7" max="7" width="9.28515625" bestFit="1" customWidth="1"/>
    <col min="8" max="8" width="17.140625" bestFit="1" customWidth="1"/>
    <col min="9" max="9" width="15" bestFit="1" customWidth="1"/>
    <col min="10" max="10" width="15.85546875" bestFit="1" customWidth="1"/>
    <col min="11" max="11" width="14.7109375" bestFit="1" customWidth="1"/>
    <col min="12" max="12" width="17.5703125" bestFit="1" customWidth="1"/>
    <col min="13" max="13" width="18.28515625" bestFit="1" customWidth="1"/>
    <col min="14" max="14" width="16.42578125" bestFit="1" customWidth="1"/>
    <col min="15" max="15" width="13.85546875" bestFit="1" customWidth="1"/>
    <col min="16" max="16" width="17.140625" bestFit="1" customWidth="1"/>
    <col min="17" max="17" width="14.7109375" bestFit="1" customWidth="1"/>
    <col min="18" max="18" width="19" bestFit="1" customWidth="1"/>
    <col min="19" max="19" width="18.85546875" bestFit="1" customWidth="1"/>
    <col min="20" max="20" width="16.85546875" bestFit="1" customWidth="1"/>
  </cols>
  <sheetData>
    <row r="1" spans="1:16" x14ac:dyDescent="0.25">
      <c r="A1" t="s">
        <v>6</v>
      </c>
      <c r="B1" t="s">
        <v>7</v>
      </c>
      <c r="C1" t="s">
        <v>8</v>
      </c>
      <c r="D1" t="s">
        <v>14</v>
      </c>
      <c r="E1" t="s">
        <v>0</v>
      </c>
      <c r="F1" t="s">
        <v>1</v>
      </c>
      <c r="G1" t="s">
        <v>2</v>
      </c>
      <c r="H1" t="s">
        <v>15</v>
      </c>
      <c r="I1" t="s">
        <v>9</v>
      </c>
      <c r="J1" t="s">
        <v>10</v>
      </c>
      <c r="K1" t="s">
        <v>12</v>
      </c>
      <c r="L1" t="s">
        <v>11</v>
      </c>
      <c r="M1" t="s">
        <v>57</v>
      </c>
      <c r="N1" t="s">
        <v>58</v>
      </c>
      <c r="O1" t="s">
        <v>59</v>
      </c>
      <c r="P1" t="s">
        <v>102</v>
      </c>
    </row>
    <row r="2" spans="1:16" x14ac:dyDescent="0.25">
      <c r="P2" s="2"/>
    </row>
  </sheetData>
  <phoneticPr fontId="2" type="noConversion"/>
  <pageMargins left="0.7" right="0.7" top="0.75" bottom="0.75" header="0.3" footer="0.3"/>
  <tableParts count="1">
    <tablePart r:id="rId1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40B3FC-E21F-402D-B7A4-519A6BBE587E}">
  <sheetPr>
    <tabColor rgb="FF10137E"/>
  </sheetPr>
  <dimension ref="A1:N2"/>
  <sheetViews>
    <sheetView workbookViewId="0"/>
  </sheetViews>
  <sheetFormatPr defaultRowHeight="15" x14ac:dyDescent="0.25"/>
  <cols>
    <col min="1" max="1" width="21.85546875" bestFit="1" customWidth="1"/>
    <col min="2" max="2" width="21.7109375" bestFit="1" customWidth="1"/>
    <col min="3" max="3" width="9.28515625" bestFit="1" customWidth="1"/>
    <col min="4" max="4" width="7.28515625" bestFit="1" customWidth="1"/>
    <col min="5" max="5" width="9.28515625" bestFit="1" customWidth="1"/>
    <col min="6" max="6" width="15" bestFit="1" customWidth="1"/>
    <col min="7" max="7" width="15.85546875" bestFit="1" customWidth="1"/>
    <col min="8" max="8" width="17.5703125" bestFit="1" customWidth="1"/>
    <col min="9" max="9" width="18.28515625" bestFit="1" customWidth="1"/>
    <col min="10" max="10" width="16.42578125" bestFit="1" customWidth="1"/>
    <col min="11" max="11" width="13.85546875" bestFit="1" customWidth="1"/>
    <col min="12" max="12" width="19.5703125" bestFit="1" customWidth="1"/>
    <col min="13" max="13" width="19.28515625" bestFit="1" customWidth="1"/>
    <col min="14" max="14" width="14" bestFit="1" customWidth="1"/>
    <col min="15" max="15" width="12.85546875" bestFit="1" customWidth="1"/>
    <col min="16" max="16" width="10.42578125" bestFit="1" customWidth="1"/>
    <col min="17" max="18" width="10.42578125" customWidth="1"/>
  </cols>
  <sheetData>
    <row r="1" spans="1:14" x14ac:dyDescent="0.25">
      <c r="A1" t="s">
        <v>6</v>
      </c>
      <c r="B1" t="s">
        <v>7</v>
      </c>
      <c r="C1" t="s">
        <v>0</v>
      </c>
      <c r="D1" t="s">
        <v>1</v>
      </c>
      <c r="E1" t="s">
        <v>2</v>
      </c>
      <c r="F1" t="s">
        <v>9</v>
      </c>
      <c r="G1" t="s">
        <v>10</v>
      </c>
      <c r="H1" t="s">
        <v>11</v>
      </c>
      <c r="I1" t="s">
        <v>57</v>
      </c>
      <c r="J1" t="s">
        <v>58</v>
      </c>
      <c r="K1" t="s">
        <v>59</v>
      </c>
      <c r="L1" t="s">
        <v>21</v>
      </c>
      <c r="M1" t="s">
        <v>22</v>
      </c>
      <c r="N1" t="s">
        <v>90</v>
      </c>
    </row>
    <row r="2" spans="1:14" x14ac:dyDescent="0.25">
      <c r="N2" s="2"/>
    </row>
  </sheetData>
  <phoneticPr fontId="2" type="noConversion"/>
  <pageMargins left="0.7" right="0.7" top="0.75" bottom="0.75" header="0.3" footer="0.3"/>
  <tableParts count="1">
    <tablePart r:id="rId1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FD0715-81A9-4EA0-A574-83A9CBBFAEF6}">
  <sheetPr>
    <tabColor rgb="FF70DE9C"/>
  </sheetPr>
  <dimension ref="A1"/>
  <sheetViews>
    <sheetView showRowColHeaders="0" topLeftCell="XFD1048576" workbookViewId="0"/>
  </sheetViews>
  <sheetFormatPr defaultColWidth="0" defaultRowHeight="15" customHeight="1" zeroHeight="1" x14ac:dyDescent="0.25"/>
  <cols>
    <col min="1" max="16384" width="9.140625" hidden="1"/>
  </cols>
  <sheetData>
    <row r="1" hidden="1" x14ac:dyDescent="0.25"/>
  </sheetData>
  <sheetProtection selectLockedCells="1" selectUnlockedCells="1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843A4B-F0A7-4BF3-8502-157364F3682D}">
  <sheetPr>
    <tabColor rgb="FF70DE9C"/>
  </sheetPr>
  <dimension ref="A1:L1058"/>
  <sheetViews>
    <sheetView workbookViewId="0"/>
  </sheetViews>
  <sheetFormatPr defaultRowHeight="15" x14ac:dyDescent="0.25"/>
  <cols>
    <col min="1" max="1" width="15" bestFit="1" customWidth="1"/>
    <col min="2" max="2" width="81.140625" bestFit="1" customWidth="1"/>
    <col min="3" max="3" width="14.7109375" bestFit="1" customWidth="1"/>
    <col min="4" max="4" width="21.7109375" bestFit="1" customWidth="1"/>
    <col min="5" max="5" width="19.85546875" bestFit="1" customWidth="1"/>
    <col min="6" max="6" width="17.85546875" bestFit="1" customWidth="1"/>
    <col min="7" max="7" width="17" bestFit="1" customWidth="1"/>
    <col min="8" max="8" width="12.28515625" bestFit="1" customWidth="1"/>
    <col min="9" max="9" width="8" bestFit="1" customWidth="1"/>
    <col min="10" max="10" width="15.85546875" bestFit="1" customWidth="1"/>
    <col min="11" max="11" width="10.42578125" bestFit="1" customWidth="1"/>
    <col min="12" max="12" width="7.140625" bestFit="1" customWidth="1"/>
    <col min="13" max="13" width="8" bestFit="1" customWidth="1"/>
    <col min="14" max="14" width="11" bestFit="1" customWidth="1"/>
    <col min="15" max="15" width="21.7109375" bestFit="1" customWidth="1"/>
    <col min="16" max="16" width="10.85546875" bestFit="1" customWidth="1"/>
    <col min="17" max="19" width="18" bestFit="1" customWidth="1"/>
  </cols>
  <sheetData>
    <row r="1" spans="1:12" x14ac:dyDescent="0.25">
      <c r="A1" t="s">
        <v>9</v>
      </c>
      <c r="B1" t="s">
        <v>10</v>
      </c>
      <c r="C1" t="s">
        <v>12</v>
      </c>
      <c r="D1" t="s">
        <v>45</v>
      </c>
      <c r="E1" t="s">
        <v>52</v>
      </c>
      <c r="F1" t="s">
        <v>53</v>
      </c>
      <c r="G1" t="s">
        <v>54</v>
      </c>
      <c r="H1" t="s">
        <v>55</v>
      </c>
      <c r="I1" t="s">
        <v>13</v>
      </c>
      <c r="J1" t="s">
        <v>92</v>
      </c>
      <c r="K1" t="s">
        <v>93</v>
      </c>
      <c r="L1" t="s">
        <v>219</v>
      </c>
    </row>
    <row r="2" spans="1:12" x14ac:dyDescent="0.25">
      <c r="A2" t="s">
        <v>220</v>
      </c>
      <c r="B2" t="s">
        <v>221</v>
      </c>
      <c r="C2" t="s">
        <v>222</v>
      </c>
      <c r="D2" t="s">
        <v>223</v>
      </c>
      <c r="G2" t="b">
        <v>0</v>
      </c>
      <c r="H2" t="b">
        <v>1</v>
      </c>
      <c r="I2">
        <v>11</v>
      </c>
      <c r="J2" t="b">
        <v>0</v>
      </c>
      <c r="K2" t="b">
        <v>0</v>
      </c>
      <c r="L2" t="s">
        <v>224</v>
      </c>
    </row>
    <row r="3" spans="1:12" x14ac:dyDescent="0.25">
      <c r="A3" t="s">
        <v>225</v>
      </c>
      <c r="B3" t="s">
        <v>226</v>
      </c>
      <c r="C3" t="s">
        <v>222</v>
      </c>
      <c r="D3" t="s">
        <v>223</v>
      </c>
      <c r="G3" t="b">
        <v>0</v>
      </c>
      <c r="H3" t="b">
        <v>1</v>
      </c>
      <c r="I3">
        <v>11</v>
      </c>
      <c r="J3" t="b">
        <v>0</v>
      </c>
      <c r="K3" t="b">
        <v>0</v>
      </c>
      <c r="L3" t="s">
        <v>224</v>
      </c>
    </row>
    <row r="4" spans="1:12" x14ac:dyDescent="0.25">
      <c r="A4" t="s">
        <v>227</v>
      </c>
      <c r="B4" t="s">
        <v>228</v>
      </c>
      <c r="C4" t="s">
        <v>222</v>
      </c>
      <c r="D4" t="s">
        <v>223</v>
      </c>
      <c r="F4" t="s">
        <v>229</v>
      </c>
      <c r="G4" t="b">
        <v>0</v>
      </c>
      <c r="H4" t="b">
        <v>1</v>
      </c>
      <c r="I4">
        <v>11</v>
      </c>
      <c r="J4" t="b">
        <v>0</v>
      </c>
      <c r="K4" t="b">
        <v>0</v>
      </c>
      <c r="L4" t="s">
        <v>224</v>
      </c>
    </row>
    <row r="5" spans="1:12" x14ac:dyDescent="0.25">
      <c r="A5" t="s">
        <v>230</v>
      </c>
      <c r="B5" t="s">
        <v>231</v>
      </c>
      <c r="C5" t="s">
        <v>222</v>
      </c>
      <c r="D5" t="s">
        <v>223</v>
      </c>
      <c r="G5" t="b">
        <v>0</v>
      </c>
      <c r="H5" t="b">
        <v>1</v>
      </c>
      <c r="I5">
        <v>11</v>
      </c>
      <c r="J5" t="b">
        <v>0</v>
      </c>
      <c r="K5" t="b">
        <v>1</v>
      </c>
      <c r="L5" t="s">
        <v>224</v>
      </c>
    </row>
    <row r="6" spans="1:12" x14ac:dyDescent="0.25">
      <c r="A6" t="s">
        <v>232</v>
      </c>
      <c r="B6" t="s">
        <v>233</v>
      </c>
      <c r="C6" t="s">
        <v>222</v>
      </c>
      <c r="D6" t="s">
        <v>223</v>
      </c>
      <c r="G6" t="b">
        <v>0</v>
      </c>
      <c r="H6" t="b">
        <v>1</v>
      </c>
      <c r="I6">
        <v>11</v>
      </c>
      <c r="J6" t="b">
        <v>0</v>
      </c>
      <c r="K6" t="b">
        <v>1</v>
      </c>
      <c r="L6" t="s">
        <v>224</v>
      </c>
    </row>
    <row r="7" spans="1:12" x14ac:dyDescent="0.25">
      <c r="A7" t="s">
        <v>234</v>
      </c>
      <c r="B7" t="s">
        <v>235</v>
      </c>
      <c r="C7" t="s">
        <v>222</v>
      </c>
      <c r="D7" t="s">
        <v>223</v>
      </c>
      <c r="G7" t="b">
        <v>0</v>
      </c>
      <c r="H7" t="b">
        <v>1</v>
      </c>
      <c r="I7">
        <v>11</v>
      </c>
      <c r="J7" t="b">
        <v>0</v>
      </c>
      <c r="K7" t="b">
        <v>1</v>
      </c>
      <c r="L7" t="s">
        <v>224</v>
      </c>
    </row>
    <row r="8" spans="1:12" x14ac:dyDescent="0.25">
      <c r="A8" t="s">
        <v>236</v>
      </c>
      <c r="B8" t="s">
        <v>237</v>
      </c>
      <c r="C8" t="s">
        <v>222</v>
      </c>
      <c r="D8" t="s">
        <v>223</v>
      </c>
      <c r="G8" t="b">
        <v>0</v>
      </c>
      <c r="H8" t="b">
        <v>1</v>
      </c>
      <c r="I8">
        <v>11</v>
      </c>
      <c r="J8" t="b">
        <v>0</v>
      </c>
      <c r="K8" t="b">
        <v>1</v>
      </c>
      <c r="L8" t="s">
        <v>224</v>
      </c>
    </row>
    <row r="9" spans="1:12" x14ac:dyDescent="0.25">
      <c r="A9" t="s">
        <v>238</v>
      </c>
      <c r="B9" t="s">
        <v>239</v>
      </c>
      <c r="C9" t="s">
        <v>222</v>
      </c>
      <c r="D9" t="s">
        <v>223</v>
      </c>
      <c r="G9" t="b">
        <v>0</v>
      </c>
      <c r="H9" t="b">
        <v>1</v>
      </c>
      <c r="I9">
        <v>11</v>
      </c>
      <c r="J9" t="b">
        <v>0</v>
      </c>
      <c r="K9" t="b">
        <v>1</v>
      </c>
      <c r="L9" t="s">
        <v>224</v>
      </c>
    </row>
    <row r="10" spans="1:12" x14ac:dyDescent="0.25">
      <c r="A10" t="s">
        <v>240</v>
      </c>
      <c r="B10" t="s">
        <v>241</v>
      </c>
      <c r="C10" t="s">
        <v>222</v>
      </c>
      <c r="D10" t="s">
        <v>223</v>
      </c>
      <c r="G10" t="b">
        <v>0</v>
      </c>
      <c r="H10" t="b">
        <v>1</v>
      </c>
      <c r="I10">
        <v>11</v>
      </c>
      <c r="J10" t="b">
        <v>0</v>
      </c>
      <c r="K10" t="b">
        <v>1</v>
      </c>
      <c r="L10" t="s">
        <v>224</v>
      </c>
    </row>
    <row r="11" spans="1:12" x14ac:dyDescent="0.25">
      <c r="A11" t="s">
        <v>242</v>
      </c>
      <c r="B11" t="s">
        <v>243</v>
      </c>
      <c r="C11" t="s">
        <v>222</v>
      </c>
      <c r="D11" t="s">
        <v>223</v>
      </c>
      <c r="F11" t="s">
        <v>229</v>
      </c>
      <c r="G11" t="b">
        <v>0</v>
      </c>
      <c r="H11" t="b">
        <v>1</v>
      </c>
      <c r="I11">
        <v>11</v>
      </c>
      <c r="J11" t="b">
        <v>0</v>
      </c>
      <c r="K11" t="b">
        <v>1</v>
      </c>
      <c r="L11" t="s">
        <v>224</v>
      </c>
    </row>
    <row r="12" spans="1:12" x14ac:dyDescent="0.25">
      <c r="A12" t="s">
        <v>244</v>
      </c>
      <c r="B12" t="s">
        <v>245</v>
      </c>
      <c r="C12" t="s">
        <v>222</v>
      </c>
      <c r="D12" t="s">
        <v>223</v>
      </c>
      <c r="G12" t="b">
        <v>0</v>
      </c>
      <c r="H12" t="b">
        <v>1</v>
      </c>
      <c r="I12">
        <v>11</v>
      </c>
      <c r="J12" t="b">
        <v>0</v>
      </c>
      <c r="K12" t="b">
        <v>0</v>
      </c>
      <c r="L12" t="s">
        <v>224</v>
      </c>
    </row>
    <row r="13" spans="1:12" x14ac:dyDescent="0.25">
      <c r="A13" t="s">
        <v>246</v>
      </c>
      <c r="B13" t="s">
        <v>247</v>
      </c>
      <c r="C13" t="s">
        <v>222</v>
      </c>
      <c r="D13" t="s">
        <v>223</v>
      </c>
      <c r="G13" t="b">
        <v>0</v>
      </c>
      <c r="H13" t="b">
        <v>1</v>
      </c>
      <c r="I13">
        <v>11</v>
      </c>
      <c r="J13" t="b">
        <v>0</v>
      </c>
      <c r="K13" t="b">
        <v>0</v>
      </c>
      <c r="L13" t="s">
        <v>224</v>
      </c>
    </row>
    <row r="14" spans="1:12" x14ac:dyDescent="0.25">
      <c r="A14" t="s">
        <v>223</v>
      </c>
      <c r="B14" t="s">
        <v>248</v>
      </c>
      <c r="C14" t="s">
        <v>222</v>
      </c>
      <c r="D14" t="s">
        <v>249</v>
      </c>
      <c r="G14" t="b">
        <v>0</v>
      </c>
      <c r="H14" t="b">
        <v>1</v>
      </c>
      <c r="I14">
        <v>10</v>
      </c>
      <c r="J14" t="b">
        <v>1</v>
      </c>
      <c r="K14" t="b">
        <v>1</v>
      </c>
      <c r="L14" t="s">
        <v>224</v>
      </c>
    </row>
    <row r="15" spans="1:12" x14ac:dyDescent="0.25">
      <c r="A15" t="s">
        <v>250</v>
      </c>
      <c r="B15" t="s">
        <v>251</v>
      </c>
      <c r="C15" t="s">
        <v>222</v>
      </c>
      <c r="D15" t="s">
        <v>252</v>
      </c>
      <c r="G15" t="b">
        <v>1</v>
      </c>
      <c r="H15" t="b">
        <v>1</v>
      </c>
      <c r="I15">
        <v>11</v>
      </c>
      <c r="J15" t="b">
        <v>0</v>
      </c>
      <c r="K15" t="b">
        <v>1</v>
      </c>
      <c r="L15" t="s">
        <v>224</v>
      </c>
    </row>
    <row r="16" spans="1:12" x14ac:dyDescent="0.25">
      <c r="A16" t="s">
        <v>253</v>
      </c>
      <c r="B16" t="s">
        <v>254</v>
      </c>
      <c r="C16" t="s">
        <v>222</v>
      </c>
      <c r="D16" t="s">
        <v>252</v>
      </c>
      <c r="G16" t="b">
        <v>0</v>
      </c>
      <c r="H16" t="b">
        <v>1</v>
      </c>
      <c r="I16">
        <v>11</v>
      </c>
      <c r="J16" t="b">
        <v>0</v>
      </c>
      <c r="K16" t="b">
        <v>1</v>
      </c>
      <c r="L16" t="s">
        <v>224</v>
      </c>
    </row>
    <row r="17" spans="1:12" x14ac:dyDescent="0.25">
      <c r="A17" t="s">
        <v>255</v>
      </c>
      <c r="B17" t="s">
        <v>256</v>
      </c>
      <c r="C17" t="s">
        <v>222</v>
      </c>
      <c r="D17" t="s">
        <v>252</v>
      </c>
      <c r="G17" t="b">
        <v>0</v>
      </c>
      <c r="H17" t="b">
        <v>1</v>
      </c>
      <c r="I17">
        <v>11</v>
      </c>
      <c r="J17" t="b">
        <v>0</v>
      </c>
      <c r="K17" t="b">
        <v>1</v>
      </c>
      <c r="L17" t="s">
        <v>224</v>
      </c>
    </row>
    <row r="18" spans="1:12" x14ac:dyDescent="0.25">
      <c r="A18" t="s">
        <v>257</v>
      </c>
      <c r="B18" t="s">
        <v>258</v>
      </c>
      <c r="C18" t="s">
        <v>222</v>
      </c>
      <c r="D18" t="s">
        <v>252</v>
      </c>
      <c r="F18" t="s">
        <v>229</v>
      </c>
      <c r="G18" t="b">
        <v>0</v>
      </c>
      <c r="H18" t="b">
        <v>1</v>
      </c>
      <c r="I18">
        <v>11</v>
      </c>
      <c r="J18" t="b">
        <v>0</v>
      </c>
      <c r="K18" t="b">
        <v>1</v>
      </c>
      <c r="L18" t="s">
        <v>224</v>
      </c>
    </row>
    <row r="19" spans="1:12" x14ac:dyDescent="0.25">
      <c r="A19" t="s">
        <v>252</v>
      </c>
      <c r="B19" t="s">
        <v>259</v>
      </c>
      <c r="C19" t="s">
        <v>222</v>
      </c>
      <c r="D19" t="s">
        <v>249</v>
      </c>
      <c r="G19" t="b">
        <v>0</v>
      </c>
      <c r="H19" t="b">
        <v>1</v>
      </c>
      <c r="I19">
        <v>10</v>
      </c>
      <c r="J19" t="b">
        <v>1</v>
      </c>
      <c r="K19" t="b">
        <v>1</v>
      </c>
      <c r="L19" t="s">
        <v>224</v>
      </c>
    </row>
    <row r="20" spans="1:12" x14ac:dyDescent="0.25">
      <c r="A20" t="s">
        <v>249</v>
      </c>
      <c r="B20" t="s">
        <v>260</v>
      </c>
      <c r="C20" t="s">
        <v>222</v>
      </c>
      <c r="D20" t="s">
        <v>261</v>
      </c>
      <c r="G20" t="b">
        <v>0</v>
      </c>
      <c r="H20" t="b">
        <v>1</v>
      </c>
      <c r="I20">
        <v>9</v>
      </c>
      <c r="J20" t="b">
        <v>1</v>
      </c>
      <c r="K20" t="b">
        <v>1</v>
      </c>
      <c r="L20" t="s">
        <v>224</v>
      </c>
    </row>
    <row r="21" spans="1:12" x14ac:dyDescent="0.25">
      <c r="A21" t="s">
        <v>262</v>
      </c>
      <c r="B21" t="s">
        <v>263</v>
      </c>
      <c r="C21" t="s">
        <v>222</v>
      </c>
      <c r="D21" t="s">
        <v>264</v>
      </c>
      <c r="G21" t="b">
        <v>0</v>
      </c>
      <c r="H21" t="b">
        <v>1</v>
      </c>
      <c r="I21">
        <v>10</v>
      </c>
      <c r="J21" t="b">
        <v>0</v>
      </c>
      <c r="K21" t="b">
        <v>1</v>
      </c>
      <c r="L21" t="s">
        <v>224</v>
      </c>
    </row>
    <row r="22" spans="1:12" x14ac:dyDescent="0.25">
      <c r="A22" t="s">
        <v>264</v>
      </c>
      <c r="B22" t="s">
        <v>265</v>
      </c>
      <c r="C22" t="s">
        <v>222</v>
      </c>
      <c r="D22" t="s">
        <v>261</v>
      </c>
      <c r="G22" t="b">
        <v>0</v>
      </c>
      <c r="H22" t="b">
        <v>1</v>
      </c>
      <c r="I22">
        <v>9</v>
      </c>
      <c r="J22" t="b">
        <v>1</v>
      </c>
      <c r="K22" t="b">
        <v>1</v>
      </c>
      <c r="L22" t="s">
        <v>224</v>
      </c>
    </row>
    <row r="23" spans="1:12" x14ac:dyDescent="0.25">
      <c r="A23" t="s">
        <v>261</v>
      </c>
      <c r="B23" t="s">
        <v>266</v>
      </c>
      <c r="C23" t="s">
        <v>222</v>
      </c>
      <c r="D23" t="s">
        <v>267</v>
      </c>
      <c r="G23" t="b">
        <v>0</v>
      </c>
      <c r="H23" t="b">
        <v>1</v>
      </c>
      <c r="I23">
        <v>8</v>
      </c>
      <c r="J23" t="b">
        <v>1</v>
      </c>
      <c r="K23" t="b">
        <v>1</v>
      </c>
      <c r="L23" t="s">
        <v>224</v>
      </c>
    </row>
    <row r="24" spans="1:12" x14ac:dyDescent="0.25">
      <c r="A24" t="s">
        <v>268</v>
      </c>
      <c r="B24" t="s">
        <v>269</v>
      </c>
      <c r="C24" t="s">
        <v>222</v>
      </c>
      <c r="D24" t="s">
        <v>270</v>
      </c>
      <c r="G24" t="b">
        <v>0</v>
      </c>
      <c r="H24" t="b">
        <v>1</v>
      </c>
      <c r="I24">
        <v>10</v>
      </c>
      <c r="J24" t="b">
        <v>0</v>
      </c>
      <c r="K24" t="b">
        <v>1</v>
      </c>
      <c r="L24" t="s">
        <v>224</v>
      </c>
    </row>
    <row r="25" spans="1:12" x14ac:dyDescent="0.25">
      <c r="A25" t="s">
        <v>270</v>
      </c>
      <c r="B25" t="s">
        <v>271</v>
      </c>
      <c r="C25" t="s">
        <v>222</v>
      </c>
      <c r="D25" t="s">
        <v>272</v>
      </c>
      <c r="G25" t="b">
        <v>0</v>
      </c>
      <c r="H25" t="b">
        <v>1</v>
      </c>
      <c r="I25">
        <v>9</v>
      </c>
      <c r="J25" t="b">
        <v>1</v>
      </c>
      <c r="K25" t="b">
        <v>1</v>
      </c>
      <c r="L25" t="s">
        <v>224</v>
      </c>
    </row>
    <row r="26" spans="1:12" x14ac:dyDescent="0.25">
      <c r="A26" t="s">
        <v>273</v>
      </c>
      <c r="B26" t="s">
        <v>274</v>
      </c>
      <c r="C26" t="s">
        <v>222</v>
      </c>
      <c r="D26" t="s">
        <v>272</v>
      </c>
      <c r="G26" t="b">
        <v>0</v>
      </c>
      <c r="H26" t="b">
        <v>1</v>
      </c>
      <c r="I26">
        <v>9</v>
      </c>
      <c r="J26" t="b">
        <v>0</v>
      </c>
      <c r="K26" t="b">
        <v>1</v>
      </c>
      <c r="L26" t="s">
        <v>224</v>
      </c>
    </row>
    <row r="27" spans="1:12" x14ac:dyDescent="0.25">
      <c r="A27" t="s">
        <v>275</v>
      </c>
      <c r="B27" t="s">
        <v>276</v>
      </c>
      <c r="C27" t="s">
        <v>222</v>
      </c>
      <c r="D27" t="s">
        <v>272</v>
      </c>
      <c r="G27" t="b">
        <v>0</v>
      </c>
      <c r="H27" t="b">
        <v>1</v>
      </c>
      <c r="I27">
        <v>9</v>
      </c>
      <c r="J27" t="b">
        <v>0</v>
      </c>
      <c r="K27" t="b">
        <v>1</v>
      </c>
      <c r="L27" t="s">
        <v>224</v>
      </c>
    </row>
    <row r="28" spans="1:12" x14ac:dyDescent="0.25">
      <c r="A28" t="s">
        <v>277</v>
      </c>
      <c r="B28" t="s">
        <v>278</v>
      </c>
      <c r="C28" t="s">
        <v>222</v>
      </c>
      <c r="D28" t="s">
        <v>272</v>
      </c>
      <c r="G28" t="b">
        <v>0</v>
      </c>
      <c r="H28" t="b">
        <v>1</v>
      </c>
      <c r="I28">
        <v>9</v>
      </c>
      <c r="J28" t="b">
        <v>0</v>
      </c>
      <c r="K28" t="b">
        <v>1</v>
      </c>
      <c r="L28" t="s">
        <v>224</v>
      </c>
    </row>
    <row r="29" spans="1:12" x14ac:dyDescent="0.25">
      <c r="A29" t="s">
        <v>279</v>
      </c>
      <c r="B29" t="s">
        <v>280</v>
      </c>
      <c r="C29" t="s">
        <v>222</v>
      </c>
      <c r="D29" t="s">
        <v>272</v>
      </c>
      <c r="G29" t="b">
        <v>0</v>
      </c>
      <c r="H29" t="b">
        <v>1</v>
      </c>
      <c r="I29">
        <v>9</v>
      </c>
      <c r="J29" t="b">
        <v>0</v>
      </c>
      <c r="K29" t="b">
        <v>1</v>
      </c>
      <c r="L29" t="s">
        <v>224</v>
      </c>
    </row>
    <row r="30" spans="1:12" x14ac:dyDescent="0.25">
      <c r="A30" t="s">
        <v>281</v>
      </c>
      <c r="B30" t="s">
        <v>282</v>
      </c>
      <c r="C30" t="s">
        <v>222</v>
      </c>
      <c r="D30" t="s">
        <v>272</v>
      </c>
      <c r="G30" t="b">
        <v>0</v>
      </c>
      <c r="H30" t="b">
        <v>1</v>
      </c>
      <c r="I30">
        <v>9</v>
      </c>
      <c r="J30" t="b">
        <v>0</v>
      </c>
      <c r="K30" t="b">
        <v>1</v>
      </c>
      <c r="L30" t="s">
        <v>224</v>
      </c>
    </row>
    <row r="31" spans="1:12" x14ac:dyDescent="0.25">
      <c r="A31" t="s">
        <v>272</v>
      </c>
      <c r="B31" t="s">
        <v>283</v>
      </c>
      <c r="C31" t="s">
        <v>222</v>
      </c>
      <c r="D31" t="s">
        <v>267</v>
      </c>
      <c r="G31" t="b">
        <v>0</v>
      </c>
      <c r="H31" t="b">
        <v>1</v>
      </c>
      <c r="I31">
        <v>8</v>
      </c>
      <c r="J31" t="b">
        <v>1</v>
      </c>
      <c r="K31" t="b">
        <v>1</v>
      </c>
      <c r="L31" t="s">
        <v>224</v>
      </c>
    </row>
    <row r="32" spans="1:12" x14ac:dyDescent="0.25">
      <c r="A32" t="s">
        <v>284</v>
      </c>
      <c r="B32" t="s">
        <v>285</v>
      </c>
      <c r="C32" t="s">
        <v>222</v>
      </c>
      <c r="D32" t="s">
        <v>286</v>
      </c>
      <c r="G32" t="b">
        <v>0</v>
      </c>
      <c r="H32" t="b">
        <v>1</v>
      </c>
      <c r="I32">
        <v>9</v>
      </c>
      <c r="J32" t="b">
        <v>0</v>
      </c>
      <c r="K32" t="b">
        <v>1</v>
      </c>
      <c r="L32" t="s">
        <v>224</v>
      </c>
    </row>
    <row r="33" spans="1:12" x14ac:dyDescent="0.25">
      <c r="A33" t="s">
        <v>287</v>
      </c>
      <c r="B33" t="s">
        <v>288</v>
      </c>
      <c r="C33" t="s">
        <v>222</v>
      </c>
      <c r="D33" t="s">
        <v>286</v>
      </c>
      <c r="G33" t="b">
        <v>0</v>
      </c>
      <c r="H33" t="b">
        <v>1</v>
      </c>
      <c r="I33">
        <v>9</v>
      </c>
      <c r="J33" t="b">
        <v>0</v>
      </c>
      <c r="K33" t="b">
        <v>1</v>
      </c>
      <c r="L33" t="s">
        <v>224</v>
      </c>
    </row>
    <row r="34" spans="1:12" x14ac:dyDescent="0.25">
      <c r="A34" t="s">
        <v>289</v>
      </c>
      <c r="B34" t="s">
        <v>290</v>
      </c>
      <c r="C34" t="s">
        <v>222</v>
      </c>
      <c r="D34" t="s">
        <v>291</v>
      </c>
      <c r="G34" t="b">
        <v>0</v>
      </c>
      <c r="H34" t="b">
        <v>1</v>
      </c>
      <c r="I34">
        <v>10</v>
      </c>
      <c r="J34" t="b">
        <v>0</v>
      </c>
      <c r="K34" t="b">
        <v>1</v>
      </c>
      <c r="L34" t="s">
        <v>224</v>
      </c>
    </row>
    <row r="35" spans="1:12" x14ac:dyDescent="0.25">
      <c r="A35" t="s">
        <v>292</v>
      </c>
      <c r="B35" t="s">
        <v>293</v>
      </c>
      <c r="C35" t="s">
        <v>222</v>
      </c>
      <c r="D35" t="s">
        <v>291</v>
      </c>
      <c r="G35" t="b">
        <v>0</v>
      </c>
      <c r="H35" t="b">
        <v>1</v>
      </c>
      <c r="I35">
        <v>10</v>
      </c>
      <c r="J35" t="b">
        <v>0</v>
      </c>
      <c r="K35" t="b">
        <v>1</v>
      </c>
      <c r="L35" t="s">
        <v>224</v>
      </c>
    </row>
    <row r="36" spans="1:12" x14ac:dyDescent="0.25">
      <c r="A36" t="s">
        <v>291</v>
      </c>
      <c r="B36" t="s">
        <v>294</v>
      </c>
      <c r="C36" t="s">
        <v>222</v>
      </c>
      <c r="D36" t="s">
        <v>286</v>
      </c>
      <c r="G36" t="b">
        <v>0</v>
      </c>
      <c r="H36" t="b">
        <v>1</v>
      </c>
      <c r="I36">
        <v>9</v>
      </c>
      <c r="J36" t="b">
        <v>1</v>
      </c>
      <c r="K36" t="b">
        <v>1</v>
      </c>
      <c r="L36" t="s">
        <v>224</v>
      </c>
    </row>
    <row r="37" spans="1:12" x14ac:dyDescent="0.25">
      <c r="A37" t="s">
        <v>295</v>
      </c>
      <c r="B37" t="s">
        <v>296</v>
      </c>
      <c r="C37" t="s">
        <v>222</v>
      </c>
      <c r="D37" t="s">
        <v>286</v>
      </c>
      <c r="G37" t="b">
        <v>0</v>
      </c>
      <c r="H37" t="b">
        <v>1</v>
      </c>
      <c r="I37">
        <v>9</v>
      </c>
      <c r="J37" t="b">
        <v>0</v>
      </c>
      <c r="K37" t="b">
        <v>1</v>
      </c>
      <c r="L37" t="s">
        <v>224</v>
      </c>
    </row>
    <row r="38" spans="1:12" x14ac:dyDescent="0.25">
      <c r="A38" t="s">
        <v>297</v>
      </c>
      <c r="B38" t="s">
        <v>298</v>
      </c>
      <c r="C38" t="s">
        <v>222</v>
      </c>
      <c r="D38" t="s">
        <v>286</v>
      </c>
      <c r="G38" t="b">
        <v>0</v>
      </c>
      <c r="H38" t="b">
        <v>1</v>
      </c>
      <c r="I38">
        <v>9</v>
      </c>
      <c r="J38" t="b">
        <v>0</v>
      </c>
      <c r="K38" t="b">
        <v>1</v>
      </c>
      <c r="L38" t="s">
        <v>224</v>
      </c>
    </row>
    <row r="39" spans="1:12" x14ac:dyDescent="0.25">
      <c r="A39" t="s">
        <v>286</v>
      </c>
      <c r="B39" t="s">
        <v>299</v>
      </c>
      <c r="C39" t="s">
        <v>222</v>
      </c>
      <c r="D39" t="s">
        <v>267</v>
      </c>
      <c r="G39" t="b">
        <v>0</v>
      </c>
      <c r="H39" t="b">
        <v>1</v>
      </c>
      <c r="I39">
        <v>8</v>
      </c>
      <c r="J39" t="b">
        <v>1</v>
      </c>
      <c r="K39" t="b">
        <v>1</v>
      </c>
      <c r="L39" t="s">
        <v>224</v>
      </c>
    </row>
    <row r="40" spans="1:12" x14ac:dyDescent="0.25">
      <c r="A40" t="s">
        <v>300</v>
      </c>
      <c r="B40" t="s">
        <v>301</v>
      </c>
      <c r="C40" t="s">
        <v>222</v>
      </c>
      <c r="D40" t="s">
        <v>302</v>
      </c>
      <c r="G40" t="b">
        <v>0</v>
      </c>
      <c r="H40" t="b">
        <v>1</v>
      </c>
      <c r="I40">
        <v>9</v>
      </c>
      <c r="J40" t="b">
        <v>0</v>
      </c>
      <c r="K40" t="b">
        <v>1</v>
      </c>
      <c r="L40" t="s">
        <v>224</v>
      </c>
    </row>
    <row r="41" spans="1:12" x14ac:dyDescent="0.25">
      <c r="A41" t="s">
        <v>303</v>
      </c>
      <c r="B41" t="s">
        <v>304</v>
      </c>
      <c r="C41" t="s">
        <v>222</v>
      </c>
      <c r="D41" t="s">
        <v>302</v>
      </c>
      <c r="G41" t="b">
        <v>0</v>
      </c>
      <c r="H41" t="b">
        <v>1</v>
      </c>
      <c r="I41">
        <v>9</v>
      </c>
      <c r="J41" t="b">
        <v>0</v>
      </c>
      <c r="K41" t="b">
        <v>1</v>
      </c>
      <c r="L41" t="s">
        <v>224</v>
      </c>
    </row>
    <row r="42" spans="1:12" x14ac:dyDescent="0.25">
      <c r="A42" t="s">
        <v>302</v>
      </c>
      <c r="B42" t="s">
        <v>305</v>
      </c>
      <c r="C42" t="s">
        <v>222</v>
      </c>
      <c r="D42" t="s">
        <v>267</v>
      </c>
      <c r="G42" t="b">
        <v>0</v>
      </c>
      <c r="H42" t="b">
        <v>1</v>
      </c>
      <c r="I42">
        <v>8</v>
      </c>
      <c r="J42" t="b">
        <v>1</v>
      </c>
      <c r="K42" t="b">
        <v>1</v>
      </c>
      <c r="L42" t="s">
        <v>224</v>
      </c>
    </row>
    <row r="43" spans="1:12" x14ac:dyDescent="0.25">
      <c r="A43" t="s">
        <v>306</v>
      </c>
      <c r="B43" t="s">
        <v>307</v>
      </c>
      <c r="C43" t="s">
        <v>222</v>
      </c>
      <c r="D43" t="s">
        <v>308</v>
      </c>
      <c r="G43" t="b">
        <v>0</v>
      </c>
      <c r="H43" t="b">
        <v>1</v>
      </c>
      <c r="I43">
        <v>9</v>
      </c>
      <c r="J43" t="b">
        <v>0</v>
      </c>
      <c r="K43" t="b">
        <v>1</v>
      </c>
      <c r="L43" t="s">
        <v>224</v>
      </c>
    </row>
    <row r="44" spans="1:12" x14ac:dyDescent="0.25">
      <c r="A44" t="s">
        <v>309</v>
      </c>
      <c r="B44" t="s">
        <v>310</v>
      </c>
      <c r="C44" t="s">
        <v>222</v>
      </c>
      <c r="D44" t="s">
        <v>308</v>
      </c>
      <c r="G44" t="b">
        <v>0</v>
      </c>
      <c r="H44" t="b">
        <v>1</v>
      </c>
      <c r="I44">
        <v>9</v>
      </c>
      <c r="J44" t="b">
        <v>0</v>
      </c>
      <c r="K44" t="b">
        <v>1</v>
      </c>
      <c r="L44" t="s">
        <v>224</v>
      </c>
    </row>
    <row r="45" spans="1:12" x14ac:dyDescent="0.25">
      <c r="A45" t="s">
        <v>308</v>
      </c>
      <c r="B45" t="s">
        <v>311</v>
      </c>
      <c r="C45" t="s">
        <v>222</v>
      </c>
      <c r="D45" t="s">
        <v>267</v>
      </c>
      <c r="G45" t="b">
        <v>0</v>
      </c>
      <c r="H45" t="b">
        <v>1</v>
      </c>
      <c r="I45">
        <v>8</v>
      </c>
      <c r="J45" t="b">
        <v>1</v>
      </c>
      <c r="K45" t="b">
        <v>1</v>
      </c>
      <c r="L45" t="s">
        <v>224</v>
      </c>
    </row>
    <row r="46" spans="1:12" x14ac:dyDescent="0.25">
      <c r="A46" t="s">
        <v>267</v>
      </c>
      <c r="B46" t="s">
        <v>312</v>
      </c>
      <c r="C46" t="s">
        <v>222</v>
      </c>
      <c r="D46" t="s">
        <v>313</v>
      </c>
      <c r="G46" t="b">
        <v>0</v>
      </c>
      <c r="H46" t="b">
        <v>1</v>
      </c>
      <c r="I46">
        <v>7</v>
      </c>
      <c r="J46" t="b">
        <v>1</v>
      </c>
      <c r="K46" t="b">
        <v>1</v>
      </c>
      <c r="L46" t="s">
        <v>224</v>
      </c>
    </row>
    <row r="47" spans="1:12" x14ac:dyDescent="0.25">
      <c r="A47" t="s">
        <v>314</v>
      </c>
      <c r="B47" t="s">
        <v>315</v>
      </c>
      <c r="C47" t="s">
        <v>222</v>
      </c>
      <c r="D47" t="s">
        <v>316</v>
      </c>
      <c r="G47" t="b">
        <v>0</v>
      </c>
      <c r="H47" t="b">
        <v>1</v>
      </c>
      <c r="I47">
        <v>10</v>
      </c>
      <c r="J47" t="b">
        <v>0</v>
      </c>
      <c r="K47" t="b">
        <v>1</v>
      </c>
      <c r="L47" t="s">
        <v>224</v>
      </c>
    </row>
    <row r="48" spans="1:12" x14ac:dyDescent="0.25">
      <c r="A48" t="s">
        <v>317</v>
      </c>
      <c r="B48" t="s">
        <v>318</v>
      </c>
      <c r="C48" t="s">
        <v>222</v>
      </c>
      <c r="D48" t="s">
        <v>316</v>
      </c>
      <c r="G48" t="b">
        <v>0</v>
      </c>
      <c r="H48" t="b">
        <v>1</v>
      </c>
      <c r="I48">
        <v>10</v>
      </c>
      <c r="J48" t="b">
        <v>0</v>
      </c>
      <c r="K48" t="b">
        <v>1</v>
      </c>
      <c r="L48" t="s">
        <v>224</v>
      </c>
    </row>
    <row r="49" spans="1:12" x14ac:dyDescent="0.25">
      <c r="A49" t="s">
        <v>319</v>
      </c>
      <c r="B49" t="s">
        <v>320</v>
      </c>
      <c r="C49" t="s">
        <v>222</v>
      </c>
      <c r="D49" t="s">
        <v>316</v>
      </c>
      <c r="G49" t="b">
        <v>1</v>
      </c>
      <c r="H49" t="b">
        <v>1</v>
      </c>
      <c r="I49">
        <v>10</v>
      </c>
      <c r="J49" t="b">
        <v>0</v>
      </c>
      <c r="K49" t="b">
        <v>1</v>
      </c>
      <c r="L49" t="s">
        <v>224</v>
      </c>
    </row>
    <row r="50" spans="1:12" x14ac:dyDescent="0.25">
      <c r="A50" t="s">
        <v>321</v>
      </c>
      <c r="B50" t="s">
        <v>322</v>
      </c>
      <c r="C50" t="s">
        <v>222</v>
      </c>
      <c r="D50" t="s">
        <v>316</v>
      </c>
      <c r="G50" t="b">
        <v>0</v>
      </c>
      <c r="H50" t="b">
        <v>1</v>
      </c>
      <c r="I50">
        <v>10</v>
      </c>
      <c r="J50" t="b">
        <v>0</v>
      </c>
      <c r="K50" t="b">
        <v>1</v>
      </c>
      <c r="L50" t="s">
        <v>224</v>
      </c>
    </row>
    <row r="51" spans="1:12" x14ac:dyDescent="0.25">
      <c r="A51" t="s">
        <v>316</v>
      </c>
      <c r="B51" t="s">
        <v>323</v>
      </c>
      <c r="C51" t="s">
        <v>222</v>
      </c>
      <c r="D51" t="s">
        <v>324</v>
      </c>
      <c r="G51" t="b">
        <v>0</v>
      </c>
      <c r="H51" t="b">
        <v>1</v>
      </c>
      <c r="I51">
        <v>9</v>
      </c>
      <c r="J51" t="b">
        <v>1</v>
      </c>
      <c r="K51" t="b">
        <v>1</v>
      </c>
      <c r="L51" t="s">
        <v>224</v>
      </c>
    </row>
    <row r="52" spans="1:12" x14ac:dyDescent="0.25">
      <c r="A52" t="s">
        <v>325</v>
      </c>
      <c r="B52" t="s">
        <v>326</v>
      </c>
      <c r="C52" t="s">
        <v>222</v>
      </c>
      <c r="D52" t="s">
        <v>327</v>
      </c>
      <c r="G52" t="b">
        <v>0</v>
      </c>
      <c r="H52" t="b">
        <v>1</v>
      </c>
      <c r="I52">
        <v>10</v>
      </c>
      <c r="J52" t="b">
        <v>0</v>
      </c>
      <c r="K52" t="b">
        <v>1</v>
      </c>
      <c r="L52" t="s">
        <v>224</v>
      </c>
    </row>
    <row r="53" spans="1:12" x14ac:dyDescent="0.25">
      <c r="A53" t="s">
        <v>328</v>
      </c>
      <c r="B53" t="s">
        <v>329</v>
      </c>
      <c r="C53" t="s">
        <v>222</v>
      </c>
      <c r="D53" t="s">
        <v>327</v>
      </c>
      <c r="G53" t="b">
        <v>0</v>
      </c>
      <c r="H53" t="b">
        <v>1</v>
      </c>
      <c r="I53">
        <v>10</v>
      </c>
      <c r="J53" t="b">
        <v>0</v>
      </c>
      <c r="K53" t="b">
        <v>1</v>
      </c>
      <c r="L53" t="s">
        <v>224</v>
      </c>
    </row>
    <row r="54" spans="1:12" x14ac:dyDescent="0.25">
      <c r="A54" t="s">
        <v>330</v>
      </c>
      <c r="B54" t="s">
        <v>331</v>
      </c>
      <c r="C54" t="s">
        <v>222</v>
      </c>
      <c r="D54" t="s">
        <v>327</v>
      </c>
      <c r="G54" t="b">
        <v>0</v>
      </c>
      <c r="H54" t="b">
        <v>1</v>
      </c>
      <c r="I54">
        <v>10</v>
      </c>
      <c r="J54" t="b">
        <v>0</v>
      </c>
      <c r="K54" t="b">
        <v>1</v>
      </c>
      <c r="L54" t="s">
        <v>224</v>
      </c>
    </row>
    <row r="55" spans="1:12" x14ac:dyDescent="0.25">
      <c r="A55" t="s">
        <v>332</v>
      </c>
      <c r="B55" t="s">
        <v>333</v>
      </c>
      <c r="C55" t="s">
        <v>222</v>
      </c>
      <c r="D55" t="s">
        <v>327</v>
      </c>
      <c r="G55" t="b">
        <v>0</v>
      </c>
      <c r="H55" t="b">
        <v>1</v>
      </c>
      <c r="I55">
        <v>10</v>
      </c>
      <c r="J55" t="b">
        <v>0</v>
      </c>
      <c r="K55" t="b">
        <v>1</v>
      </c>
      <c r="L55" t="s">
        <v>224</v>
      </c>
    </row>
    <row r="56" spans="1:12" x14ac:dyDescent="0.25">
      <c r="A56" t="s">
        <v>327</v>
      </c>
      <c r="B56" t="s">
        <v>334</v>
      </c>
      <c r="C56" t="s">
        <v>222</v>
      </c>
      <c r="D56" t="s">
        <v>324</v>
      </c>
      <c r="G56" t="b">
        <v>0</v>
      </c>
      <c r="H56" t="b">
        <v>1</v>
      </c>
      <c r="I56">
        <v>9</v>
      </c>
      <c r="J56" t="b">
        <v>1</v>
      </c>
      <c r="K56" t="b">
        <v>1</v>
      </c>
      <c r="L56" t="s">
        <v>224</v>
      </c>
    </row>
    <row r="57" spans="1:12" x14ac:dyDescent="0.25">
      <c r="A57" t="s">
        <v>324</v>
      </c>
      <c r="B57" t="s">
        <v>335</v>
      </c>
      <c r="C57" t="s">
        <v>222</v>
      </c>
      <c r="D57" t="s">
        <v>336</v>
      </c>
      <c r="G57" t="b">
        <v>0</v>
      </c>
      <c r="H57" t="b">
        <v>1</v>
      </c>
      <c r="I57">
        <v>8</v>
      </c>
      <c r="J57" t="b">
        <v>1</v>
      </c>
      <c r="K57" t="b">
        <v>1</v>
      </c>
      <c r="L57" t="s">
        <v>224</v>
      </c>
    </row>
    <row r="58" spans="1:12" x14ac:dyDescent="0.25">
      <c r="A58" t="s">
        <v>337</v>
      </c>
      <c r="B58" t="s">
        <v>338</v>
      </c>
      <c r="C58" t="s">
        <v>222</v>
      </c>
      <c r="D58" t="s">
        <v>339</v>
      </c>
      <c r="G58" t="b">
        <v>0</v>
      </c>
      <c r="H58" t="b">
        <v>1</v>
      </c>
      <c r="I58">
        <v>9</v>
      </c>
      <c r="J58" t="b">
        <v>0</v>
      </c>
      <c r="K58" t="b">
        <v>1</v>
      </c>
      <c r="L58" t="s">
        <v>224</v>
      </c>
    </row>
    <row r="59" spans="1:12" x14ac:dyDescent="0.25">
      <c r="A59" t="s">
        <v>340</v>
      </c>
      <c r="B59" t="s">
        <v>341</v>
      </c>
      <c r="C59" t="s">
        <v>222</v>
      </c>
      <c r="D59" t="s">
        <v>339</v>
      </c>
      <c r="G59" t="b">
        <v>0</v>
      </c>
      <c r="H59" t="b">
        <v>1</v>
      </c>
      <c r="I59">
        <v>9</v>
      </c>
      <c r="J59" t="b">
        <v>0</v>
      </c>
      <c r="K59" t="b">
        <v>1</v>
      </c>
      <c r="L59" t="s">
        <v>224</v>
      </c>
    </row>
    <row r="60" spans="1:12" x14ac:dyDescent="0.25">
      <c r="A60" t="s">
        <v>342</v>
      </c>
      <c r="B60" t="s">
        <v>343</v>
      </c>
      <c r="C60" t="s">
        <v>222</v>
      </c>
      <c r="D60" t="s">
        <v>339</v>
      </c>
      <c r="G60" t="b">
        <v>0</v>
      </c>
      <c r="H60" t="b">
        <v>1</v>
      </c>
      <c r="I60">
        <v>9</v>
      </c>
      <c r="J60" t="b">
        <v>0</v>
      </c>
      <c r="K60" t="b">
        <v>1</v>
      </c>
      <c r="L60" t="s">
        <v>224</v>
      </c>
    </row>
    <row r="61" spans="1:12" x14ac:dyDescent="0.25">
      <c r="A61" t="s">
        <v>344</v>
      </c>
      <c r="B61" t="s">
        <v>345</v>
      </c>
      <c r="C61" t="s">
        <v>222</v>
      </c>
      <c r="D61" t="s">
        <v>339</v>
      </c>
      <c r="G61" t="b">
        <v>0</v>
      </c>
      <c r="H61" t="b">
        <v>1</v>
      </c>
      <c r="I61">
        <v>9</v>
      </c>
      <c r="J61" t="b">
        <v>0</v>
      </c>
      <c r="K61" t="b">
        <v>1</v>
      </c>
      <c r="L61" t="s">
        <v>224</v>
      </c>
    </row>
    <row r="62" spans="1:12" x14ac:dyDescent="0.25">
      <c r="A62" t="s">
        <v>339</v>
      </c>
      <c r="B62" t="s">
        <v>346</v>
      </c>
      <c r="C62" t="s">
        <v>222</v>
      </c>
      <c r="D62" t="s">
        <v>336</v>
      </c>
      <c r="G62" t="b">
        <v>0</v>
      </c>
      <c r="H62" t="b">
        <v>1</v>
      </c>
      <c r="I62">
        <v>8</v>
      </c>
      <c r="J62" t="b">
        <v>1</v>
      </c>
      <c r="K62" t="b">
        <v>1</v>
      </c>
      <c r="L62" t="s">
        <v>224</v>
      </c>
    </row>
    <row r="63" spans="1:12" x14ac:dyDescent="0.25">
      <c r="A63" t="s">
        <v>336</v>
      </c>
      <c r="B63" t="s">
        <v>347</v>
      </c>
      <c r="C63" t="s">
        <v>222</v>
      </c>
      <c r="D63" t="s">
        <v>313</v>
      </c>
      <c r="G63" t="b">
        <v>0</v>
      </c>
      <c r="H63" t="b">
        <v>1</v>
      </c>
      <c r="I63">
        <v>7</v>
      </c>
      <c r="J63" t="b">
        <v>1</v>
      </c>
      <c r="K63" t="b">
        <v>1</v>
      </c>
      <c r="L63" t="s">
        <v>224</v>
      </c>
    </row>
    <row r="64" spans="1:12" x14ac:dyDescent="0.25">
      <c r="A64" t="s">
        <v>313</v>
      </c>
      <c r="B64" t="s">
        <v>348</v>
      </c>
      <c r="C64" t="s">
        <v>222</v>
      </c>
      <c r="D64" t="s">
        <v>349</v>
      </c>
      <c r="G64" t="b">
        <v>0</v>
      </c>
      <c r="H64" t="b">
        <v>1</v>
      </c>
      <c r="I64">
        <v>6</v>
      </c>
      <c r="J64" t="b">
        <v>1</v>
      </c>
      <c r="K64" t="b">
        <v>1</v>
      </c>
      <c r="L64" t="s">
        <v>224</v>
      </c>
    </row>
    <row r="65" spans="1:12" x14ac:dyDescent="0.25">
      <c r="A65" t="s">
        <v>350</v>
      </c>
      <c r="B65" t="s">
        <v>351</v>
      </c>
      <c r="C65" t="s">
        <v>222</v>
      </c>
      <c r="D65" t="s">
        <v>352</v>
      </c>
      <c r="G65" t="b">
        <v>0</v>
      </c>
      <c r="H65" t="b">
        <v>1</v>
      </c>
      <c r="I65">
        <v>7</v>
      </c>
      <c r="J65" t="b">
        <v>0</v>
      </c>
      <c r="K65" t="b">
        <v>1</v>
      </c>
      <c r="L65" t="s">
        <v>224</v>
      </c>
    </row>
    <row r="66" spans="1:12" x14ac:dyDescent="0.25">
      <c r="A66" t="s">
        <v>353</v>
      </c>
      <c r="B66" t="s">
        <v>354</v>
      </c>
      <c r="C66" t="s">
        <v>222</v>
      </c>
      <c r="D66" t="s">
        <v>352</v>
      </c>
      <c r="G66" t="b">
        <v>0</v>
      </c>
      <c r="H66" t="b">
        <v>1</v>
      </c>
      <c r="I66">
        <v>7</v>
      </c>
      <c r="J66" t="b">
        <v>0</v>
      </c>
      <c r="K66" t="b">
        <v>1</v>
      </c>
      <c r="L66" t="s">
        <v>224</v>
      </c>
    </row>
    <row r="67" spans="1:12" x14ac:dyDescent="0.25">
      <c r="A67" t="s">
        <v>352</v>
      </c>
      <c r="B67" t="s">
        <v>355</v>
      </c>
      <c r="C67" t="s">
        <v>222</v>
      </c>
      <c r="D67" t="s">
        <v>349</v>
      </c>
      <c r="G67" t="b">
        <v>0</v>
      </c>
      <c r="H67" t="b">
        <v>1</v>
      </c>
      <c r="I67">
        <v>6</v>
      </c>
      <c r="J67" t="b">
        <v>1</v>
      </c>
      <c r="K67" t="b">
        <v>1</v>
      </c>
      <c r="L67" t="s">
        <v>224</v>
      </c>
    </row>
    <row r="68" spans="1:12" x14ac:dyDescent="0.25">
      <c r="A68" t="s">
        <v>349</v>
      </c>
      <c r="B68" t="s">
        <v>356</v>
      </c>
      <c r="C68" t="s">
        <v>222</v>
      </c>
      <c r="D68" t="s">
        <v>357</v>
      </c>
      <c r="G68" t="b">
        <v>0</v>
      </c>
      <c r="H68" t="b">
        <v>1</v>
      </c>
      <c r="I68">
        <v>5</v>
      </c>
      <c r="J68" t="b">
        <v>1</v>
      </c>
      <c r="K68" t="b">
        <v>1</v>
      </c>
      <c r="L68" t="s">
        <v>224</v>
      </c>
    </row>
    <row r="69" spans="1:12" x14ac:dyDescent="0.25">
      <c r="A69" t="s">
        <v>358</v>
      </c>
      <c r="B69" t="s">
        <v>359</v>
      </c>
      <c r="C69" t="s">
        <v>222</v>
      </c>
      <c r="D69" t="s">
        <v>360</v>
      </c>
      <c r="G69" t="b">
        <v>1</v>
      </c>
      <c r="H69" t="b">
        <v>1</v>
      </c>
      <c r="I69">
        <v>7</v>
      </c>
      <c r="J69" t="b">
        <v>0</v>
      </c>
      <c r="K69" t="b">
        <v>1</v>
      </c>
      <c r="L69" t="s">
        <v>224</v>
      </c>
    </row>
    <row r="70" spans="1:12" x14ac:dyDescent="0.25">
      <c r="A70" t="s">
        <v>361</v>
      </c>
      <c r="B70" t="s">
        <v>362</v>
      </c>
      <c r="C70" t="s">
        <v>222</v>
      </c>
      <c r="D70" t="s">
        <v>360</v>
      </c>
      <c r="G70" t="b">
        <v>1</v>
      </c>
      <c r="H70" t="b">
        <v>1</v>
      </c>
      <c r="I70">
        <v>7</v>
      </c>
      <c r="J70" t="b">
        <v>0</v>
      </c>
      <c r="K70" t="b">
        <v>1</v>
      </c>
      <c r="L70" t="s">
        <v>224</v>
      </c>
    </row>
    <row r="71" spans="1:12" x14ac:dyDescent="0.25">
      <c r="A71" t="s">
        <v>363</v>
      </c>
      <c r="B71" t="s">
        <v>364</v>
      </c>
      <c r="C71" t="s">
        <v>222</v>
      </c>
      <c r="D71" t="s">
        <v>360</v>
      </c>
      <c r="G71" t="b">
        <v>1</v>
      </c>
      <c r="H71" t="b">
        <v>1</v>
      </c>
      <c r="I71">
        <v>7</v>
      </c>
      <c r="J71" t="b">
        <v>0</v>
      </c>
      <c r="K71" t="b">
        <v>1</v>
      </c>
      <c r="L71" t="s">
        <v>224</v>
      </c>
    </row>
    <row r="72" spans="1:12" x14ac:dyDescent="0.25">
      <c r="A72" t="s">
        <v>365</v>
      </c>
      <c r="B72" t="s">
        <v>366</v>
      </c>
      <c r="C72" t="s">
        <v>222</v>
      </c>
      <c r="D72" t="s">
        <v>360</v>
      </c>
      <c r="G72" t="b">
        <v>1</v>
      </c>
      <c r="H72" t="b">
        <v>1</v>
      </c>
      <c r="I72">
        <v>7</v>
      </c>
      <c r="J72" t="b">
        <v>0</v>
      </c>
      <c r="K72" t="b">
        <v>1</v>
      </c>
      <c r="L72" t="s">
        <v>224</v>
      </c>
    </row>
    <row r="73" spans="1:12" x14ac:dyDescent="0.25">
      <c r="A73" t="s">
        <v>360</v>
      </c>
      <c r="B73" t="s">
        <v>367</v>
      </c>
      <c r="C73" t="s">
        <v>222</v>
      </c>
      <c r="D73" t="s">
        <v>368</v>
      </c>
      <c r="G73" t="b">
        <v>0</v>
      </c>
      <c r="H73" t="b">
        <v>1</v>
      </c>
      <c r="I73">
        <v>6</v>
      </c>
      <c r="J73" t="b">
        <v>1</v>
      </c>
      <c r="K73" t="b">
        <v>1</v>
      </c>
      <c r="L73" t="s">
        <v>224</v>
      </c>
    </row>
    <row r="74" spans="1:12" x14ac:dyDescent="0.25">
      <c r="A74" t="s">
        <v>369</v>
      </c>
      <c r="B74" t="s">
        <v>359</v>
      </c>
      <c r="C74" t="s">
        <v>222</v>
      </c>
      <c r="D74" t="s">
        <v>370</v>
      </c>
      <c r="G74" t="b">
        <v>1</v>
      </c>
      <c r="H74" t="b">
        <v>1</v>
      </c>
      <c r="I74">
        <v>7</v>
      </c>
      <c r="J74" t="b">
        <v>0</v>
      </c>
      <c r="K74" t="b">
        <v>1</v>
      </c>
      <c r="L74" t="s">
        <v>224</v>
      </c>
    </row>
    <row r="75" spans="1:12" x14ac:dyDescent="0.25">
      <c r="A75" t="s">
        <v>371</v>
      </c>
      <c r="B75" t="s">
        <v>362</v>
      </c>
      <c r="C75" t="s">
        <v>222</v>
      </c>
      <c r="D75" t="s">
        <v>370</v>
      </c>
      <c r="G75" t="b">
        <v>0</v>
      </c>
      <c r="H75" t="b">
        <v>1</v>
      </c>
      <c r="I75">
        <v>7</v>
      </c>
      <c r="J75" t="b">
        <v>0</v>
      </c>
      <c r="K75" t="b">
        <v>1</v>
      </c>
      <c r="L75" t="s">
        <v>224</v>
      </c>
    </row>
    <row r="76" spans="1:12" x14ac:dyDescent="0.25">
      <c r="A76" t="s">
        <v>372</v>
      </c>
      <c r="B76" t="s">
        <v>366</v>
      </c>
      <c r="C76" t="s">
        <v>222</v>
      </c>
      <c r="D76" t="s">
        <v>370</v>
      </c>
      <c r="G76" t="b">
        <v>0</v>
      </c>
      <c r="H76" t="b">
        <v>1</v>
      </c>
      <c r="I76">
        <v>7</v>
      </c>
      <c r="J76" t="b">
        <v>0</v>
      </c>
      <c r="K76" t="b">
        <v>1</v>
      </c>
      <c r="L76" t="s">
        <v>224</v>
      </c>
    </row>
    <row r="77" spans="1:12" x14ac:dyDescent="0.25">
      <c r="A77" t="s">
        <v>370</v>
      </c>
      <c r="B77" t="s">
        <v>373</v>
      </c>
      <c r="C77" t="s">
        <v>222</v>
      </c>
      <c r="D77" t="s">
        <v>368</v>
      </c>
      <c r="G77" t="b">
        <v>0</v>
      </c>
      <c r="H77" t="b">
        <v>1</v>
      </c>
      <c r="I77">
        <v>6</v>
      </c>
      <c r="J77" t="b">
        <v>1</v>
      </c>
      <c r="K77" t="b">
        <v>1</v>
      </c>
      <c r="L77" t="s">
        <v>224</v>
      </c>
    </row>
    <row r="78" spans="1:12" x14ac:dyDescent="0.25">
      <c r="A78" t="s">
        <v>368</v>
      </c>
      <c r="B78" t="s">
        <v>374</v>
      </c>
      <c r="C78" t="s">
        <v>222</v>
      </c>
      <c r="D78" t="s">
        <v>357</v>
      </c>
      <c r="G78" t="b">
        <v>0</v>
      </c>
      <c r="H78" t="b">
        <v>1</v>
      </c>
      <c r="I78">
        <v>5</v>
      </c>
      <c r="J78" t="b">
        <v>1</v>
      </c>
      <c r="K78" t="b">
        <v>1</v>
      </c>
      <c r="L78" t="s">
        <v>224</v>
      </c>
    </row>
    <row r="79" spans="1:12" x14ac:dyDescent="0.25">
      <c r="A79" t="s">
        <v>375</v>
      </c>
      <c r="B79" t="s">
        <v>376</v>
      </c>
      <c r="C79" t="s">
        <v>222</v>
      </c>
      <c r="D79" t="s">
        <v>377</v>
      </c>
      <c r="G79" t="b">
        <v>0</v>
      </c>
      <c r="H79" t="b">
        <v>1</v>
      </c>
      <c r="I79">
        <v>7</v>
      </c>
      <c r="J79" t="b">
        <v>0</v>
      </c>
      <c r="K79" t="b">
        <v>1</v>
      </c>
      <c r="L79" t="s">
        <v>224</v>
      </c>
    </row>
    <row r="80" spans="1:12" x14ac:dyDescent="0.25">
      <c r="A80" t="s">
        <v>378</v>
      </c>
      <c r="B80" t="s">
        <v>379</v>
      </c>
      <c r="C80" t="s">
        <v>222</v>
      </c>
      <c r="D80" t="s">
        <v>377</v>
      </c>
      <c r="F80" t="s">
        <v>380</v>
      </c>
      <c r="G80" t="b">
        <v>0</v>
      </c>
      <c r="H80" t="b">
        <v>1</v>
      </c>
      <c r="I80">
        <v>7</v>
      </c>
      <c r="J80" t="b">
        <v>0</v>
      </c>
      <c r="K80" t="b">
        <v>1</v>
      </c>
      <c r="L80" t="s">
        <v>224</v>
      </c>
    </row>
    <row r="81" spans="1:12" x14ac:dyDescent="0.25">
      <c r="A81" t="s">
        <v>381</v>
      </c>
      <c r="B81" t="s">
        <v>382</v>
      </c>
      <c r="C81" t="s">
        <v>222</v>
      </c>
      <c r="D81" t="s">
        <v>377</v>
      </c>
      <c r="G81" t="b">
        <v>0</v>
      </c>
      <c r="H81" t="b">
        <v>1</v>
      </c>
      <c r="I81">
        <v>7</v>
      </c>
      <c r="J81" t="b">
        <v>0</v>
      </c>
      <c r="K81" t="b">
        <v>1</v>
      </c>
      <c r="L81" t="s">
        <v>224</v>
      </c>
    </row>
    <row r="82" spans="1:12" x14ac:dyDescent="0.25">
      <c r="A82" t="s">
        <v>383</v>
      </c>
      <c r="B82" t="s">
        <v>384</v>
      </c>
      <c r="C82" t="s">
        <v>222</v>
      </c>
      <c r="D82" t="s">
        <v>377</v>
      </c>
      <c r="G82" t="b">
        <v>0</v>
      </c>
      <c r="H82" t="b">
        <v>1</v>
      </c>
      <c r="I82">
        <v>7</v>
      </c>
      <c r="J82" t="b">
        <v>0</v>
      </c>
      <c r="K82" t="b">
        <v>1</v>
      </c>
      <c r="L82" t="s">
        <v>224</v>
      </c>
    </row>
    <row r="83" spans="1:12" x14ac:dyDescent="0.25">
      <c r="A83" t="s">
        <v>385</v>
      </c>
      <c r="B83" t="s">
        <v>366</v>
      </c>
      <c r="C83" t="s">
        <v>222</v>
      </c>
      <c r="D83" t="s">
        <v>377</v>
      </c>
      <c r="G83" t="b">
        <v>0</v>
      </c>
      <c r="H83" t="b">
        <v>1</v>
      </c>
      <c r="I83">
        <v>7</v>
      </c>
      <c r="J83" t="b">
        <v>0</v>
      </c>
      <c r="K83" t="b">
        <v>1</v>
      </c>
      <c r="L83" t="s">
        <v>224</v>
      </c>
    </row>
    <row r="84" spans="1:12" x14ac:dyDescent="0.25">
      <c r="A84" t="s">
        <v>386</v>
      </c>
      <c r="B84" t="s">
        <v>387</v>
      </c>
      <c r="C84" t="s">
        <v>222</v>
      </c>
      <c r="D84" t="s">
        <v>377</v>
      </c>
      <c r="G84" t="b">
        <v>0</v>
      </c>
      <c r="H84" t="b">
        <v>1</v>
      </c>
      <c r="I84">
        <v>7</v>
      </c>
      <c r="J84" t="b">
        <v>0</v>
      </c>
      <c r="K84" t="b">
        <v>1</v>
      </c>
      <c r="L84" t="s">
        <v>224</v>
      </c>
    </row>
    <row r="85" spans="1:12" x14ac:dyDescent="0.25">
      <c r="A85" t="s">
        <v>388</v>
      </c>
      <c r="B85" t="s">
        <v>389</v>
      </c>
      <c r="C85" t="s">
        <v>222</v>
      </c>
      <c r="D85" t="s">
        <v>377</v>
      </c>
      <c r="G85" t="b">
        <v>0</v>
      </c>
      <c r="H85" t="b">
        <v>1</v>
      </c>
      <c r="I85">
        <v>7</v>
      </c>
      <c r="J85" t="b">
        <v>0</v>
      </c>
      <c r="K85" t="b">
        <v>1</v>
      </c>
      <c r="L85" t="s">
        <v>224</v>
      </c>
    </row>
    <row r="86" spans="1:12" x14ac:dyDescent="0.25">
      <c r="A86" t="s">
        <v>377</v>
      </c>
      <c r="B86" t="s">
        <v>390</v>
      </c>
      <c r="C86" t="s">
        <v>222</v>
      </c>
      <c r="D86" t="s">
        <v>391</v>
      </c>
      <c r="G86" t="b">
        <v>0</v>
      </c>
      <c r="H86" t="b">
        <v>1</v>
      </c>
      <c r="I86">
        <v>6</v>
      </c>
      <c r="J86" t="b">
        <v>1</v>
      </c>
      <c r="K86" t="b">
        <v>1</v>
      </c>
      <c r="L86" t="s">
        <v>224</v>
      </c>
    </row>
    <row r="87" spans="1:12" x14ac:dyDescent="0.25">
      <c r="A87" t="s">
        <v>392</v>
      </c>
      <c r="B87" t="s">
        <v>393</v>
      </c>
      <c r="C87" t="s">
        <v>222</v>
      </c>
      <c r="D87" t="s">
        <v>394</v>
      </c>
      <c r="G87" t="b">
        <v>0</v>
      </c>
      <c r="H87" t="b">
        <v>1</v>
      </c>
      <c r="I87">
        <v>7</v>
      </c>
      <c r="J87" t="b">
        <v>0</v>
      </c>
      <c r="K87" t="b">
        <v>1</v>
      </c>
      <c r="L87" t="s">
        <v>224</v>
      </c>
    </row>
    <row r="88" spans="1:12" x14ac:dyDescent="0.25">
      <c r="A88" t="s">
        <v>395</v>
      </c>
      <c r="B88" t="s">
        <v>396</v>
      </c>
      <c r="C88" t="s">
        <v>222</v>
      </c>
      <c r="D88" t="s">
        <v>394</v>
      </c>
      <c r="F88" t="s">
        <v>380</v>
      </c>
      <c r="G88" t="b">
        <v>0</v>
      </c>
      <c r="H88" t="b">
        <v>1</v>
      </c>
      <c r="I88">
        <v>7</v>
      </c>
      <c r="J88" t="b">
        <v>0</v>
      </c>
      <c r="K88" t="b">
        <v>1</v>
      </c>
      <c r="L88" t="s">
        <v>224</v>
      </c>
    </row>
    <row r="89" spans="1:12" x14ac:dyDescent="0.25">
      <c r="A89" t="s">
        <v>397</v>
      </c>
      <c r="B89" t="s">
        <v>398</v>
      </c>
      <c r="C89" t="s">
        <v>222</v>
      </c>
      <c r="D89" t="s">
        <v>394</v>
      </c>
      <c r="G89" t="b">
        <v>0</v>
      </c>
      <c r="H89" t="b">
        <v>1</v>
      </c>
      <c r="I89">
        <v>7</v>
      </c>
      <c r="J89" t="b">
        <v>0</v>
      </c>
      <c r="K89" t="b">
        <v>1</v>
      </c>
      <c r="L89" t="s">
        <v>224</v>
      </c>
    </row>
    <row r="90" spans="1:12" x14ac:dyDescent="0.25">
      <c r="A90" t="s">
        <v>399</v>
      </c>
      <c r="B90" t="s">
        <v>400</v>
      </c>
      <c r="C90" t="s">
        <v>222</v>
      </c>
      <c r="D90" t="s">
        <v>394</v>
      </c>
      <c r="G90" t="b">
        <v>0</v>
      </c>
      <c r="H90" t="b">
        <v>1</v>
      </c>
      <c r="I90">
        <v>7</v>
      </c>
      <c r="J90" t="b">
        <v>0</v>
      </c>
      <c r="K90" t="b">
        <v>1</v>
      </c>
      <c r="L90" t="s">
        <v>224</v>
      </c>
    </row>
    <row r="91" spans="1:12" x14ac:dyDescent="0.25">
      <c r="A91" t="s">
        <v>401</v>
      </c>
      <c r="B91" t="s">
        <v>402</v>
      </c>
      <c r="C91" t="s">
        <v>222</v>
      </c>
      <c r="D91" t="s">
        <v>394</v>
      </c>
      <c r="G91" t="b">
        <v>0</v>
      </c>
      <c r="H91" t="b">
        <v>1</v>
      </c>
      <c r="I91">
        <v>7</v>
      </c>
      <c r="J91" t="b">
        <v>0</v>
      </c>
      <c r="K91" t="b">
        <v>1</v>
      </c>
      <c r="L91" t="s">
        <v>224</v>
      </c>
    </row>
    <row r="92" spans="1:12" x14ac:dyDescent="0.25">
      <c r="A92" t="s">
        <v>403</v>
      </c>
      <c r="B92" t="s">
        <v>404</v>
      </c>
      <c r="C92" t="s">
        <v>222</v>
      </c>
      <c r="D92" t="s">
        <v>394</v>
      </c>
      <c r="G92" t="b">
        <v>0</v>
      </c>
      <c r="H92" t="b">
        <v>1</v>
      </c>
      <c r="I92">
        <v>7</v>
      </c>
      <c r="J92" t="b">
        <v>0</v>
      </c>
      <c r="K92" t="b">
        <v>1</v>
      </c>
      <c r="L92" t="s">
        <v>224</v>
      </c>
    </row>
    <row r="93" spans="1:12" x14ac:dyDescent="0.25">
      <c r="A93" t="s">
        <v>405</v>
      </c>
      <c r="B93" t="s">
        <v>406</v>
      </c>
      <c r="C93" t="s">
        <v>222</v>
      </c>
      <c r="D93" t="s">
        <v>394</v>
      </c>
      <c r="G93" t="b">
        <v>0</v>
      </c>
      <c r="H93" t="b">
        <v>1</v>
      </c>
      <c r="I93">
        <v>7</v>
      </c>
      <c r="J93" t="b">
        <v>0</v>
      </c>
      <c r="K93" t="b">
        <v>1</v>
      </c>
      <c r="L93" t="s">
        <v>224</v>
      </c>
    </row>
    <row r="94" spans="1:12" x14ac:dyDescent="0.25">
      <c r="A94" t="s">
        <v>394</v>
      </c>
      <c r="B94" t="s">
        <v>407</v>
      </c>
      <c r="C94" t="s">
        <v>222</v>
      </c>
      <c r="D94" t="s">
        <v>391</v>
      </c>
      <c r="G94" t="b">
        <v>0</v>
      </c>
      <c r="H94" t="b">
        <v>1</v>
      </c>
      <c r="I94">
        <v>6</v>
      </c>
      <c r="J94" t="b">
        <v>1</v>
      </c>
      <c r="K94" t="b">
        <v>1</v>
      </c>
      <c r="L94" t="s">
        <v>224</v>
      </c>
    </row>
    <row r="95" spans="1:12" x14ac:dyDescent="0.25">
      <c r="A95" t="s">
        <v>391</v>
      </c>
      <c r="B95" t="s">
        <v>408</v>
      </c>
      <c r="C95" t="s">
        <v>222</v>
      </c>
      <c r="D95" t="s">
        <v>357</v>
      </c>
      <c r="G95" t="b">
        <v>0</v>
      </c>
      <c r="H95" t="b">
        <v>1</v>
      </c>
      <c r="I95">
        <v>5</v>
      </c>
      <c r="J95" t="b">
        <v>1</v>
      </c>
      <c r="K95" t="b">
        <v>1</v>
      </c>
      <c r="L95" t="s">
        <v>224</v>
      </c>
    </row>
    <row r="96" spans="1:12" x14ac:dyDescent="0.25">
      <c r="A96" t="s">
        <v>357</v>
      </c>
      <c r="B96" t="s">
        <v>409</v>
      </c>
      <c r="C96" t="s">
        <v>222</v>
      </c>
      <c r="D96" t="s">
        <v>410</v>
      </c>
      <c r="G96" t="b">
        <v>0</v>
      </c>
      <c r="H96" t="b">
        <v>1</v>
      </c>
      <c r="I96">
        <v>4</v>
      </c>
      <c r="J96" t="b">
        <v>1</v>
      </c>
      <c r="K96" t="b">
        <v>1</v>
      </c>
      <c r="L96" t="s">
        <v>224</v>
      </c>
    </row>
    <row r="97" spans="1:12" x14ac:dyDescent="0.25">
      <c r="A97" t="s">
        <v>411</v>
      </c>
      <c r="B97" t="s">
        <v>412</v>
      </c>
      <c r="C97" t="s">
        <v>222</v>
      </c>
      <c r="D97" t="s">
        <v>413</v>
      </c>
      <c r="G97" t="b">
        <v>0</v>
      </c>
      <c r="H97" t="b">
        <v>1</v>
      </c>
      <c r="I97">
        <v>5</v>
      </c>
      <c r="J97" t="b">
        <v>0</v>
      </c>
      <c r="K97" t="b">
        <v>1</v>
      </c>
      <c r="L97" t="s">
        <v>224</v>
      </c>
    </row>
    <row r="98" spans="1:12" x14ac:dyDescent="0.25">
      <c r="A98" t="s">
        <v>414</v>
      </c>
      <c r="B98" t="s">
        <v>415</v>
      </c>
      <c r="C98" t="s">
        <v>222</v>
      </c>
      <c r="D98" t="s">
        <v>413</v>
      </c>
      <c r="G98" t="b">
        <v>0</v>
      </c>
      <c r="H98" t="b">
        <v>1</v>
      </c>
      <c r="I98">
        <v>5</v>
      </c>
      <c r="J98" t="b">
        <v>0</v>
      </c>
      <c r="K98" t="b">
        <v>1</v>
      </c>
      <c r="L98" t="s">
        <v>224</v>
      </c>
    </row>
    <row r="99" spans="1:12" x14ac:dyDescent="0.25">
      <c r="A99" t="s">
        <v>416</v>
      </c>
      <c r="B99" t="s">
        <v>417</v>
      </c>
      <c r="C99" t="s">
        <v>222</v>
      </c>
      <c r="D99" t="s">
        <v>413</v>
      </c>
      <c r="G99" t="b">
        <v>0</v>
      </c>
      <c r="H99" t="b">
        <v>1</v>
      </c>
      <c r="I99">
        <v>5</v>
      </c>
      <c r="J99" t="b">
        <v>0</v>
      </c>
      <c r="K99" t="b">
        <v>1</v>
      </c>
      <c r="L99" t="s">
        <v>224</v>
      </c>
    </row>
    <row r="100" spans="1:12" x14ac:dyDescent="0.25">
      <c r="A100" t="s">
        <v>413</v>
      </c>
      <c r="B100" t="s">
        <v>418</v>
      </c>
      <c r="C100" t="s">
        <v>222</v>
      </c>
      <c r="D100" t="s">
        <v>410</v>
      </c>
      <c r="G100" t="b">
        <v>0</v>
      </c>
      <c r="H100" t="b">
        <v>1</v>
      </c>
      <c r="I100">
        <v>4</v>
      </c>
      <c r="J100" t="b">
        <v>1</v>
      </c>
      <c r="K100" t="b">
        <v>1</v>
      </c>
      <c r="L100" t="s">
        <v>224</v>
      </c>
    </row>
    <row r="101" spans="1:12" x14ac:dyDescent="0.25">
      <c r="A101" t="s">
        <v>419</v>
      </c>
      <c r="B101" t="s">
        <v>420</v>
      </c>
      <c r="C101" t="s">
        <v>222</v>
      </c>
      <c r="D101" t="s">
        <v>421</v>
      </c>
      <c r="G101" t="b">
        <v>0</v>
      </c>
      <c r="H101" t="b">
        <v>1</v>
      </c>
      <c r="I101">
        <v>5</v>
      </c>
      <c r="J101" t="b">
        <v>0</v>
      </c>
      <c r="K101" t="b">
        <v>1</v>
      </c>
      <c r="L101" t="s">
        <v>224</v>
      </c>
    </row>
    <row r="102" spans="1:12" x14ac:dyDescent="0.25">
      <c r="A102" t="s">
        <v>422</v>
      </c>
      <c r="B102" t="s">
        <v>423</v>
      </c>
      <c r="C102" t="s">
        <v>222</v>
      </c>
      <c r="D102" t="s">
        <v>421</v>
      </c>
      <c r="G102" t="b">
        <v>0</v>
      </c>
      <c r="H102" t="b">
        <v>1</v>
      </c>
      <c r="I102">
        <v>5</v>
      </c>
      <c r="J102" t="b">
        <v>0</v>
      </c>
      <c r="K102" t="b">
        <v>1</v>
      </c>
      <c r="L102" t="s">
        <v>224</v>
      </c>
    </row>
    <row r="103" spans="1:12" x14ac:dyDescent="0.25">
      <c r="A103" t="s">
        <v>424</v>
      </c>
      <c r="B103" t="s">
        <v>425</v>
      </c>
      <c r="C103" t="s">
        <v>222</v>
      </c>
      <c r="D103" t="s">
        <v>421</v>
      </c>
      <c r="G103" t="b">
        <v>0</v>
      </c>
      <c r="H103" t="b">
        <v>1</v>
      </c>
      <c r="I103">
        <v>5</v>
      </c>
      <c r="J103" t="b">
        <v>0</v>
      </c>
      <c r="K103" t="b">
        <v>1</v>
      </c>
      <c r="L103" t="s">
        <v>224</v>
      </c>
    </row>
    <row r="104" spans="1:12" x14ac:dyDescent="0.25">
      <c r="A104" t="s">
        <v>421</v>
      </c>
      <c r="B104" t="s">
        <v>426</v>
      </c>
      <c r="C104" t="s">
        <v>222</v>
      </c>
      <c r="D104" t="s">
        <v>410</v>
      </c>
      <c r="G104" t="b">
        <v>0</v>
      </c>
      <c r="H104" t="b">
        <v>1</v>
      </c>
      <c r="I104">
        <v>4</v>
      </c>
      <c r="J104" t="b">
        <v>1</v>
      </c>
      <c r="K104" t="b">
        <v>1</v>
      </c>
      <c r="L104" t="s">
        <v>224</v>
      </c>
    </row>
    <row r="105" spans="1:12" x14ac:dyDescent="0.25">
      <c r="A105" t="s">
        <v>410</v>
      </c>
      <c r="B105" t="s">
        <v>427</v>
      </c>
      <c r="C105" t="s">
        <v>222</v>
      </c>
      <c r="D105" t="s">
        <v>428</v>
      </c>
      <c r="G105" t="b">
        <v>0</v>
      </c>
      <c r="H105" t="b">
        <v>1</v>
      </c>
      <c r="I105">
        <v>3</v>
      </c>
      <c r="J105" t="b">
        <v>1</v>
      </c>
      <c r="K105" t="b">
        <v>1</v>
      </c>
      <c r="L105" t="s">
        <v>224</v>
      </c>
    </row>
    <row r="106" spans="1:12" x14ac:dyDescent="0.25">
      <c r="A106" t="s">
        <v>429</v>
      </c>
      <c r="B106" t="s">
        <v>430</v>
      </c>
      <c r="C106" t="s">
        <v>222</v>
      </c>
      <c r="D106" t="s">
        <v>431</v>
      </c>
      <c r="G106" t="b">
        <v>0</v>
      </c>
      <c r="H106" t="b">
        <v>1</v>
      </c>
      <c r="I106">
        <v>4</v>
      </c>
      <c r="J106" t="b">
        <v>0</v>
      </c>
      <c r="K106" t="b">
        <v>1</v>
      </c>
      <c r="L106" t="s">
        <v>224</v>
      </c>
    </row>
    <row r="107" spans="1:12" x14ac:dyDescent="0.25">
      <c r="A107" t="s">
        <v>432</v>
      </c>
      <c r="B107" t="s">
        <v>433</v>
      </c>
      <c r="C107" t="s">
        <v>222</v>
      </c>
      <c r="D107" t="s">
        <v>431</v>
      </c>
      <c r="G107" t="b">
        <v>0</v>
      </c>
      <c r="H107" t="b">
        <v>1</v>
      </c>
      <c r="I107">
        <v>4</v>
      </c>
      <c r="J107" t="b">
        <v>0</v>
      </c>
      <c r="K107" t="b">
        <v>1</v>
      </c>
      <c r="L107" t="s">
        <v>224</v>
      </c>
    </row>
    <row r="108" spans="1:12" x14ac:dyDescent="0.25">
      <c r="A108" t="s">
        <v>434</v>
      </c>
      <c r="B108" t="s">
        <v>435</v>
      </c>
      <c r="C108" t="s">
        <v>222</v>
      </c>
      <c r="D108" t="s">
        <v>431</v>
      </c>
      <c r="G108" t="b">
        <v>0</v>
      </c>
      <c r="H108" t="b">
        <v>1</v>
      </c>
      <c r="I108">
        <v>4</v>
      </c>
      <c r="J108" t="b">
        <v>0</v>
      </c>
      <c r="K108" t="b">
        <v>1</v>
      </c>
      <c r="L108" t="s">
        <v>224</v>
      </c>
    </row>
    <row r="109" spans="1:12" x14ac:dyDescent="0.25">
      <c r="A109" t="s">
        <v>431</v>
      </c>
      <c r="B109" t="s">
        <v>436</v>
      </c>
      <c r="C109" t="s">
        <v>222</v>
      </c>
      <c r="D109" t="s">
        <v>428</v>
      </c>
      <c r="G109" t="b">
        <v>0</v>
      </c>
      <c r="H109" t="b">
        <v>1</v>
      </c>
      <c r="I109">
        <v>3</v>
      </c>
      <c r="J109" t="b">
        <v>1</v>
      </c>
      <c r="K109" t="b">
        <v>1</v>
      </c>
      <c r="L109" t="s">
        <v>224</v>
      </c>
    </row>
    <row r="110" spans="1:12" x14ac:dyDescent="0.25">
      <c r="A110" t="s">
        <v>428</v>
      </c>
      <c r="B110" t="s">
        <v>437</v>
      </c>
      <c r="C110" t="s">
        <v>222</v>
      </c>
      <c r="D110" t="s">
        <v>438</v>
      </c>
      <c r="G110" t="b">
        <v>0</v>
      </c>
      <c r="H110" t="b">
        <v>1</v>
      </c>
      <c r="I110">
        <v>2</v>
      </c>
      <c r="J110" t="b">
        <v>1</v>
      </c>
      <c r="K110" t="b">
        <v>1</v>
      </c>
      <c r="L110" t="s">
        <v>224</v>
      </c>
    </row>
    <row r="111" spans="1:12" x14ac:dyDescent="0.25">
      <c r="A111" t="s">
        <v>439</v>
      </c>
      <c r="B111" t="s">
        <v>440</v>
      </c>
      <c r="C111" t="s">
        <v>222</v>
      </c>
      <c r="D111" t="s">
        <v>441</v>
      </c>
      <c r="G111" t="b">
        <v>0</v>
      </c>
      <c r="H111" t="b">
        <v>1</v>
      </c>
      <c r="I111">
        <v>3</v>
      </c>
      <c r="J111" t="b">
        <v>0</v>
      </c>
      <c r="K111" t="b">
        <v>1</v>
      </c>
      <c r="L111" t="s">
        <v>224</v>
      </c>
    </row>
    <row r="112" spans="1:12" x14ac:dyDescent="0.25">
      <c r="A112" t="s">
        <v>442</v>
      </c>
      <c r="B112" t="s">
        <v>443</v>
      </c>
      <c r="C112" t="s">
        <v>222</v>
      </c>
      <c r="D112" t="s">
        <v>441</v>
      </c>
      <c r="G112" t="b">
        <v>0</v>
      </c>
      <c r="H112" t="b">
        <v>1</v>
      </c>
      <c r="I112">
        <v>3</v>
      </c>
      <c r="J112" t="b">
        <v>0</v>
      </c>
      <c r="K112" t="b">
        <v>1</v>
      </c>
      <c r="L112" t="s">
        <v>224</v>
      </c>
    </row>
    <row r="113" spans="1:12" x14ac:dyDescent="0.25">
      <c r="A113" t="s">
        <v>441</v>
      </c>
      <c r="B113" t="s">
        <v>444</v>
      </c>
      <c r="C113" t="s">
        <v>222</v>
      </c>
      <c r="D113" t="s">
        <v>438</v>
      </c>
      <c r="G113" t="b">
        <v>0</v>
      </c>
      <c r="H113" t="b">
        <v>1</v>
      </c>
      <c r="I113">
        <v>2</v>
      </c>
      <c r="J113" t="b">
        <v>1</v>
      </c>
      <c r="K113" t="b">
        <v>1</v>
      </c>
      <c r="L113" t="s">
        <v>224</v>
      </c>
    </row>
    <row r="114" spans="1:12" x14ac:dyDescent="0.25">
      <c r="A114" t="s">
        <v>445</v>
      </c>
      <c r="B114" t="s">
        <v>446</v>
      </c>
      <c r="C114" t="s">
        <v>222</v>
      </c>
      <c r="D114" t="s">
        <v>447</v>
      </c>
      <c r="G114" t="b">
        <v>0</v>
      </c>
      <c r="H114" t="b">
        <v>0</v>
      </c>
      <c r="I114">
        <v>3</v>
      </c>
      <c r="J114" t="b">
        <v>0</v>
      </c>
      <c r="K114" t="b">
        <v>1</v>
      </c>
      <c r="L114" t="s">
        <v>224</v>
      </c>
    </row>
    <row r="115" spans="1:12" x14ac:dyDescent="0.25">
      <c r="A115" t="s">
        <v>448</v>
      </c>
      <c r="B115" t="s">
        <v>449</v>
      </c>
      <c r="C115" t="s">
        <v>222</v>
      </c>
      <c r="D115" t="s">
        <v>447</v>
      </c>
      <c r="G115" t="b">
        <v>0</v>
      </c>
      <c r="H115" t="b">
        <v>0</v>
      </c>
      <c r="I115">
        <v>3</v>
      </c>
      <c r="J115" t="b">
        <v>0</v>
      </c>
      <c r="K115" t="b">
        <v>1</v>
      </c>
      <c r="L115" t="s">
        <v>224</v>
      </c>
    </row>
    <row r="116" spans="1:12" x14ac:dyDescent="0.25">
      <c r="A116" t="s">
        <v>450</v>
      </c>
      <c r="B116" t="s">
        <v>451</v>
      </c>
      <c r="C116" t="s">
        <v>222</v>
      </c>
      <c r="D116" t="s">
        <v>447</v>
      </c>
      <c r="G116" t="b">
        <v>0</v>
      </c>
      <c r="H116" t="b">
        <v>0</v>
      </c>
      <c r="I116">
        <v>3</v>
      </c>
      <c r="J116" t="b">
        <v>0</v>
      </c>
      <c r="K116" t="b">
        <v>1</v>
      </c>
      <c r="L116" t="s">
        <v>224</v>
      </c>
    </row>
    <row r="117" spans="1:12" x14ac:dyDescent="0.25">
      <c r="A117" t="s">
        <v>452</v>
      </c>
      <c r="B117" t="s">
        <v>453</v>
      </c>
      <c r="C117" t="s">
        <v>222</v>
      </c>
      <c r="D117" t="s">
        <v>447</v>
      </c>
      <c r="G117" t="b">
        <v>0</v>
      </c>
      <c r="H117" t="b">
        <v>0</v>
      </c>
      <c r="I117">
        <v>3</v>
      </c>
      <c r="J117" t="b">
        <v>0</v>
      </c>
      <c r="K117" t="b">
        <v>1</v>
      </c>
      <c r="L117" t="s">
        <v>224</v>
      </c>
    </row>
    <row r="118" spans="1:12" x14ac:dyDescent="0.25">
      <c r="A118" t="s">
        <v>454</v>
      </c>
      <c r="B118" t="s">
        <v>455</v>
      </c>
      <c r="C118" t="s">
        <v>222</v>
      </c>
      <c r="D118" t="s">
        <v>447</v>
      </c>
      <c r="G118" t="b">
        <v>0</v>
      </c>
      <c r="H118" t="b">
        <v>0</v>
      </c>
      <c r="I118">
        <v>3</v>
      </c>
      <c r="J118" t="b">
        <v>0</v>
      </c>
      <c r="K118" t="b">
        <v>1</v>
      </c>
      <c r="L118" t="s">
        <v>224</v>
      </c>
    </row>
    <row r="119" spans="1:12" x14ac:dyDescent="0.25">
      <c r="A119" t="s">
        <v>456</v>
      </c>
      <c r="B119" t="s">
        <v>457</v>
      </c>
      <c r="C119" t="s">
        <v>222</v>
      </c>
      <c r="D119" t="s">
        <v>447</v>
      </c>
      <c r="G119" t="b">
        <v>0</v>
      </c>
      <c r="H119" t="b">
        <v>0</v>
      </c>
      <c r="I119">
        <v>3</v>
      </c>
      <c r="J119" t="b">
        <v>0</v>
      </c>
      <c r="K119" t="b">
        <v>1</v>
      </c>
      <c r="L119" t="s">
        <v>224</v>
      </c>
    </row>
    <row r="120" spans="1:12" x14ac:dyDescent="0.25">
      <c r="A120" t="s">
        <v>458</v>
      </c>
      <c r="B120" t="s">
        <v>459</v>
      </c>
      <c r="C120" t="s">
        <v>222</v>
      </c>
      <c r="D120" t="s">
        <v>447</v>
      </c>
      <c r="G120" t="b">
        <v>0</v>
      </c>
      <c r="H120" t="b">
        <v>0</v>
      </c>
      <c r="I120">
        <v>3</v>
      </c>
      <c r="J120" t="b">
        <v>0</v>
      </c>
      <c r="K120" t="b">
        <v>1</v>
      </c>
      <c r="L120" t="s">
        <v>224</v>
      </c>
    </row>
    <row r="121" spans="1:12" x14ac:dyDescent="0.25">
      <c r="A121" t="s">
        <v>460</v>
      </c>
      <c r="B121" t="s">
        <v>461</v>
      </c>
      <c r="C121" t="s">
        <v>222</v>
      </c>
      <c r="D121" t="s">
        <v>447</v>
      </c>
      <c r="G121" t="b">
        <v>0</v>
      </c>
      <c r="H121" t="b">
        <v>0</v>
      </c>
      <c r="I121">
        <v>3</v>
      </c>
      <c r="J121" t="b">
        <v>0</v>
      </c>
      <c r="K121" t="b">
        <v>1</v>
      </c>
      <c r="L121" t="s">
        <v>224</v>
      </c>
    </row>
    <row r="122" spans="1:12" x14ac:dyDescent="0.25">
      <c r="A122" t="s">
        <v>447</v>
      </c>
      <c r="B122" t="s">
        <v>462</v>
      </c>
      <c r="C122" t="s">
        <v>222</v>
      </c>
      <c r="D122" t="s">
        <v>438</v>
      </c>
      <c r="G122" t="b">
        <v>0</v>
      </c>
      <c r="H122" t="b">
        <v>0</v>
      </c>
      <c r="I122">
        <v>2</v>
      </c>
      <c r="J122" t="b">
        <v>1</v>
      </c>
      <c r="K122" t="b">
        <v>1</v>
      </c>
      <c r="L122" t="s">
        <v>224</v>
      </c>
    </row>
    <row r="123" spans="1:12" x14ac:dyDescent="0.25">
      <c r="A123" t="s">
        <v>438</v>
      </c>
      <c r="B123" t="s">
        <v>463</v>
      </c>
      <c r="C123" t="s">
        <v>222</v>
      </c>
      <c r="D123" t="s">
        <v>464</v>
      </c>
      <c r="G123" t="b">
        <v>0</v>
      </c>
      <c r="H123" t="b">
        <v>1</v>
      </c>
      <c r="I123">
        <v>1</v>
      </c>
      <c r="J123" t="b">
        <v>1</v>
      </c>
      <c r="K123" t="b">
        <v>1</v>
      </c>
      <c r="L123" t="s">
        <v>224</v>
      </c>
    </row>
    <row r="124" spans="1:12" x14ac:dyDescent="0.25">
      <c r="A124" t="s">
        <v>465</v>
      </c>
      <c r="B124" t="s">
        <v>466</v>
      </c>
      <c r="C124" t="s">
        <v>467</v>
      </c>
      <c r="D124" t="s">
        <v>468</v>
      </c>
      <c r="G124" t="b">
        <v>1</v>
      </c>
      <c r="H124" t="b">
        <v>0</v>
      </c>
      <c r="I124">
        <v>2</v>
      </c>
      <c r="J124" t="b">
        <v>0</v>
      </c>
      <c r="K124" t="b">
        <v>1</v>
      </c>
      <c r="L124" t="s">
        <v>224</v>
      </c>
    </row>
    <row r="125" spans="1:12" x14ac:dyDescent="0.25">
      <c r="A125" t="s">
        <v>469</v>
      </c>
      <c r="B125" t="s">
        <v>470</v>
      </c>
      <c r="C125" t="s">
        <v>467</v>
      </c>
      <c r="D125" t="s">
        <v>468</v>
      </c>
      <c r="G125" t="b">
        <v>1</v>
      </c>
      <c r="H125" t="b">
        <v>0</v>
      </c>
      <c r="I125">
        <v>2</v>
      </c>
      <c r="J125" t="b">
        <v>0</v>
      </c>
      <c r="K125" t="b">
        <v>1</v>
      </c>
      <c r="L125" t="s">
        <v>224</v>
      </c>
    </row>
    <row r="126" spans="1:12" x14ac:dyDescent="0.25">
      <c r="A126" t="s">
        <v>471</v>
      </c>
      <c r="B126" t="s">
        <v>472</v>
      </c>
      <c r="C126" t="s">
        <v>467</v>
      </c>
      <c r="D126" t="s">
        <v>468</v>
      </c>
      <c r="G126" t="b">
        <v>1</v>
      </c>
      <c r="H126" t="b">
        <v>0</v>
      </c>
      <c r="I126">
        <v>2</v>
      </c>
      <c r="J126" t="b">
        <v>0</v>
      </c>
      <c r="K126" t="b">
        <v>1</v>
      </c>
      <c r="L126" t="s">
        <v>224</v>
      </c>
    </row>
    <row r="127" spans="1:12" x14ac:dyDescent="0.25">
      <c r="A127" t="s">
        <v>473</v>
      </c>
      <c r="B127" t="s">
        <v>474</v>
      </c>
      <c r="C127" t="s">
        <v>467</v>
      </c>
      <c r="D127" t="s">
        <v>468</v>
      </c>
      <c r="G127" t="b">
        <v>1</v>
      </c>
      <c r="H127" t="b">
        <v>0</v>
      </c>
      <c r="I127">
        <v>2</v>
      </c>
      <c r="J127" t="b">
        <v>0</v>
      </c>
      <c r="K127" t="b">
        <v>1</v>
      </c>
      <c r="L127" t="s">
        <v>224</v>
      </c>
    </row>
    <row r="128" spans="1:12" x14ac:dyDescent="0.25">
      <c r="A128" t="s">
        <v>475</v>
      </c>
      <c r="B128" t="s">
        <v>476</v>
      </c>
      <c r="C128" t="s">
        <v>467</v>
      </c>
      <c r="D128" t="s">
        <v>468</v>
      </c>
      <c r="G128" t="b">
        <v>1</v>
      </c>
      <c r="H128" t="b">
        <v>0</v>
      </c>
      <c r="I128">
        <v>2</v>
      </c>
      <c r="J128" t="b">
        <v>0</v>
      </c>
      <c r="K128" t="b">
        <v>1</v>
      </c>
      <c r="L128" t="s">
        <v>224</v>
      </c>
    </row>
    <row r="129" spans="1:12" x14ac:dyDescent="0.25">
      <c r="A129" t="s">
        <v>468</v>
      </c>
      <c r="B129" t="s">
        <v>477</v>
      </c>
      <c r="C129" t="s">
        <v>467</v>
      </c>
      <c r="D129" t="s">
        <v>478</v>
      </c>
      <c r="G129" t="b">
        <v>0</v>
      </c>
      <c r="H129" t="b">
        <v>1</v>
      </c>
      <c r="I129">
        <v>1</v>
      </c>
      <c r="J129" t="b">
        <v>1</v>
      </c>
      <c r="K129" t="b">
        <v>1</v>
      </c>
      <c r="L129" t="s">
        <v>224</v>
      </c>
    </row>
    <row r="130" spans="1:12" x14ac:dyDescent="0.25">
      <c r="A130" t="s">
        <v>479</v>
      </c>
      <c r="B130" t="s">
        <v>480</v>
      </c>
      <c r="C130" t="s">
        <v>481</v>
      </c>
      <c r="D130" t="s">
        <v>482</v>
      </c>
      <c r="E130" t="s">
        <v>483</v>
      </c>
      <c r="G130" t="b">
        <v>1</v>
      </c>
      <c r="H130" t="b">
        <v>1</v>
      </c>
      <c r="I130">
        <v>6</v>
      </c>
      <c r="J130" t="b">
        <v>0</v>
      </c>
      <c r="K130" t="b">
        <v>1</v>
      </c>
      <c r="L130" t="s">
        <v>224</v>
      </c>
    </row>
    <row r="131" spans="1:12" x14ac:dyDescent="0.25">
      <c r="A131" t="s">
        <v>484</v>
      </c>
      <c r="B131" t="s">
        <v>485</v>
      </c>
      <c r="C131" t="s">
        <v>481</v>
      </c>
      <c r="D131" t="s">
        <v>482</v>
      </c>
      <c r="E131" t="s">
        <v>483</v>
      </c>
      <c r="G131" t="b">
        <v>1</v>
      </c>
      <c r="H131" t="b">
        <v>1</v>
      </c>
      <c r="I131">
        <v>6</v>
      </c>
      <c r="J131" t="b">
        <v>0</v>
      </c>
      <c r="K131" t="b">
        <v>1</v>
      </c>
      <c r="L131" t="s">
        <v>224</v>
      </c>
    </row>
    <row r="132" spans="1:12" x14ac:dyDescent="0.25">
      <c r="A132" t="s">
        <v>486</v>
      </c>
      <c r="B132" t="s">
        <v>487</v>
      </c>
      <c r="C132" t="s">
        <v>481</v>
      </c>
      <c r="D132" t="s">
        <v>482</v>
      </c>
      <c r="E132" t="s">
        <v>483</v>
      </c>
      <c r="G132" t="b">
        <v>1</v>
      </c>
      <c r="H132" t="b">
        <v>1</v>
      </c>
      <c r="I132">
        <v>6</v>
      </c>
      <c r="J132" t="b">
        <v>0</v>
      </c>
      <c r="K132" t="b">
        <v>1</v>
      </c>
      <c r="L132" t="s">
        <v>224</v>
      </c>
    </row>
    <row r="133" spans="1:12" x14ac:dyDescent="0.25">
      <c r="A133" t="s">
        <v>488</v>
      </c>
      <c r="B133" t="s">
        <v>489</v>
      </c>
      <c r="C133" t="s">
        <v>481</v>
      </c>
      <c r="D133" t="s">
        <v>482</v>
      </c>
      <c r="E133" t="s">
        <v>483</v>
      </c>
      <c r="G133" t="b">
        <v>1</v>
      </c>
      <c r="H133" t="b">
        <v>1</v>
      </c>
      <c r="I133">
        <v>6</v>
      </c>
      <c r="J133" t="b">
        <v>0</v>
      </c>
      <c r="K133" t="b">
        <v>1</v>
      </c>
      <c r="L133" t="s">
        <v>224</v>
      </c>
    </row>
    <row r="134" spans="1:12" x14ac:dyDescent="0.25">
      <c r="A134" t="s">
        <v>490</v>
      </c>
      <c r="B134" t="s">
        <v>491</v>
      </c>
      <c r="C134" t="s">
        <v>481</v>
      </c>
      <c r="D134" t="s">
        <v>482</v>
      </c>
      <c r="E134" t="s">
        <v>483</v>
      </c>
      <c r="G134" t="b">
        <v>1</v>
      </c>
      <c r="H134" t="b">
        <v>1</v>
      </c>
      <c r="I134">
        <v>6</v>
      </c>
      <c r="J134" t="b">
        <v>0</v>
      </c>
      <c r="K134" t="b">
        <v>1</v>
      </c>
      <c r="L134" t="s">
        <v>224</v>
      </c>
    </row>
    <row r="135" spans="1:12" x14ac:dyDescent="0.25">
      <c r="A135" t="s">
        <v>492</v>
      </c>
      <c r="B135" t="s">
        <v>493</v>
      </c>
      <c r="C135" t="s">
        <v>481</v>
      </c>
      <c r="D135" t="s">
        <v>482</v>
      </c>
      <c r="E135" t="s">
        <v>483</v>
      </c>
      <c r="G135" t="b">
        <v>1</v>
      </c>
      <c r="H135" t="b">
        <v>1</v>
      </c>
      <c r="I135">
        <v>6</v>
      </c>
      <c r="J135" t="b">
        <v>0</v>
      </c>
      <c r="K135" t="b">
        <v>1</v>
      </c>
      <c r="L135" t="s">
        <v>224</v>
      </c>
    </row>
    <row r="136" spans="1:12" x14ac:dyDescent="0.25">
      <c r="A136" t="s">
        <v>494</v>
      </c>
      <c r="B136" t="s">
        <v>495</v>
      </c>
      <c r="C136" t="s">
        <v>481</v>
      </c>
      <c r="D136" t="s">
        <v>482</v>
      </c>
      <c r="E136" t="s">
        <v>483</v>
      </c>
      <c r="G136" t="b">
        <v>1</v>
      </c>
      <c r="H136" t="b">
        <v>1</v>
      </c>
      <c r="I136">
        <v>6</v>
      </c>
      <c r="J136" t="b">
        <v>0</v>
      </c>
      <c r="K136" t="b">
        <v>1</v>
      </c>
      <c r="L136" t="s">
        <v>224</v>
      </c>
    </row>
    <row r="137" spans="1:12" x14ac:dyDescent="0.25">
      <c r="A137" t="s">
        <v>482</v>
      </c>
      <c r="B137" t="s">
        <v>496</v>
      </c>
      <c r="C137" t="s">
        <v>481</v>
      </c>
      <c r="D137" t="s">
        <v>497</v>
      </c>
      <c r="E137" t="s">
        <v>483</v>
      </c>
      <c r="G137" t="b">
        <v>0</v>
      </c>
      <c r="H137" t="b">
        <v>0</v>
      </c>
      <c r="I137">
        <v>5</v>
      </c>
      <c r="J137" t="b">
        <v>1</v>
      </c>
      <c r="K137" t="b">
        <v>1</v>
      </c>
      <c r="L137" t="s">
        <v>224</v>
      </c>
    </row>
    <row r="138" spans="1:12" x14ac:dyDescent="0.25">
      <c r="A138" t="s">
        <v>498</v>
      </c>
      <c r="B138" t="s">
        <v>499</v>
      </c>
      <c r="C138" t="s">
        <v>481</v>
      </c>
      <c r="D138" t="s">
        <v>500</v>
      </c>
      <c r="E138" t="s">
        <v>483</v>
      </c>
      <c r="G138" t="b">
        <v>1</v>
      </c>
      <c r="H138" t="b">
        <v>1</v>
      </c>
      <c r="I138">
        <v>6</v>
      </c>
      <c r="J138" t="b">
        <v>0</v>
      </c>
      <c r="K138" t="b">
        <v>1</v>
      </c>
      <c r="L138" t="s">
        <v>224</v>
      </c>
    </row>
    <row r="139" spans="1:12" x14ac:dyDescent="0.25">
      <c r="A139" t="s">
        <v>501</v>
      </c>
      <c r="B139" t="s">
        <v>485</v>
      </c>
      <c r="C139" t="s">
        <v>481</v>
      </c>
      <c r="D139" t="s">
        <v>500</v>
      </c>
      <c r="E139" t="s">
        <v>483</v>
      </c>
      <c r="G139" t="b">
        <v>1</v>
      </c>
      <c r="H139" t="b">
        <v>1</v>
      </c>
      <c r="I139">
        <v>6</v>
      </c>
      <c r="J139" t="b">
        <v>0</v>
      </c>
      <c r="K139" t="b">
        <v>1</v>
      </c>
      <c r="L139" t="s">
        <v>224</v>
      </c>
    </row>
    <row r="140" spans="1:12" x14ac:dyDescent="0.25">
      <c r="A140" t="s">
        <v>502</v>
      </c>
      <c r="B140" t="s">
        <v>487</v>
      </c>
      <c r="C140" t="s">
        <v>481</v>
      </c>
      <c r="D140" t="s">
        <v>500</v>
      </c>
      <c r="E140" t="s">
        <v>483</v>
      </c>
      <c r="G140" t="b">
        <v>1</v>
      </c>
      <c r="H140" t="b">
        <v>1</v>
      </c>
      <c r="I140">
        <v>6</v>
      </c>
      <c r="J140" t="b">
        <v>0</v>
      </c>
      <c r="K140" t="b">
        <v>0</v>
      </c>
      <c r="L140" t="s">
        <v>224</v>
      </c>
    </row>
    <row r="141" spans="1:12" x14ac:dyDescent="0.25">
      <c r="A141" t="s">
        <v>503</v>
      </c>
      <c r="B141" t="s">
        <v>504</v>
      </c>
      <c r="C141" t="s">
        <v>481</v>
      </c>
      <c r="D141" t="s">
        <v>500</v>
      </c>
      <c r="E141" t="s">
        <v>483</v>
      </c>
      <c r="G141" t="b">
        <v>1</v>
      </c>
      <c r="H141" t="b">
        <v>1</v>
      </c>
      <c r="I141">
        <v>6</v>
      </c>
      <c r="J141" t="b">
        <v>0</v>
      </c>
      <c r="K141" t="b">
        <v>0</v>
      </c>
      <c r="L141" t="s">
        <v>224</v>
      </c>
    </row>
    <row r="142" spans="1:12" x14ac:dyDescent="0.25">
      <c r="A142" t="s">
        <v>505</v>
      </c>
      <c r="B142" t="s">
        <v>506</v>
      </c>
      <c r="C142" t="s">
        <v>481</v>
      </c>
      <c r="D142" t="s">
        <v>500</v>
      </c>
      <c r="E142" t="s">
        <v>483</v>
      </c>
      <c r="G142" t="b">
        <v>1</v>
      </c>
      <c r="H142" t="b">
        <v>1</v>
      </c>
      <c r="I142">
        <v>6</v>
      </c>
      <c r="J142" t="b">
        <v>0</v>
      </c>
      <c r="K142" t="b">
        <v>1</v>
      </c>
      <c r="L142" t="s">
        <v>224</v>
      </c>
    </row>
    <row r="143" spans="1:12" x14ac:dyDescent="0.25">
      <c r="A143" t="s">
        <v>507</v>
      </c>
      <c r="B143" t="s">
        <v>508</v>
      </c>
      <c r="C143" t="s">
        <v>481</v>
      </c>
      <c r="D143" t="s">
        <v>500</v>
      </c>
      <c r="E143" t="s">
        <v>483</v>
      </c>
      <c r="G143" t="b">
        <v>1</v>
      </c>
      <c r="H143" t="b">
        <v>1</v>
      </c>
      <c r="I143">
        <v>6</v>
      </c>
      <c r="J143" t="b">
        <v>0</v>
      </c>
      <c r="K143" t="b">
        <v>1</v>
      </c>
      <c r="L143" t="s">
        <v>224</v>
      </c>
    </row>
    <row r="144" spans="1:12" x14ac:dyDescent="0.25">
      <c r="A144" t="s">
        <v>500</v>
      </c>
      <c r="B144" t="s">
        <v>509</v>
      </c>
      <c r="C144" t="s">
        <v>481</v>
      </c>
      <c r="D144" t="s">
        <v>497</v>
      </c>
      <c r="E144" t="s">
        <v>483</v>
      </c>
      <c r="G144" t="b">
        <v>0</v>
      </c>
      <c r="H144" t="b">
        <v>0</v>
      </c>
      <c r="I144">
        <v>5</v>
      </c>
      <c r="J144" t="b">
        <v>1</v>
      </c>
      <c r="K144" t="b">
        <v>1</v>
      </c>
      <c r="L144" t="s">
        <v>224</v>
      </c>
    </row>
    <row r="145" spans="1:12" x14ac:dyDescent="0.25">
      <c r="A145" t="s">
        <v>497</v>
      </c>
      <c r="B145" t="s">
        <v>510</v>
      </c>
      <c r="C145" t="s">
        <v>481</v>
      </c>
      <c r="D145" t="s">
        <v>511</v>
      </c>
      <c r="E145" t="s">
        <v>483</v>
      </c>
      <c r="G145" t="b">
        <v>0</v>
      </c>
      <c r="H145" t="b">
        <v>0</v>
      </c>
      <c r="I145">
        <v>4</v>
      </c>
      <c r="J145" t="b">
        <v>1</v>
      </c>
      <c r="K145" t="b">
        <v>1</v>
      </c>
      <c r="L145" t="s">
        <v>224</v>
      </c>
    </row>
    <row r="146" spans="1:12" x14ac:dyDescent="0.25">
      <c r="A146" t="s">
        <v>512</v>
      </c>
      <c r="B146" t="s">
        <v>480</v>
      </c>
      <c r="C146" t="s">
        <v>481</v>
      </c>
      <c r="D146" t="s">
        <v>513</v>
      </c>
      <c r="E146" t="s">
        <v>483</v>
      </c>
      <c r="G146" t="b">
        <v>1</v>
      </c>
      <c r="H146" t="b">
        <v>1</v>
      </c>
      <c r="I146">
        <v>6</v>
      </c>
      <c r="J146" t="b">
        <v>0</v>
      </c>
      <c r="K146" t="b">
        <v>1</v>
      </c>
      <c r="L146" t="s">
        <v>224</v>
      </c>
    </row>
    <row r="147" spans="1:12" x14ac:dyDescent="0.25">
      <c r="A147" t="s">
        <v>514</v>
      </c>
      <c r="B147" t="s">
        <v>485</v>
      </c>
      <c r="C147" t="s">
        <v>481</v>
      </c>
      <c r="D147" t="s">
        <v>513</v>
      </c>
      <c r="E147" t="s">
        <v>483</v>
      </c>
      <c r="G147" t="b">
        <v>1</v>
      </c>
      <c r="H147" t="b">
        <v>1</v>
      </c>
      <c r="I147">
        <v>6</v>
      </c>
      <c r="J147" t="b">
        <v>0</v>
      </c>
      <c r="K147" t="b">
        <v>1</v>
      </c>
      <c r="L147" t="s">
        <v>224</v>
      </c>
    </row>
    <row r="148" spans="1:12" x14ac:dyDescent="0.25">
      <c r="A148" t="s">
        <v>515</v>
      </c>
      <c r="B148" t="s">
        <v>487</v>
      </c>
      <c r="C148" t="s">
        <v>481</v>
      </c>
      <c r="D148" t="s">
        <v>513</v>
      </c>
      <c r="E148" t="s">
        <v>483</v>
      </c>
      <c r="G148" t="b">
        <v>1</v>
      </c>
      <c r="H148" t="b">
        <v>1</v>
      </c>
      <c r="I148">
        <v>6</v>
      </c>
      <c r="J148" t="b">
        <v>0</v>
      </c>
      <c r="K148" t="b">
        <v>1</v>
      </c>
      <c r="L148" t="s">
        <v>224</v>
      </c>
    </row>
    <row r="149" spans="1:12" x14ac:dyDescent="0.25">
      <c r="A149" t="s">
        <v>516</v>
      </c>
      <c r="B149" t="s">
        <v>489</v>
      </c>
      <c r="C149" t="s">
        <v>481</v>
      </c>
      <c r="D149" t="s">
        <v>513</v>
      </c>
      <c r="E149" t="s">
        <v>483</v>
      </c>
      <c r="G149" t="b">
        <v>1</v>
      </c>
      <c r="H149" t="b">
        <v>1</v>
      </c>
      <c r="I149">
        <v>6</v>
      </c>
      <c r="J149" t="b">
        <v>0</v>
      </c>
      <c r="K149" t="b">
        <v>0</v>
      </c>
      <c r="L149" t="s">
        <v>224</v>
      </c>
    </row>
    <row r="150" spans="1:12" x14ac:dyDescent="0.25">
      <c r="A150" t="s">
        <v>517</v>
      </c>
      <c r="B150" t="s">
        <v>491</v>
      </c>
      <c r="C150" t="s">
        <v>481</v>
      </c>
      <c r="D150" t="s">
        <v>513</v>
      </c>
      <c r="E150" t="s">
        <v>483</v>
      </c>
      <c r="G150" t="b">
        <v>1</v>
      </c>
      <c r="H150" t="b">
        <v>1</v>
      </c>
      <c r="I150">
        <v>6</v>
      </c>
      <c r="J150" t="b">
        <v>0</v>
      </c>
      <c r="K150" t="b">
        <v>1</v>
      </c>
      <c r="L150" t="s">
        <v>224</v>
      </c>
    </row>
    <row r="151" spans="1:12" x14ac:dyDescent="0.25">
      <c r="A151" t="s">
        <v>518</v>
      </c>
      <c r="B151" t="s">
        <v>493</v>
      </c>
      <c r="C151" t="s">
        <v>481</v>
      </c>
      <c r="D151" t="s">
        <v>513</v>
      </c>
      <c r="E151" t="s">
        <v>483</v>
      </c>
      <c r="G151" t="b">
        <v>1</v>
      </c>
      <c r="H151" t="b">
        <v>1</v>
      </c>
      <c r="I151">
        <v>6</v>
      </c>
      <c r="J151" t="b">
        <v>0</v>
      </c>
      <c r="K151" t="b">
        <v>1</v>
      </c>
      <c r="L151" t="s">
        <v>224</v>
      </c>
    </row>
    <row r="152" spans="1:12" x14ac:dyDescent="0.25">
      <c r="A152" t="s">
        <v>519</v>
      </c>
      <c r="B152" t="s">
        <v>495</v>
      </c>
      <c r="C152" t="s">
        <v>481</v>
      </c>
      <c r="D152" t="s">
        <v>513</v>
      </c>
      <c r="E152" t="s">
        <v>483</v>
      </c>
      <c r="G152" t="b">
        <v>1</v>
      </c>
      <c r="H152" t="b">
        <v>1</v>
      </c>
      <c r="I152">
        <v>6</v>
      </c>
      <c r="J152" t="b">
        <v>0</v>
      </c>
      <c r="K152" t="b">
        <v>1</v>
      </c>
      <c r="L152" t="s">
        <v>224</v>
      </c>
    </row>
    <row r="153" spans="1:12" x14ac:dyDescent="0.25">
      <c r="A153" t="s">
        <v>513</v>
      </c>
      <c r="B153" t="s">
        <v>520</v>
      </c>
      <c r="C153" t="s">
        <v>481</v>
      </c>
      <c r="D153" t="s">
        <v>521</v>
      </c>
      <c r="E153" t="s">
        <v>483</v>
      </c>
      <c r="G153" t="b">
        <v>0</v>
      </c>
      <c r="H153" t="b">
        <v>0</v>
      </c>
      <c r="I153">
        <v>5</v>
      </c>
      <c r="J153" t="b">
        <v>1</v>
      </c>
      <c r="K153" t="b">
        <v>1</v>
      </c>
      <c r="L153" t="s">
        <v>224</v>
      </c>
    </row>
    <row r="154" spans="1:12" x14ac:dyDescent="0.25">
      <c r="A154" t="s">
        <v>522</v>
      </c>
      <c r="B154" t="s">
        <v>499</v>
      </c>
      <c r="C154" t="s">
        <v>481</v>
      </c>
      <c r="D154" t="s">
        <v>523</v>
      </c>
      <c r="E154" t="s">
        <v>483</v>
      </c>
      <c r="G154" t="b">
        <v>1</v>
      </c>
      <c r="H154" t="b">
        <v>1</v>
      </c>
      <c r="I154">
        <v>6</v>
      </c>
      <c r="J154" t="b">
        <v>0</v>
      </c>
      <c r="K154" t="b">
        <v>1</v>
      </c>
      <c r="L154" t="s">
        <v>224</v>
      </c>
    </row>
    <row r="155" spans="1:12" x14ac:dyDescent="0.25">
      <c r="A155" t="s">
        <v>524</v>
      </c>
      <c r="B155" t="s">
        <v>487</v>
      </c>
      <c r="C155" t="s">
        <v>481</v>
      </c>
      <c r="D155" t="s">
        <v>523</v>
      </c>
      <c r="E155" t="s">
        <v>483</v>
      </c>
      <c r="G155" t="b">
        <v>1</v>
      </c>
      <c r="H155" t="b">
        <v>1</v>
      </c>
      <c r="I155">
        <v>6</v>
      </c>
      <c r="J155" t="b">
        <v>0</v>
      </c>
      <c r="K155" t="b">
        <v>1</v>
      </c>
      <c r="L155" t="s">
        <v>224</v>
      </c>
    </row>
    <row r="156" spans="1:12" x14ac:dyDescent="0.25">
      <c r="A156" t="s">
        <v>525</v>
      </c>
      <c r="B156" t="s">
        <v>504</v>
      </c>
      <c r="C156" t="s">
        <v>481</v>
      </c>
      <c r="D156" t="s">
        <v>523</v>
      </c>
      <c r="E156" t="s">
        <v>483</v>
      </c>
      <c r="G156" t="b">
        <v>1</v>
      </c>
      <c r="H156" t="b">
        <v>1</v>
      </c>
      <c r="I156">
        <v>6</v>
      </c>
      <c r="J156" t="b">
        <v>0</v>
      </c>
      <c r="K156" t="b">
        <v>1</v>
      </c>
      <c r="L156" t="s">
        <v>224</v>
      </c>
    </row>
    <row r="157" spans="1:12" x14ac:dyDescent="0.25">
      <c r="A157" t="s">
        <v>526</v>
      </c>
      <c r="B157" t="s">
        <v>506</v>
      </c>
      <c r="C157" t="s">
        <v>481</v>
      </c>
      <c r="D157" t="s">
        <v>523</v>
      </c>
      <c r="E157" t="s">
        <v>483</v>
      </c>
      <c r="G157" t="b">
        <v>1</v>
      </c>
      <c r="H157" t="b">
        <v>1</v>
      </c>
      <c r="I157">
        <v>6</v>
      </c>
      <c r="J157" t="b">
        <v>0</v>
      </c>
      <c r="K157" t="b">
        <v>1</v>
      </c>
      <c r="L157" t="s">
        <v>224</v>
      </c>
    </row>
    <row r="158" spans="1:12" x14ac:dyDescent="0.25">
      <c r="A158" t="s">
        <v>527</v>
      </c>
      <c r="B158" t="s">
        <v>508</v>
      </c>
      <c r="C158" t="s">
        <v>481</v>
      </c>
      <c r="D158" t="s">
        <v>523</v>
      </c>
      <c r="E158" t="s">
        <v>483</v>
      </c>
      <c r="G158" t="b">
        <v>1</v>
      </c>
      <c r="H158" t="b">
        <v>1</v>
      </c>
      <c r="I158">
        <v>6</v>
      </c>
      <c r="J158" t="b">
        <v>0</v>
      </c>
      <c r="K158" t="b">
        <v>1</v>
      </c>
      <c r="L158" t="s">
        <v>224</v>
      </c>
    </row>
    <row r="159" spans="1:12" x14ac:dyDescent="0.25">
      <c r="A159" t="s">
        <v>523</v>
      </c>
      <c r="B159" t="s">
        <v>528</v>
      </c>
      <c r="C159" t="s">
        <v>481</v>
      </c>
      <c r="D159" t="s">
        <v>521</v>
      </c>
      <c r="E159" t="s">
        <v>483</v>
      </c>
      <c r="G159" t="b">
        <v>0</v>
      </c>
      <c r="H159" t="b">
        <v>0</v>
      </c>
      <c r="I159">
        <v>5</v>
      </c>
      <c r="J159" t="b">
        <v>1</v>
      </c>
      <c r="K159" t="b">
        <v>1</v>
      </c>
      <c r="L159" t="s">
        <v>224</v>
      </c>
    </row>
    <row r="160" spans="1:12" x14ac:dyDescent="0.25">
      <c r="A160" t="s">
        <v>521</v>
      </c>
      <c r="B160" t="s">
        <v>529</v>
      </c>
      <c r="C160" t="s">
        <v>481</v>
      </c>
      <c r="D160" t="s">
        <v>511</v>
      </c>
      <c r="E160" t="s">
        <v>483</v>
      </c>
      <c r="G160" t="b">
        <v>0</v>
      </c>
      <c r="H160" t="b">
        <v>0</v>
      </c>
      <c r="I160">
        <v>4</v>
      </c>
      <c r="J160" t="b">
        <v>1</v>
      </c>
      <c r="K160" t="b">
        <v>1</v>
      </c>
      <c r="L160" t="s">
        <v>224</v>
      </c>
    </row>
    <row r="161" spans="1:12" x14ac:dyDescent="0.25">
      <c r="A161" t="s">
        <v>530</v>
      </c>
      <c r="B161" t="s">
        <v>480</v>
      </c>
      <c r="C161" t="s">
        <v>481</v>
      </c>
      <c r="D161" t="s">
        <v>531</v>
      </c>
      <c r="E161" t="s">
        <v>483</v>
      </c>
      <c r="G161" t="b">
        <v>1</v>
      </c>
      <c r="H161" t="b">
        <v>1</v>
      </c>
      <c r="I161">
        <v>6</v>
      </c>
      <c r="J161" t="b">
        <v>0</v>
      </c>
      <c r="K161" t="b">
        <v>1</v>
      </c>
      <c r="L161" t="s">
        <v>224</v>
      </c>
    </row>
    <row r="162" spans="1:12" x14ac:dyDescent="0.25">
      <c r="A162" t="s">
        <v>532</v>
      </c>
      <c r="B162" t="s">
        <v>487</v>
      </c>
      <c r="C162" t="s">
        <v>481</v>
      </c>
      <c r="D162" t="s">
        <v>531</v>
      </c>
      <c r="E162" t="s">
        <v>483</v>
      </c>
      <c r="G162" t="b">
        <v>1</v>
      </c>
      <c r="H162" t="b">
        <v>1</v>
      </c>
      <c r="I162">
        <v>6</v>
      </c>
      <c r="J162" t="b">
        <v>0</v>
      </c>
      <c r="K162" t="b">
        <v>1</v>
      </c>
      <c r="L162" t="s">
        <v>224</v>
      </c>
    </row>
    <row r="163" spans="1:12" x14ac:dyDescent="0.25">
      <c r="A163" t="s">
        <v>533</v>
      </c>
      <c r="B163" t="s">
        <v>489</v>
      </c>
      <c r="C163" t="s">
        <v>481</v>
      </c>
      <c r="D163" t="s">
        <v>531</v>
      </c>
      <c r="E163" t="s">
        <v>483</v>
      </c>
      <c r="G163" t="b">
        <v>1</v>
      </c>
      <c r="H163" t="b">
        <v>1</v>
      </c>
      <c r="I163">
        <v>6</v>
      </c>
      <c r="J163" t="b">
        <v>0</v>
      </c>
      <c r="K163" t="b">
        <v>1</v>
      </c>
      <c r="L163" t="s">
        <v>224</v>
      </c>
    </row>
    <row r="164" spans="1:12" x14ac:dyDescent="0.25">
      <c r="A164" t="s">
        <v>534</v>
      </c>
      <c r="B164" t="s">
        <v>491</v>
      </c>
      <c r="C164" t="s">
        <v>481</v>
      </c>
      <c r="D164" t="s">
        <v>531</v>
      </c>
      <c r="E164" t="s">
        <v>483</v>
      </c>
      <c r="G164" t="b">
        <v>1</v>
      </c>
      <c r="H164" t="b">
        <v>1</v>
      </c>
      <c r="I164">
        <v>6</v>
      </c>
      <c r="J164" t="b">
        <v>0</v>
      </c>
      <c r="K164" t="b">
        <v>1</v>
      </c>
      <c r="L164" t="s">
        <v>224</v>
      </c>
    </row>
    <row r="165" spans="1:12" x14ac:dyDescent="0.25">
      <c r="A165" t="s">
        <v>535</v>
      </c>
      <c r="B165" t="s">
        <v>493</v>
      </c>
      <c r="C165" t="s">
        <v>481</v>
      </c>
      <c r="D165" t="s">
        <v>531</v>
      </c>
      <c r="E165" t="s">
        <v>483</v>
      </c>
      <c r="G165" t="b">
        <v>1</v>
      </c>
      <c r="H165" t="b">
        <v>1</v>
      </c>
      <c r="I165">
        <v>6</v>
      </c>
      <c r="J165" t="b">
        <v>0</v>
      </c>
      <c r="K165" t="b">
        <v>1</v>
      </c>
      <c r="L165" t="s">
        <v>224</v>
      </c>
    </row>
    <row r="166" spans="1:12" x14ac:dyDescent="0.25">
      <c r="A166" t="s">
        <v>536</v>
      </c>
      <c r="B166" t="s">
        <v>495</v>
      </c>
      <c r="C166" t="s">
        <v>481</v>
      </c>
      <c r="D166" t="s">
        <v>531</v>
      </c>
      <c r="E166" t="s">
        <v>483</v>
      </c>
      <c r="G166" t="b">
        <v>1</v>
      </c>
      <c r="H166" t="b">
        <v>1</v>
      </c>
      <c r="I166">
        <v>6</v>
      </c>
      <c r="J166" t="b">
        <v>0</v>
      </c>
      <c r="K166" t="b">
        <v>1</v>
      </c>
      <c r="L166" t="s">
        <v>224</v>
      </c>
    </row>
    <row r="167" spans="1:12" x14ac:dyDescent="0.25">
      <c r="A167" t="s">
        <v>531</v>
      </c>
      <c r="B167" t="s">
        <v>537</v>
      </c>
      <c r="C167" t="s">
        <v>481</v>
      </c>
      <c r="D167" t="s">
        <v>538</v>
      </c>
      <c r="E167" t="s">
        <v>483</v>
      </c>
      <c r="G167" t="b">
        <v>0</v>
      </c>
      <c r="H167" t="b">
        <v>0</v>
      </c>
      <c r="I167">
        <v>5</v>
      </c>
      <c r="J167" t="b">
        <v>1</v>
      </c>
      <c r="K167" t="b">
        <v>1</v>
      </c>
      <c r="L167" t="s">
        <v>224</v>
      </c>
    </row>
    <row r="168" spans="1:12" x14ac:dyDescent="0.25">
      <c r="A168" t="s">
        <v>539</v>
      </c>
      <c r="B168" t="s">
        <v>499</v>
      </c>
      <c r="C168" t="s">
        <v>481</v>
      </c>
      <c r="D168" t="s">
        <v>540</v>
      </c>
      <c r="E168" t="s">
        <v>483</v>
      </c>
      <c r="G168" t="b">
        <v>1</v>
      </c>
      <c r="H168" t="b">
        <v>1</v>
      </c>
      <c r="I168">
        <v>6</v>
      </c>
      <c r="J168" t="b">
        <v>0</v>
      </c>
      <c r="K168" t="b">
        <v>1</v>
      </c>
      <c r="L168" t="s">
        <v>224</v>
      </c>
    </row>
    <row r="169" spans="1:12" x14ac:dyDescent="0.25">
      <c r="A169" t="s">
        <v>541</v>
      </c>
      <c r="B169" t="s">
        <v>487</v>
      </c>
      <c r="C169" t="s">
        <v>481</v>
      </c>
      <c r="D169" t="s">
        <v>540</v>
      </c>
      <c r="E169" t="s">
        <v>483</v>
      </c>
      <c r="G169" t="b">
        <v>1</v>
      </c>
      <c r="H169" t="b">
        <v>1</v>
      </c>
      <c r="I169">
        <v>6</v>
      </c>
      <c r="J169" t="b">
        <v>0</v>
      </c>
      <c r="K169" t="b">
        <v>1</v>
      </c>
      <c r="L169" t="s">
        <v>224</v>
      </c>
    </row>
    <row r="170" spans="1:12" x14ac:dyDescent="0.25">
      <c r="A170" t="s">
        <v>542</v>
      </c>
      <c r="B170" t="s">
        <v>504</v>
      </c>
      <c r="C170" t="s">
        <v>481</v>
      </c>
      <c r="D170" t="s">
        <v>540</v>
      </c>
      <c r="E170" t="s">
        <v>483</v>
      </c>
      <c r="G170" t="b">
        <v>1</v>
      </c>
      <c r="H170" t="b">
        <v>1</v>
      </c>
      <c r="I170">
        <v>6</v>
      </c>
      <c r="J170" t="b">
        <v>0</v>
      </c>
      <c r="K170" t="b">
        <v>1</v>
      </c>
      <c r="L170" t="s">
        <v>224</v>
      </c>
    </row>
    <row r="171" spans="1:12" x14ac:dyDescent="0.25">
      <c r="A171" t="s">
        <v>543</v>
      </c>
      <c r="B171" t="s">
        <v>506</v>
      </c>
      <c r="C171" t="s">
        <v>481</v>
      </c>
      <c r="D171" t="s">
        <v>540</v>
      </c>
      <c r="E171" t="s">
        <v>483</v>
      </c>
      <c r="G171" t="b">
        <v>1</v>
      </c>
      <c r="H171" t="b">
        <v>1</v>
      </c>
      <c r="I171">
        <v>6</v>
      </c>
      <c r="J171" t="b">
        <v>0</v>
      </c>
      <c r="K171" t="b">
        <v>1</v>
      </c>
      <c r="L171" t="s">
        <v>224</v>
      </c>
    </row>
    <row r="172" spans="1:12" x14ac:dyDescent="0.25">
      <c r="A172" t="s">
        <v>544</v>
      </c>
      <c r="B172" t="s">
        <v>508</v>
      </c>
      <c r="C172" t="s">
        <v>481</v>
      </c>
      <c r="D172" t="s">
        <v>540</v>
      </c>
      <c r="E172" t="s">
        <v>483</v>
      </c>
      <c r="G172" t="b">
        <v>1</v>
      </c>
      <c r="H172" t="b">
        <v>1</v>
      </c>
      <c r="I172">
        <v>6</v>
      </c>
      <c r="J172" t="b">
        <v>0</v>
      </c>
      <c r="K172" t="b">
        <v>1</v>
      </c>
      <c r="L172" t="s">
        <v>224</v>
      </c>
    </row>
    <row r="173" spans="1:12" x14ac:dyDescent="0.25">
      <c r="A173" t="s">
        <v>540</v>
      </c>
      <c r="B173" t="s">
        <v>545</v>
      </c>
      <c r="C173" t="s">
        <v>481</v>
      </c>
      <c r="D173" t="s">
        <v>538</v>
      </c>
      <c r="E173" t="s">
        <v>483</v>
      </c>
      <c r="G173" t="b">
        <v>0</v>
      </c>
      <c r="H173" t="b">
        <v>0</v>
      </c>
      <c r="I173">
        <v>5</v>
      </c>
      <c r="J173" t="b">
        <v>1</v>
      </c>
      <c r="K173" t="b">
        <v>1</v>
      </c>
      <c r="L173" t="s">
        <v>224</v>
      </c>
    </row>
    <row r="174" spans="1:12" x14ac:dyDescent="0.25">
      <c r="A174" t="s">
        <v>538</v>
      </c>
      <c r="B174" t="s">
        <v>320</v>
      </c>
      <c r="C174" t="s">
        <v>481</v>
      </c>
      <c r="D174" t="s">
        <v>511</v>
      </c>
      <c r="E174" t="s">
        <v>483</v>
      </c>
      <c r="G174" t="b">
        <v>0</v>
      </c>
      <c r="H174" t="b">
        <v>0</v>
      </c>
      <c r="I174">
        <v>4</v>
      </c>
      <c r="J174" t="b">
        <v>1</v>
      </c>
      <c r="K174" t="b">
        <v>1</v>
      </c>
      <c r="L174" t="s">
        <v>224</v>
      </c>
    </row>
    <row r="175" spans="1:12" x14ac:dyDescent="0.25">
      <c r="A175" t="s">
        <v>546</v>
      </c>
      <c r="B175" t="s">
        <v>480</v>
      </c>
      <c r="C175" t="s">
        <v>481</v>
      </c>
      <c r="D175" t="s">
        <v>547</v>
      </c>
      <c r="E175" t="s">
        <v>483</v>
      </c>
      <c r="G175" t="b">
        <v>1</v>
      </c>
      <c r="H175" t="b">
        <v>1</v>
      </c>
      <c r="I175">
        <v>6</v>
      </c>
      <c r="J175" t="b">
        <v>0</v>
      </c>
      <c r="K175" t="b">
        <v>1</v>
      </c>
      <c r="L175" t="s">
        <v>224</v>
      </c>
    </row>
    <row r="176" spans="1:12" x14ac:dyDescent="0.25">
      <c r="A176" t="s">
        <v>548</v>
      </c>
      <c r="B176" t="s">
        <v>485</v>
      </c>
      <c r="C176" t="s">
        <v>481</v>
      </c>
      <c r="D176" t="s">
        <v>547</v>
      </c>
      <c r="E176" t="s">
        <v>483</v>
      </c>
      <c r="G176" t="b">
        <v>1</v>
      </c>
      <c r="H176" t="b">
        <v>1</v>
      </c>
      <c r="I176">
        <v>6</v>
      </c>
      <c r="J176" t="b">
        <v>0</v>
      </c>
      <c r="K176" t="b">
        <v>1</v>
      </c>
      <c r="L176" t="s">
        <v>224</v>
      </c>
    </row>
    <row r="177" spans="1:12" x14ac:dyDescent="0.25">
      <c r="A177" t="s">
        <v>549</v>
      </c>
      <c r="B177" t="s">
        <v>487</v>
      </c>
      <c r="C177" t="s">
        <v>481</v>
      </c>
      <c r="D177" t="s">
        <v>547</v>
      </c>
      <c r="E177" t="s">
        <v>483</v>
      </c>
      <c r="G177" t="b">
        <v>1</v>
      </c>
      <c r="H177" t="b">
        <v>1</v>
      </c>
      <c r="I177">
        <v>6</v>
      </c>
      <c r="J177" t="b">
        <v>0</v>
      </c>
      <c r="K177" t="b">
        <v>1</v>
      </c>
      <c r="L177" t="s">
        <v>224</v>
      </c>
    </row>
    <row r="178" spans="1:12" x14ac:dyDescent="0.25">
      <c r="A178" t="s">
        <v>550</v>
      </c>
      <c r="B178" t="s">
        <v>489</v>
      </c>
      <c r="C178" t="s">
        <v>481</v>
      </c>
      <c r="D178" t="s">
        <v>547</v>
      </c>
      <c r="E178" t="s">
        <v>483</v>
      </c>
      <c r="G178" t="b">
        <v>1</v>
      </c>
      <c r="H178" t="b">
        <v>1</v>
      </c>
      <c r="I178">
        <v>6</v>
      </c>
      <c r="J178" t="b">
        <v>0</v>
      </c>
      <c r="K178" t="b">
        <v>1</v>
      </c>
      <c r="L178" t="s">
        <v>224</v>
      </c>
    </row>
    <row r="179" spans="1:12" x14ac:dyDescent="0.25">
      <c r="A179" t="s">
        <v>551</v>
      </c>
      <c r="B179" t="s">
        <v>491</v>
      </c>
      <c r="C179" t="s">
        <v>481</v>
      </c>
      <c r="D179" t="s">
        <v>547</v>
      </c>
      <c r="E179" t="s">
        <v>483</v>
      </c>
      <c r="G179" t="b">
        <v>1</v>
      </c>
      <c r="H179" t="b">
        <v>1</v>
      </c>
      <c r="I179">
        <v>6</v>
      </c>
      <c r="J179" t="b">
        <v>0</v>
      </c>
      <c r="K179" t="b">
        <v>1</v>
      </c>
      <c r="L179" t="s">
        <v>224</v>
      </c>
    </row>
    <row r="180" spans="1:12" x14ac:dyDescent="0.25">
      <c r="A180" t="s">
        <v>552</v>
      </c>
      <c r="B180" t="s">
        <v>493</v>
      </c>
      <c r="C180" t="s">
        <v>481</v>
      </c>
      <c r="D180" t="s">
        <v>547</v>
      </c>
      <c r="E180" t="s">
        <v>483</v>
      </c>
      <c r="G180" t="b">
        <v>1</v>
      </c>
      <c r="H180" t="b">
        <v>1</v>
      </c>
      <c r="I180">
        <v>6</v>
      </c>
      <c r="J180" t="b">
        <v>0</v>
      </c>
      <c r="K180" t="b">
        <v>1</v>
      </c>
      <c r="L180" t="s">
        <v>224</v>
      </c>
    </row>
    <row r="181" spans="1:12" x14ac:dyDescent="0.25">
      <c r="A181" t="s">
        <v>553</v>
      </c>
      <c r="B181" t="s">
        <v>495</v>
      </c>
      <c r="C181" t="s">
        <v>481</v>
      </c>
      <c r="D181" t="s">
        <v>547</v>
      </c>
      <c r="E181" t="s">
        <v>483</v>
      </c>
      <c r="G181" t="b">
        <v>1</v>
      </c>
      <c r="H181" t="b">
        <v>1</v>
      </c>
      <c r="I181">
        <v>6</v>
      </c>
      <c r="J181" t="b">
        <v>0</v>
      </c>
      <c r="K181" t="b">
        <v>1</v>
      </c>
      <c r="L181" t="s">
        <v>224</v>
      </c>
    </row>
    <row r="182" spans="1:12" x14ac:dyDescent="0.25">
      <c r="A182" t="s">
        <v>547</v>
      </c>
      <c r="B182" t="s">
        <v>554</v>
      </c>
      <c r="C182" t="s">
        <v>481</v>
      </c>
      <c r="D182" t="s">
        <v>555</v>
      </c>
      <c r="E182" t="s">
        <v>483</v>
      </c>
      <c r="G182" t="b">
        <v>0</v>
      </c>
      <c r="H182" t="b">
        <v>0</v>
      </c>
      <c r="I182">
        <v>5</v>
      </c>
      <c r="J182" t="b">
        <v>1</v>
      </c>
      <c r="K182" t="b">
        <v>1</v>
      </c>
      <c r="L182" t="s">
        <v>224</v>
      </c>
    </row>
    <row r="183" spans="1:12" x14ac:dyDescent="0.25">
      <c r="A183" t="s">
        <v>556</v>
      </c>
      <c r="B183" t="s">
        <v>499</v>
      </c>
      <c r="C183" t="s">
        <v>481</v>
      </c>
      <c r="D183" t="s">
        <v>557</v>
      </c>
      <c r="E183" t="s">
        <v>483</v>
      </c>
      <c r="G183" t="b">
        <v>1</v>
      </c>
      <c r="H183" t="b">
        <v>1</v>
      </c>
      <c r="I183">
        <v>6</v>
      </c>
      <c r="J183" t="b">
        <v>0</v>
      </c>
      <c r="K183" t="b">
        <v>1</v>
      </c>
      <c r="L183" t="s">
        <v>224</v>
      </c>
    </row>
    <row r="184" spans="1:12" x14ac:dyDescent="0.25">
      <c r="A184" t="s">
        <v>558</v>
      </c>
      <c r="B184" t="s">
        <v>559</v>
      </c>
      <c r="C184" t="s">
        <v>481</v>
      </c>
      <c r="D184" t="s">
        <v>557</v>
      </c>
      <c r="E184" t="s">
        <v>483</v>
      </c>
      <c r="G184" t="b">
        <v>1</v>
      </c>
      <c r="H184" t="b">
        <v>1</v>
      </c>
      <c r="I184">
        <v>6</v>
      </c>
      <c r="J184" t="b">
        <v>0</v>
      </c>
      <c r="K184" t="b">
        <v>1</v>
      </c>
      <c r="L184" t="s">
        <v>224</v>
      </c>
    </row>
    <row r="185" spans="1:12" x14ac:dyDescent="0.25">
      <c r="A185" t="s">
        <v>560</v>
      </c>
      <c r="B185" t="s">
        <v>487</v>
      </c>
      <c r="C185" t="s">
        <v>481</v>
      </c>
      <c r="D185" t="s">
        <v>557</v>
      </c>
      <c r="E185" t="s">
        <v>483</v>
      </c>
      <c r="G185" t="b">
        <v>1</v>
      </c>
      <c r="H185" t="b">
        <v>1</v>
      </c>
      <c r="I185">
        <v>6</v>
      </c>
      <c r="J185" t="b">
        <v>0</v>
      </c>
      <c r="K185" t="b">
        <v>1</v>
      </c>
      <c r="L185" t="s">
        <v>224</v>
      </c>
    </row>
    <row r="186" spans="1:12" x14ac:dyDescent="0.25">
      <c r="A186" t="s">
        <v>561</v>
      </c>
      <c r="B186" t="s">
        <v>506</v>
      </c>
      <c r="C186" t="s">
        <v>481</v>
      </c>
      <c r="D186" t="s">
        <v>557</v>
      </c>
      <c r="E186" t="s">
        <v>483</v>
      </c>
      <c r="G186" t="b">
        <v>1</v>
      </c>
      <c r="H186" t="b">
        <v>1</v>
      </c>
      <c r="I186">
        <v>6</v>
      </c>
      <c r="J186" t="b">
        <v>0</v>
      </c>
      <c r="K186" t="b">
        <v>1</v>
      </c>
      <c r="L186" t="s">
        <v>224</v>
      </c>
    </row>
    <row r="187" spans="1:12" x14ac:dyDescent="0.25">
      <c r="A187" t="s">
        <v>562</v>
      </c>
      <c r="B187" t="s">
        <v>508</v>
      </c>
      <c r="C187" t="s">
        <v>481</v>
      </c>
      <c r="D187" t="s">
        <v>557</v>
      </c>
      <c r="E187" t="s">
        <v>483</v>
      </c>
      <c r="G187" t="b">
        <v>1</v>
      </c>
      <c r="H187" t="b">
        <v>1</v>
      </c>
      <c r="I187">
        <v>6</v>
      </c>
      <c r="J187" t="b">
        <v>0</v>
      </c>
      <c r="K187" t="b">
        <v>1</v>
      </c>
      <c r="L187" t="s">
        <v>224</v>
      </c>
    </row>
    <row r="188" spans="1:12" x14ac:dyDescent="0.25">
      <c r="A188" t="s">
        <v>557</v>
      </c>
      <c r="B188" t="s">
        <v>563</v>
      </c>
      <c r="C188" t="s">
        <v>481</v>
      </c>
      <c r="D188" t="s">
        <v>555</v>
      </c>
      <c r="E188" t="s">
        <v>483</v>
      </c>
      <c r="G188" t="b">
        <v>0</v>
      </c>
      <c r="H188" t="b">
        <v>0</v>
      </c>
      <c r="I188">
        <v>5</v>
      </c>
      <c r="J188" t="b">
        <v>1</v>
      </c>
      <c r="K188" t="b">
        <v>1</v>
      </c>
      <c r="L188" t="s">
        <v>224</v>
      </c>
    </row>
    <row r="189" spans="1:12" x14ac:dyDescent="0.25">
      <c r="A189" t="s">
        <v>555</v>
      </c>
      <c r="B189" t="s">
        <v>564</v>
      </c>
      <c r="C189" t="s">
        <v>481</v>
      </c>
      <c r="D189" t="s">
        <v>511</v>
      </c>
      <c r="E189" t="s">
        <v>483</v>
      </c>
      <c r="G189" t="b">
        <v>0</v>
      </c>
      <c r="H189" t="b">
        <v>0</v>
      </c>
      <c r="I189">
        <v>4</v>
      </c>
      <c r="J189" t="b">
        <v>1</v>
      </c>
      <c r="K189" t="b">
        <v>1</v>
      </c>
      <c r="L189" t="s">
        <v>224</v>
      </c>
    </row>
    <row r="190" spans="1:12" x14ac:dyDescent="0.25">
      <c r="A190" t="s">
        <v>565</v>
      </c>
      <c r="B190" t="s">
        <v>480</v>
      </c>
      <c r="C190" t="s">
        <v>481</v>
      </c>
      <c r="D190" t="s">
        <v>566</v>
      </c>
      <c r="E190" t="s">
        <v>483</v>
      </c>
      <c r="G190" t="b">
        <v>1</v>
      </c>
      <c r="H190" t="b">
        <v>1</v>
      </c>
      <c r="I190">
        <v>6</v>
      </c>
      <c r="J190" t="b">
        <v>0</v>
      </c>
      <c r="K190" t="b">
        <v>0</v>
      </c>
      <c r="L190" t="s">
        <v>224</v>
      </c>
    </row>
    <row r="191" spans="1:12" x14ac:dyDescent="0.25">
      <c r="A191" t="s">
        <v>567</v>
      </c>
      <c r="B191" t="s">
        <v>485</v>
      </c>
      <c r="C191" t="s">
        <v>481</v>
      </c>
      <c r="D191" t="s">
        <v>566</v>
      </c>
      <c r="E191" t="s">
        <v>483</v>
      </c>
      <c r="G191" t="b">
        <v>1</v>
      </c>
      <c r="H191" t="b">
        <v>1</v>
      </c>
      <c r="I191">
        <v>6</v>
      </c>
      <c r="J191" t="b">
        <v>0</v>
      </c>
      <c r="K191" t="b">
        <v>0</v>
      </c>
      <c r="L191" t="s">
        <v>224</v>
      </c>
    </row>
    <row r="192" spans="1:12" x14ac:dyDescent="0.25">
      <c r="A192" t="s">
        <v>568</v>
      </c>
      <c r="B192" t="s">
        <v>487</v>
      </c>
      <c r="C192" t="s">
        <v>481</v>
      </c>
      <c r="D192" t="s">
        <v>566</v>
      </c>
      <c r="E192" t="s">
        <v>483</v>
      </c>
      <c r="G192" t="b">
        <v>1</v>
      </c>
      <c r="H192" t="b">
        <v>1</v>
      </c>
      <c r="I192">
        <v>6</v>
      </c>
      <c r="J192" t="b">
        <v>0</v>
      </c>
      <c r="K192" t="b">
        <v>0</v>
      </c>
      <c r="L192" t="s">
        <v>224</v>
      </c>
    </row>
    <row r="193" spans="1:12" x14ac:dyDescent="0.25">
      <c r="A193" t="s">
        <v>569</v>
      </c>
      <c r="B193" t="s">
        <v>489</v>
      </c>
      <c r="C193" t="s">
        <v>481</v>
      </c>
      <c r="D193" t="s">
        <v>566</v>
      </c>
      <c r="E193" t="s">
        <v>483</v>
      </c>
      <c r="G193" t="b">
        <v>1</v>
      </c>
      <c r="H193" t="b">
        <v>1</v>
      </c>
      <c r="I193">
        <v>6</v>
      </c>
      <c r="J193" t="b">
        <v>0</v>
      </c>
      <c r="K193" t="b">
        <v>0</v>
      </c>
      <c r="L193" t="s">
        <v>224</v>
      </c>
    </row>
    <row r="194" spans="1:12" x14ac:dyDescent="0.25">
      <c r="A194" t="s">
        <v>570</v>
      </c>
      <c r="B194" t="s">
        <v>491</v>
      </c>
      <c r="C194" t="s">
        <v>481</v>
      </c>
      <c r="D194" t="s">
        <v>566</v>
      </c>
      <c r="E194" t="s">
        <v>483</v>
      </c>
      <c r="G194" t="b">
        <v>1</v>
      </c>
      <c r="H194" t="b">
        <v>1</v>
      </c>
      <c r="I194">
        <v>6</v>
      </c>
      <c r="J194" t="b">
        <v>0</v>
      </c>
      <c r="K194" t="b">
        <v>0</v>
      </c>
      <c r="L194" t="s">
        <v>224</v>
      </c>
    </row>
    <row r="195" spans="1:12" x14ac:dyDescent="0.25">
      <c r="A195" t="s">
        <v>571</v>
      </c>
      <c r="B195" t="s">
        <v>493</v>
      </c>
      <c r="C195" t="s">
        <v>481</v>
      </c>
      <c r="D195" t="s">
        <v>566</v>
      </c>
      <c r="E195" t="s">
        <v>483</v>
      </c>
      <c r="G195" t="b">
        <v>1</v>
      </c>
      <c r="H195" t="b">
        <v>1</v>
      </c>
      <c r="I195">
        <v>6</v>
      </c>
      <c r="J195" t="b">
        <v>0</v>
      </c>
      <c r="K195" t="b">
        <v>0</v>
      </c>
      <c r="L195" t="s">
        <v>224</v>
      </c>
    </row>
    <row r="196" spans="1:12" x14ac:dyDescent="0.25">
      <c r="A196" t="s">
        <v>572</v>
      </c>
      <c r="B196" t="s">
        <v>495</v>
      </c>
      <c r="C196" t="s">
        <v>481</v>
      </c>
      <c r="D196" t="s">
        <v>566</v>
      </c>
      <c r="E196" t="s">
        <v>483</v>
      </c>
      <c r="G196" t="b">
        <v>1</v>
      </c>
      <c r="H196" t="b">
        <v>1</v>
      </c>
      <c r="I196">
        <v>6</v>
      </c>
      <c r="J196" t="b">
        <v>0</v>
      </c>
      <c r="K196" t="b">
        <v>0</v>
      </c>
      <c r="L196" t="s">
        <v>224</v>
      </c>
    </row>
    <row r="197" spans="1:12" x14ac:dyDescent="0.25">
      <c r="A197" t="s">
        <v>566</v>
      </c>
      <c r="B197" t="s">
        <v>573</v>
      </c>
      <c r="C197" t="s">
        <v>481</v>
      </c>
      <c r="D197" t="s">
        <v>574</v>
      </c>
      <c r="E197" t="s">
        <v>483</v>
      </c>
      <c r="G197" t="b">
        <v>0</v>
      </c>
      <c r="H197" t="b">
        <v>0</v>
      </c>
      <c r="I197">
        <v>5</v>
      </c>
      <c r="J197" t="b">
        <v>1</v>
      </c>
      <c r="K197" t="b">
        <v>0</v>
      </c>
      <c r="L197" t="s">
        <v>224</v>
      </c>
    </row>
    <row r="198" spans="1:12" x14ac:dyDescent="0.25">
      <c r="A198" t="s">
        <v>575</v>
      </c>
      <c r="B198" t="s">
        <v>499</v>
      </c>
      <c r="C198" t="s">
        <v>481</v>
      </c>
      <c r="D198" t="s">
        <v>576</v>
      </c>
      <c r="E198" t="s">
        <v>483</v>
      </c>
      <c r="G198" t="b">
        <v>1</v>
      </c>
      <c r="H198" t="b">
        <v>1</v>
      </c>
      <c r="I198">
        <v>6</v>
      </c>
      <c r="J198" t="b">
        <v>0</v>
      </c>
      <c r="K198" t="b">
        <v>0</v>
      </c>
      <c r="L198" t="s">
        <v>224</v>
      </c>
    </row>
    <row r="199" spans="1:12" x14ac:dyDescent="0.25">
      <c r="A199" t="s">
        <v>577</v>
      </c>
      <c r="B199" t="s">
        <v>485</v>
      </c>
      <c r="C199" t="s">
        <v>481</v>
      </c>
      <c r="D199" t="s">
        <v>576</v>
      </c>
      <c r="E199" t="s">
        <v>483</v>
      </c>
      <c r="G199" t="b">
        <v>1</v>
      </c>
      <c r="H199" t="b">
        <v>1</v>
      </c>
      <c r="I199">
        <v>6</v>
      </c>
      <c r="J199" t="b">
        <v>0</v>
      </c>
      <c r="K199" t="b">
        <v>0</v>
      </c>
      <c r="L199" t="s">
        <v>224</v>
      </c>
    </row>
    <row r="200" spans="1:12" x14ac:dyDescent="0.25">
      <c r="A200" t="s">
        <v>578</v>
      </c>
      <c r="B200" t="s">
        <v>487</v>
      </c>
      <c r="C200" t="s">
        <v>481</v>
      </c>
      <c r="D200" t="s">
        <v>576</v>
      </c>
      <c r="E200" t="s">
        <v>483</v>
      </c>
      <c r="G200" t="b">
        <v>1</v>
      </c>
      <c r="H200" t="b">
        <v>1</v>
      </c>
      <c r="I200">
        <v>6</v>
      </c>
      <c r="J200" t="b">
        <v>0</v>
      </c>
      <c r="K200" t="b">
        <v>0</v>
      </c>
      <c r="L200" t="s">
        <v>224</v>
      </c>
    </row>
    <row r="201" spans="1:12" x14ac:dyDescent="0.25">
      <c r="A201" t="s">
        <v>579</v>
      </c>
      <c r="B201" t="s">
        <v>504</v>
      </c>
      <c r="C201" t="s">
        <v>481</v>
      </c>
      <c r="D201" t="s">
        <v>576</v>
      </c>
      <c r="E201" t="s">
        <v>483</v>
      </c>
      <c r="G201" t="b">
        <v>1</v>
      </c>
      <c r="H201" t="b">
        <v>1</v>
      </c>
      <c r="I201">
        <v>6</v>
      </c>
      <c r="J201" t="b">
        <v>0</v>
      </c>
      <c r="K201" t="b">
        <v>0</v>
      </c>
      <c r="L201" t="s">
        <v>224</v>
      </c>
    </row>
    <row r="202" spans="1:12" x14ac:dyDescent="0.25">
      <c r="A202" t="s">
        <v>580</v>
      </c>
      <c r="B202" t="s">
        <v>506</v>
      </c>
      <c r="C202" t="s">
        <v>481</v>
      </c>
      <c r="D202" t="s">
        <v>576</v>
      </c>
      <c r="E202" t="s">
        <v>483</v>
      </c>
      <c r="G202" t="b">
        <v>1</v>
      </c>
      <c r="H202" t="b">
        <v>1</v>
      </c>
      <c r="I202">
        <v>6</v>
      </c>
      <c r="J202" t="b">
        <v>0</v>
      </c>
      <c r="K202" t="b">
        <v>0</v>
      </c>
      <c r="L202" t="s">
        <v>224</v>
      </c>
    </row>
    <row r="203" spans="1:12" x14ac:dyDescent="0.25">
      <c r="A203" t="s">
        <v>581</v>
      </c>
      <c r="B203" t="s">
        <v>508</v>
      </c>
      <c r="C203" t="s">
        <v>481</v>
      </c>
      <c r="D203" t="s">
        <v>576</v>
      </c>
      <c r="E203" t="s">
        <v>483</v>
      </c>
      <c r="G203" t="b">
        <v>1</v>
      </c>
      <c r="H203" t="b">
        <v>1</v>
      </c>
      <c r="I203">
        <v>6</v>
      </c>
      <c r="J203" t="b">
        <v>0</v>
      </c>
      <c r="K203" t="b">
        <v>0</v>
      </c>
      <c r="L203" t="s">
        <v>224</v>
      </c>
    </row>
    <row r="204" spans="1:12" x14ac:dyDescent="0.25">
      <c r="A204" t="s">
        <v>576</v>
      </c>
      <c r="B204" t="s">
        <v>582</v>
      </c>
      <c r="C204" t="s">
        <v>481</v>
      </c>
      <c r="D204" t="s">
        <v>574</v>
      </c>
      <c r="E204" t="s">
        <v>483</v>
      </c>
      <c r="G204" t="b">
        <v>0</v>
      </c>
      <c r="H204" t="b">
        <v>0</v>
      </c>
      <c r="I204">
        <v>5</v>
      </c>
      <c r="J204" t="b">
        <v>1</v>
      </c>
      <c r="K204" t="b">
        <v>0</v>
      </c>
      <c r="L204" t="s">
        <v>224</v>
      </c>
    </row>
    <row r="205" spans="1:12" x14ac:dyDescent="0.25">
      <c r="A205" t="s">
        <v>574</v>
      </c>
      <c r="B205" t="s">
        <v>583</v>
      </c>
      <c r="C205" t="s">
        <v>481</v>
      </c>
      <c r="D205" t="s">
        <v>511</v>
      </c>
      <c r="E205" t="s">
        <v>483</v>
      </c>
      <c r="G205" t="b">
        <v>0</v>
      </c>
      <c r="H205" t="b">
        <v>0</v>
      </c>
      <c r="I205">
        <v>4</v>
      </c>
      <c r="J205" t="b">
        <v>1</v>
      </c>
      <c r="K205" t="b">
        <v>0</v>
      </c>
      <c r="L205" t="s">
        <v>224</v>
      </c>
    </row>
    <row r="206" spans="1:12" x14ac:dyDescent="0.25">
      <c r="A206" t="s">
        <v>584</v>
      </c>
      <c r="B206" t="s">
        <v>480</v>
      </c>
      <c r="C206" t="s">
        <v>481</v>
      </c>
      <c r="D206" t="s">
        <v>585</v>
      </c>
      <c r="E206" t="s">
        <v>483</v>
      </c>
      <c r="G206" t="b">
        <v>1</v>
      </c>
      <c r="H206" t="b">
        <v>1</v>
      </c>
      <c r="I206">
        <v>6</v>
      </c>
      <c r="J206" t="b">
        <v>0</v>
      </c>
      <c r="K206" t="b">
        <v>0</v>
      </c>
      <c r="L206" t="s">
        <v>224</v>
      </c>
    </row>
    <row r="207" spans="1:12" x14ac:dyDescent="0.25">
      <c r="A207" t="s">
        <v>586</v>
      </c>
      <c r="B207" t="s">
        <v>485</v>
      </c>
      <c r="C207" t="s">
        <v>481</v>
      </c>
      <c r="D207" t="s">
        <v>585</v>
      </c>
      <c r="E207" t="s">
        <v>483</v>
      </c>
      <c r="G207" t="b">
        <v>1</v>
      </c>
      <c r="H207" t="b">
        <v>1</v>
      </c>
      <c r="I207">
        <v>6</v>
      </c>
      <c r="J207" t="b">
        <v>0</v>
      </c>
      <c r="K207" t="b">
        <v>0</v>
      </c>
      <c r="L207" t="s">
        <v>224</v>
      </c>
    </row>
    <row r="208" spans="1:12" x14ac:dyDescent="0.25">
      <c r="A208" t="s">
        <v>587</v>
      </c>
      <c r="B208" t="s">
        <v>487</v>
      </c>
      <c r="C208" t="s">
        <v>481</v>
      </c>
      <c r="D208" t="s">
        <v>585</v>
      </c>
      <c r="E208" t="s">
        <v>483</v>
      </c>
      <c r="G208" t="b">
        <v>1</v>
      </c>
      <c r="H208" t="b">
        <v>1</v>
      </c>
      <c r="I208">
        <v>6</v>
      </c>
      <c r="J208" t="b">
        <v>0</v>
      </c>
      <c r="K208" t="b">
        <v>0</v>
      </c>
      <c r="L208" t="s">
        <v>224</v>
      </c>
    </row>
    <row r="209" spans="1:12" x14ac:dyDescent="0.25">
      <c r="A209" t="s">
        <v>588</v>
      </c>
      <c r="B209" t="s">
        <v>489</v>
      </c>
      <c r="C209" t="s">
        <v>481</v>
      </c>
      <c r="D209" t="s">
        <v>585</v>
      </c>
      <c r="E209" t="s">
        <v>483</v>
      </c>
      <c r="G209" t="b">
        <v>1</v>
      </c>
      <c r="H209" t="b">
        <v>1</v>
      </c>
      <c r="I209">
        <v>6</v>
      </c>
      <c r="J209" t="b">
        <v>0</v>
      </c>
      <c r="K209" t="b">
        <v>0</v>
      </c>
      <c r="L209" t="s">
        <v>224</v>
      </c>
    </row>
    <row r="210" spans="1:12" x14ac:dyDescent="0.25">
      <c r="A210" t="s">
        <v>589</v>
      </c>
      <c r="B210" t="s">
        <v>491</v>
      </c>
      <c r="C210" t="s">
        <v>481</v>
      </c>
      <c r="D210" t="s">
        <v>585</v>
      </c>
      <c r="E210" t="s">
        <v>483</v>
      </c>
      <c r="G210" t="b">
        <v>1</v>
      </c>
      <c r="H210" t="b">
        <v>1</v>
      </c>
      <c r="I210">
        <v>6</v>
      </c>
      <c r="J210" t="b">
        <v>0</v>
      </c>
      <c r="K210" t="b">
        <v>0</v>
      </c>
      <c r="L210" t="s">
        <v>224</v>
      </c>
    </row>
    <row r="211" spans="1:12" x14ac:dyDescent="0.25">
      <c r="A211" t="s">
        <v>590</v>
      </c>
      <c r="B211" t="s">
        <v>493</v>
      </c>
      <c r="C211" t="s">
        <v>481</v>
      </c>
      <c r="D211" t="s">
        <v>585</v>
      </c>
      <c r="E211" t="s">
        <v>483</v>
      </c>
      <c r="G211" t="b">
        <v>1</v>
      </c>
      <c r="H211" t="b">
        <v>1</v>
      </c>
      <c r="I211">
        <v>6</v>
      </c>
      <c r="J211" t="b">
        <v>0</v>
      </c>
      <c r="K211" t="b">
        <v>0</v>
      </c>
      <c r="L211" t="s">
        <v>224</v>
      </c>
    </row>
    <row r="212" spans="1:12" x14ac:dyDescent="0.25">
      <c r="A212" t="s">
        <v>591</v>
      </c>
      <c r="B212" t="s">
        <v>495</v>
      </c>
      <c r="C212" t="s">
        <v>481</v>
      </c>
      <c r="D212" t="s">
        <v>585</v>
      </c>
      <c r="E212" t="s">
        <v>483</v>
      </c>
      <c r="G212" t="b">
        <v>1</v>
      </c>
      <c r="H212" t="b">
        <v>1</v>
      </c>
      <c r="I212">
        <v>6</v>
      </c>
      <c r="J212" t="b">
        <v>0</v>
      </c>
      <c r="K212" t="b">
        <v>0</v>
      </c>
      <c r="L212" t="s">
        <v>224</v>
      </c>
    </row>
    <row r="213" spans="1:12" x14ac:dyDescent="0.25">
      <c r="A213" t="s">
        <v>585</v>
      </c>
      <c r="B213" t="s">
        <v>592</v>
      </c>
      <c r="C213" t="s">
        <v>481</v>
      </c>
      <c r="D213" t="s">
        <v>593</v>
      </c>
      <c r="E213" t="s">
        <v>483</v>
      </c>
      <c r="G213" t="b">
        <v>0</v>
      </c>
      <c r="H213" t="b">
        <v>0</v>
      </c>
      <c r="I213">
        <v>5</v>
      </c>
      <c r="J213" t="b">
        <v>1</v>
      </c>
      <c r="K213" t="b">
        <v>0</v>
      </c>
      <c r="L213" t="s">
        <v>224</v>
      </c>
    </row>
    <row r="214" spans="1:12" x14ac:dyDescent="0.25">
      <c r="A214" t="s">
        <v>594</v>
      </c>
      <c r="B214" t="s">
        <v>499</v>
      </c>
      <c r="C214" t="s">
        <v>481</v>
      </c>
      <c r="D214" t="s">
        <v>595</v>
      </c>
      <c r="E214" t="s">
        <v>483</v>
      </c>
      <c r="G214" t="b">
        <v>1</v>
      </c>
      <c r="H214" t="b">
        <v>1</v>
      </c>
      <c r="I214">
        <v>6</v>
      </c>
      <c r="J214" t="b">
        <v>0</v>
      </c>
      <c r="K214" t="b">
        <v>0</v>
      </c>
      <c r="L214" t="s">
        <v>224</v>
      </c>
    </row>
    <row r="215" spans="1:12" x14ac:dyDescent="0.25">
      <c r="A215" t="s">
        <v>596</v>
      </c>
      <c r="B215" t="s">
        <v>485</v>
      </c>
      <c r="C215" t="s">
        <v>481</v>
      </c>
      <c r="D215" t="s">
        <v>595</v>
      </c>
      <c r="E215" t="s">
        <v>483</v>
      </c>
      <c r="G215" t="b">
        <v>1</v>
      </c>
      <c r="H215" t="b">
        <v>1</v>
      </c>
      <c r="I215">
        <v>6</v>
      </c>
      <c r="J215" t="b">
        <v>0</v>
      </c>
      <c r="K215" t="b">
        <v>0</v>
      </c>
      <c r="L215" t="s">
        <v>224</v>
      </c>
    </row>
    <row r="216" spans="1:12" x14ac:dyDescent="0.25">
      <c r="A216" t="s">
        <v>597</v>
      </c>
      <c r="B216" t="s">
        <v>487</v>
      </c>
      <c r="C216" t="s">
        <v>481</v>
      </c>
      <c r="D216" t="s">
        <v>595</v>
      </c>
      <c r="E216" t="s">
        <v>483</v>
      </c>
      <c r="G216" t="b">
        <v>1</v>
      </c>
      <c r="H216" t="b">
        <v>1</v>
      </c>
      <c r="I216">
        <v>6</v>
      </c>
      <c r="J216" t="b">
        <v>0</v>
      </c>
      <c r="K216" t="b">
        <v>0</v>
      </c>
      <c r="L216" t="s">
        <v>224</v>
      </c>
    </row>
    <row r="217" spans="1:12" x14ac:dyDescent="0.25">
      <c r="A217" t="s">
        <v>598</v>
      </c>
      <c r="B217" t="s">
        <v>504</v>
      </c>
      <c r="C217" t="s">
        <v>481</v>
      </c>
      <c r="D217" t="s">
        <v>595</v>
      </c>
      <c r="E217" t="s">
        <v>483</v>
      </c>
      <c r="G217" t="b">
        <v>1</v>
      </c>
      <c r="H217" t="b">
        <v>1</v>
      </c>
      <c r="I217">
        <v>6</v>
      </c>
      <c r="J217" t="b">
        <v>0</v>
      </c>
      <c r="K217" t="b">
        <v>0</v>
      </c>
      <c r="L217" t="s">
        <v>224</v>
      </c>
    </row>
    <row r="218" spans="1:12" x14ac:dyDescent="0.25">
      <c r="A218" t="s">
        <v>599</v>
      </c>
      <c r="B218" t="s">
        <v>506</v>
      </c>
      <c r="C218" t="s">
        <v>481</v>
      </c>
      <c r="D218" t="s">
        <v>595</v>
      </c>
      <c r="E218" t="s">
        <v>483</v>
      </c>
      <c r="G218" t="b">
        <v>1</v>
      </c>
      <c r="H218" t="b">
        <v>1</v>
      </c>
      <c r="I218">
        <v>6</v>
      </c>
      <c r="J218" t="b">
        <v>0</v>
      </c>
      <c r="K218" t="b">
        <v>0</v>
      </c>
      <c r="L218" t="s">
        <v>224</v>
      </c>
    </row>
    <row r="219" spans="1:12" x14ac:dyDescent="0.25">
      <c r="A219" t="s">
        <v>600</v>
      </c>
      <c r="B219" t="s">
        <v>508</v>
      </c>
      <c r="C219" t="s">
        <v>481</v>
      </c>
      <c r="D219" t="s">
        <v>595</v>
      </c>
      <c r="E219" t="s">
        <v>483</v>
      </c>
      <c r="G219" t="b">
        <v>1</v>
      </c>
      <c r="H219" t="b">
        <v>1</v>
      </c>
      <c r="I219">
        <v>6</v>
      </c>
      <c r="J219" t="b">
        <v>0</v>
      </c>
      <c r="K219" t="b">
        <v>0</v>
      </c>
      <c r="L219" t="s">
        <v>224</v>
      </c>
    </row>
    <row r="220" spans="1:12" x14ac:dyDescent="0.25">
      <c r="A220" t="s">
        <v>595</v>
      </c>
      <c r="B220" t="s">
        <v>601</v>
      </c>
      <c r="C220" t="s">
        <v>481</v>
      </c>
      <c r="D220" t="s">
        <v>593</v>
      </c>
      <c r="E220" t="s">
        <v>483</v>
      </c>
      <c r="G220" t="b">
        <v>0</v>
      </c>
      <c r="H220" t="b">
        <v>0</v>
      </c>
      <c r="I220">
        <v>5</v>
      </c>
      <c r="J220" t="b">
        <v>1</v>
      </c>
      <c r="K220" t="b">
        <v>0</v>
      </c>
      <c r="L220" t="s">
        <v>224</v>
      </c>
    </row>
    <row r="221" spans="1:12" x14ac:dyDescent="0.25">
      <c r="A221" t="s">
        <v>593</v>
      </c>
      <c r="B221" t="s">
        <v>602</v>
      </c>
      <c r="C221" t="s">
        <v>481</v>
      </c>
      <c r="D221" t="s">
        <v>511</v>
      </c>
      <c r="E221" t="s">
        <v>483</v>
      </c>
      <c r="G221" t="b">
        <v>0</v>
      </c>
      <c r="H221" t="b">
        <v>0</v>
      </c>
      <c r="I221">
        <v>4</v>
      </c>
      <c r="J221" t="b">
        <v>1</v>
      </c>
      <c r="K221" t="b">
        <v>0</v>
      </c>
      <c r="L221" t="s">
        <v>224</v>
      </c>
    </row>
    <row r="222" spans="1:12" x14ac:dyDescent="0.25">
      <c r="A222" t="s">
        <v>603</v>
      </c>
      <c r="B222" t="s">
        <v>480</v>
      </c>
      <c r="C222" t="s">
        <v>481</v>
      </c>
      <c r="D222" t="s">
        <v>604</v>
      </c>
      <c r="E222" t="s">
        <v>483</v>
      </c>
      <c r="G222" t="b">
        <v>1</v>
      </c>
      <c r="H222" t="b">
        <v>1</v>
      </c>
      <c r="I222">
        <v>6</v>
      </c>
      <c r="J222" t="b">
        <v>0</v>
      </c>
      <c r="K222" t="b">
        <v>0</v>
      </c>
      <c r="L222" t="s">
        <v>224</v>
      </c>
    </row>
    <row r="223" spans="1:12" x14ac:dyDescent="0.25">
      <c r="A223" t="s">
        <v>605</v>
      </c>
      <c r="B223" t="s">
        <v>485</v>
      </c>
      <c r="C223" t="s">
        <v>481</v>
      </c>
      <c r="D223" t="s">
        <v>604</v>
      </c>
      <c r="E223" t="s">
        <v>483</v>
      </c>
      <c r="G223" t="b">
        <v>1</v>
      </c>
      <c r="H223" t="b">
        <v>1</v>
      </c>
      <c r="I223">
        <v>6</v>
      </c>
      <c r="J223" t="b">
        <v>0</v>
      </c>
      <c r="K223" t="b">
        <v>0</v>
      </c>
      <c r="L223" t="s">
        <v>224</v>
      </c>
    </row>
    <row r="224" spans="1:12" x14ac:dyDescent="0.25">
      <c r="A224" t="s">
        <v>606</v>
      </c>
      <c r="B224" t="s">
        <v>487</v>
      </c>
      <c r="C224" t="s">
        <v>481</v>
      </c>
      <c r="D224" t="s">
        <v>604</v>
      </c>
      <c r="E224" t="s">
        <v>483</v>
      </c>
      <c r="G224" t="b">
        <v>1</v>
      </c>
      <c r="H224" t="b">
        <v>1</v>
      </c>
      <c r="I224">
        <v>6</v>
      </c>
      <c r="J224" t="b">
        <v>0</v>
      </c>
      <c r="K224" t="b">
        <v>0</v>
      </c>
      <c r="L224" t="s">
        <v>224</v>
      </c>
    </row>
    <row r="225" spans="1:12" x14ac:dyDescent="0.25">
      <c r="A225" t="s">
        <v>607</v>
      </c>
      <c r="B225" t="s">
        <v>489</v>
      </c>
      <c r="C225" t="s">
        <v>481</v>
      </c>
      <c r="D225" t="s">
        <v>604</v>
      </c>
      <c r="E225" t="s">
        <v>483</v>
      </c>
      <c r="G225" t="b">
        <v>1</v>
      </c>
      <c r="H225" t="b">
        <v>1</v>
      </c>
      <c r="I225">
        <v>6</v>
      </c>
      <c r="J225" t="b">
        <v>0</v>
      </c>
      <c r="K225" t="b">
        <v>0</v>
      </c>
      <c r="L225" t="s">
        <v>224</v>
      </c>
    </row>
    <row r="226" spans="1:12" x14ac:dyDescent="0.25">
      <c r="A226" t="s">
        <v>608</v>
      </c>
      <c r="B226" t="s">
        <v>491</v>
      </c>
      <c r="C226" t="s">
        <v>481</v>
      </c>
      <c r="D226" t="s">
        <v>604</v>
      </c>
      <c r="E226" t="s">
        <v>483</v>
      </c>
      <c r="G226" t="b">
        <v>1</v>
      </c>
      <c r="H226" t="b">
        <v>1</v>
      </c>
      <c r="I226">
        <v>6</v>
      </c>
      <c r="J226" t="b">
        <v>0</v>
      </c>
      <c r="K226" t="b">
        <v>0</v>
      </c>
      <c r="L226" t="s">
        <v>224</v>
      </c>
    </row>
    <row r="227" spans="1:12" x14ac:dyDescent="0.25">
      <c r="A227" t="s">
        <v>609</v>
      </c>
      <c r="B227" t="s">
        <v>493</v>
      </c>
      <c r="C227" t="s">
        <v>481</v>
      </c>
      <c r="D227" t="s">
        <v>604</v>
      </c>
      <c r="E227" t="s">
        <v>483</v>
      </c>
      <c r="G227" t="b">
        <v>1</v>
      </c>
      <c r="H227" t="b">
        <v>1</v>
      </c>
      <c r="I227">
        <v>6</v>
      </c>
      <c r="J227" t="b">
        <v>0</v>
      </c>
      <c r="K227" t="b">
        <v>0</v>
      </c>
      <c r="L227" t="s">
        <v>224</v>
      </c>
    </row>
    <row r="228" spans="1:12" x14ac:dyDescent="0.25">
      <c r="A228" t="s">
        <v>610</v>
      </c>
      <c r="B228" t="s">
        <v>495</v>
      </c>
      <c r="C228" t="s">
        <v>481</v>
      </c>
      <c r="D228" t="s">
        <v>604</v>
      </c>
      <c r="E228" t="s">
        <v>483</v>
      </c>
      <c r="G228" t="b">
        <v>1</v>
      </c>
      <c r="H228" t="b">
        <v>1</v>
      </c>
      <c r="I228">
        <v>6</v>
      </c>
      <c r="J228" t="b">
        <v>0</v>
      </c>
      <c r="K228" t="b">
        <v>0</v>
      </c>
      <c r="L228" t="s">
        <v>224</v>
      </c>
    </row>
    <row r="229" spans="1:12" x14ac:dyDescent="0.25">
      <c r="A229" t="s">
        <v>604</v>
      </c>
      <c r="B229" t="s">
        <v>611</v>
      </c>
      <c r="C229" t="s">
        <v>481</v>
      </c>
      <c r="D229" t="s">
        <v>612</v>
      </c>
      <c r="E229" t="s">
        <v>483</v>
      </c>
      <c r="G229" t="b">
        <v>0</v>
      </c>
      <c r="H229" t="b">
        <v>0</v>
      </c>
      <c r="I229">
        <v>5</v>
      </c>
      <c r="J229" t="b">
        <v>1</v>
      </c>
      <c r="K229" t="b">
        <v>0</v>
      </c>
      <c r="L229" t="s">
        <v>224</v>
      </c>
    </row>
    <row r="230" spans="1:12" x14ac:dyDescent="0.25">
      <c r="A230" t="s">
        <v>613</v>
      </c>
      <c r="B230" t="s">
        <v>499</v>
      </c>
      <c r="C230" t="s">
        <v>481</v>
      </c>
      <c r="D230" t="s">
        <v>614</v>
      </c>
      <c r="E230" t="s">
        <v>483</v>
      </c>
      <c r="G230" t="b">
        <v>1</v>
      </c>
      <c r="H230" t="b">
        <v>1</v>
      </c>
      <c r="I230">
        <v>6</v>
      </c>
      <c r="J230" t="b">
        <v>0</v>
      </c>
      <c r="K230" t="b">
        <v>0</v>
      </c>
      <c r="L230" t="s">
        <v>224</v>
      </c>
    </row>
    <row r="231" spans="1:12" x14ac:dyDescent="0.25">
      <c r="A231" t="s">
        <v>615</v>
      </c>
      <c r="B231" t="s">
        <v>485</v>
      </c>
      <c r="C231" t="s">
        <v>481</v>
      </c>
      <c r="D231" t="s">
        <v>614</v>
      </c>
      <c r="E231" t="s">
        <v>483</v>
      </c>
      <c r="G231" t="b">
        <v>1</v>
      </c>
      <c r="H231" t="b">
        <v>1</v>
      </c>
      <c r="I231">
        <v>6</v>
      </c>
      <c r="J231" t="b">
        <v>0</v>
      </c>
      <c r="K231" t="b">
        <v>0</v>
      </c>
      <c r="L231" t="s">
        <v>224</v>
      </c>
    </row>
    <row r="232" spans="1:12" x14ac:dyDescent="0.25">
      <c r="A232" t="s">
        <v>616</v>
      </c>
      <c r="B232" t="s">
        <v>487</v>
      </c>
      <c r="C232" t="s">
        <v>481</v>
      </c>
      <c r="D232" t="s">
        <v>614</v>
      </c>
      <c r="E232" t="s">
        <v>483</v>
      </c>
      <c r="G232" t="b">
        <v>1</v>
      </c>
      <c r="H232" t="b">
        <v>1</v>
      </c>
      <c r="I232">
        <v>6</v>
      </c>
      <c r="J232" t="b">
        <v>0</v>
      </c>
      <c r="K232" t="b">
        <v>0</v>
      </c>
      <c r="L232" t="s">
        <v>224</v>
      </c>
    </row>
    <row r="233" spans="1:12" x14ac:dyDescent="0.25">
      <c r="A233" t="s">
        <v>617</v>
      </c>
      <c r="B233" t="s">
        <v>504</v>
      </c>
      <c r="C233" t="s">
        <v>481</v>
      </c>
      <c r="D233" t="s">
        <v>614</v>
      </c>
      <c r="E233" t="s">
        <v>483</v>
      </c>
      <c r="G233" t="b">
        <v>1</v>
      </c>
      <c r="H233" t="b">
        <v>1</v>
      </c>
      <c r="I233">
        <v>6</v>
      </c>
      <c r="J233" t="b">
        <v>0</v>
      </c>
      <c r="K233" t="b">
        <v>0</v>
      </c>
      <c r="L233" t="s">
        <v>224</v>
      </c>
    </row>
    <row r="234" spans="1:12" x14ac:dyDescent="0.25">
      <c r="A234" t="s">
        <v>618</v>
      </c>
      <c r="B234" t="s">
        <v>506</v>
      </c>
      <c r="C234" t="s">
        <v>481</v>
      </c>
      <c r="D234" t="s">
        <v>614</v>
      </c>
      <c r="E234" t="s">
        <v>483</v>
      </c>
      <c r="G234" t="b">
        <v>1</v>
      </c>
      <c r="H234" t="b">
        <v>1</v>
      </c>
      <c r="I234">
        <v>6</v>
      </c>
      <c r="J234" t="b">
        <v>0</v>
      </c>
      <c r="K234" t="b">
        <v>0</v>
      </c>
      <c r="L234" t="s">
        <v>224</v>
      </c>
    </row>
    <row r="235" spans="1:12" x14ac:dyDescent="0.25">
      <c r="A235" t="s">
        <v>619</v>
      </c>
      <c r="B235" t="s">
        <v>508</v>
      </c>
      <c r="C235" t="s">
        <v>481</v>
      </c>
      <c r="D235" t="s">
        <v>614</v>
      </c>
      <c r="E235" t="s">
        <v>483</v>
      </c>
      <c r="G235" t="b">
        <v>1</v>
      </c>
      <c r="H235" t="b">
        <v>1</v>
      </c>
      <c r="I235">
        <v>6</v>
      </c>
      <c r="J235" t="b">
        <v>0</v>
      </c>
      <c r="K235" t="b">
        <v>0</v>
      </c>
      <c r="L235" t="s">
        <v>224</v>
      </c>
    </row>
    <row r="236" spans="1:12" x14ac:dyDescent="0.25">
      <c r="A236" t="s">
        <v>614</v>
      </c>
      <c r="B236" t="s">
        <v>620</v>
      </c>
      <c r="C236" t="s">
        <v>481</v>
      </c>
      <c r="D236" t="s">
        <v>612</v>
      </c>
      <c r="E236" t="s">
        <v>483</v>
      </c>
      <c r="G236" t="b">
        <v>0</v>
      </c>
      <c r="H236" t="b">
        <v>0</v>
      </c>
      <c r="I236">
        <v>5</v>
      </c>
      <c r="J236" t="b">
        <v>1</v>
      </c>
      <c r="K236" t="b">
        <v>0</v>
      </c>
      <c r="L236" t="s">
        <v>224</v>
      </c>
    </row>
    <row r="237" spans="1:12" x14ac:dyDescent="0.25">
      <c r="A237" t="s">
        <v>612</v>
      </c>
      <c r="B237" t="s">
        <v>621</v>
      </c>
      <c r="C237" t="s">
        <v>481</v>
      </c>
      <c r="D237" t="s">
        <v>511</v>
      </c>
      <c r="E237" t="s">
        <v>483</v>
      </c>
      <c r="G237" t="b">
        <v>0</v>
      </c>
      <c r="H237" t="b">
        <v>0</v>
      </c>
      <c r="I237">
        <v>4</v>
      </c>
      <c r="J237" t="b">
        <v>1</v>
      </c>
      <c r="K237" t="b">
        <v>0</v>
      </c>
      <c r="L237" t="s">
        <v>224</v>
      </c>
    </row>
    <row r="238" spans="1:12" x14ac:dyDescent="0.25">
      <c r="A238" t="s">
        <v>622</v>
      </c>
      <c r="B238" t="s">
        <v>480</v>
      </c>
      <c r="C238" t="s">
        <v>481</v>
      </c>
      <c r="D238" t="s">
        <v>623</v>
      </c>
      <c r="E238" t="s">
        <v>483</v>
      </c>
      <c r="G238" t="b">
        <v>1</v>
      </c>
      <c r="H238" t="b">
        <v>1</v>
      </c>
      <c r="I238">
        <v>6</v>
      </c>
      <c r="J238" t="b">
        <v>0</v>
      </c>
      <c r="K238" t="b">
        <v>0</v>
      </c>
      <c r="L238" t="s">
        <v>224</v>
      </c>
    </row>
    <row r="239" spans="1:12" x14ac:dyDescent="0.25">
      <c r="A239" t="s">
        <v>624</v>
      </c>
      <c r="B239" t="s">
        <v>485</v>
      </c>
      <c r="C239" t="s">
        <v>481</v>
      </c>
      <c r="D239" t="s">
        <v>623</v>
      </c>
      <c r="E239" t="s">
        <v>483</v>
      </c>
      <c r="G239" t="b">
        <v>1</v>
      </c>
      <c r="H239" t="b">
        <v>1</v>
      </c>
      <c r="I239">
        <v>6</v>
      </c>
      <c r="J239" t="b">
        <v>0</v>
      </c>
      <c r="K239" t="b">
        <v>0</v>
      </c>
      <c r="L239" t="s">
        <v>224</v>
      </c>
    </row>
    <row r="240" spans="1:12" x14ac:dyDescent="0.25">
      <c r="A240" t="s">
        <v>625</v>
      </c>
      <c r="B240" t="s">
        <v>487</v>
      </c>
      <c r="C240" t="s">
        <v>481</v>
      </c>
      <c r="D240" t="s">
        <v>623</v>
      </c>
      <c r="E240" t="s">
        <v>483</v>
      </c>
      <c r="G240" t="b">
        <v>1</v>
      </c>
      <c r="H240" t="b">
        <v>1</v>
      </c>
      <c r="I240">
        <v>6</v>
      </c>
      <c r="J240" t="b">
        <v>0</v>
      </c>
      <c r="K240" t="b">
        <v>0</v>
      </c>
      <c r="L240" t="s">
        <v>224</v>
      </c>
    </row>
    <row r="241" spans="1:12" x14ac:dyDescent="0.25">
      <c r="A241" t="s">
        <v>626</v>
      </c>
      <c r="B241" t="s">
        <v>489</v>
      </c>
      <c r="C241" t="s">
        <v>481</v>
      </c>
      <c r="D241" t="s">
        <v>623</v>
      </c>
      <c r="E241" t="s">
        <v>483</v>
      </c>
      <c r="G241" t="b">
        <v>1</v>
      </c>
      <c r="H241" t="b">
        <v>1</v>
      </c>
      <c r="I241">
        <v>6</v>
      </c>
      <c r="J241" t="b">
        <v>0</v>
      </c>
      <c r="K241" t="b">
        <v>0</v>
      </c>
      <c r="L241" t="s">
        <v>224</v>
      </c>
    </row>
    <row r="242" spans="1:12" x14ac:dyDescent="0.25">
      <c r="A242" t="s">
        <v>627</v>
      </c>
      <c r="B242" t="s">
        <v>491</v>
      </c>
      <c r="C242" t="s">
        <v>481</v>
      </c>
      <c r="D242" t="s">
        <v>623</v>
      </c>
      <c r="E242" t="s">
        <v>483</v>
      </c>
      <c r="G242" t="b">
        <v>1</v>
      </c>
      <c r="H242" t="b">
        <v>1</v>
      </c>
      <c r="I242">
        <v>6</v>
      </c>
      <c r="J242" t="b">
        <v>0</v>
      </c>
      <c r="K242" t="b">
        <v>0</v>
      </c>
      <c r="L242" t="s">
        <v>224</v>
      </c>
    </row>
    <row r="243" spans="1:12" x14ac:dyDescent="0.25">
      <c r="A243" t="s">
        <v>628</v>
      </c>
      <c r="B243" t="s">
        <v>493</v>
      </c>
      <c r="C243" t="s">
        <v>481</v>
      </c>
      <c r="D243" t="s">
        <v>623</v>
      </c>
      <c r="E243" t="s">
        <v>483</v>
      </c>
      <c r="G243" t="b">
        <v>1</v>
      </c>
      <c r="H243" t="b">
        <v>1</v>
      </c>
      <c r="I243">
        <v>6</v>
      </c>
      <c r="J243" t="b">
        <v>0</v>
      </c>
      <c r="K243" t="b">
        <v>0</v>
      </c>
      <c r="L243" t="s">
        <v>224</v>
      </c>
    </row>
    <row r="244" spans="1:12" x14ac:dyDescent="0.25">
      <c r="A244" t="s">
        <v>629</v>
      </c>
      <c r="B244" t="s">
        <v>495</v>
      </c>
      <c r="C244" t="s">
        <v>481</v>
      </c>
      <c r="D244" t="s">
        <v>623</v>
      </c>
      <c r="E244" t="s">
        <v>483</v>
      </c>
      <c r="G244" t="b">
        <v>1</v>
      </c>
      <c r="H244" t="b">
        <v>1</v>
      </c>
      <c r="I244">
        <v>6</v>
      </c>
      <c r="J244" t="b">
        <v>0</v>
      </c>
      <c r="K244" t="b">
        <v>0</v>
      </c>
      <c r="L244" t="s">
        <v>224</v>
      </c>
    </row>
    <row r="245" spans="1:12" x14ac:dyDescent="0.25">
      <c r="A245" t="s">
        <v>623</v>
      </c>
      <c r="B245" t="s">
        <v>630</v>
      </c>
      <c r="C245" t="s">
        <v>481</v>
      </c>
      <c r="D245" t="s">
        <v>631</v>
      </c>
      <c r="E245" t="s">
        <v>483</v>
      </c>
      <c r="G245" t="b">
        <v>0</v>
      </c>
      <c r="H245" t="b">
        <v>0</v>
      </c>
      <c r="I245">
        <v>5</v>
      </c>
      <c r="J245" t="b">
        <v>1</v>
      </c>
      <c r="K245" t="b">
        <v>0</v>
      </c>
      <c r="L245" t="s">
        <v>224</v>
      </c>
    </row>
    <row r="246" spans="1:12" x14ac:dyDescent="0.25">
      <c r="A246" t="s">
        <v>632</v>
      </c>
      <c r="B246" t="s">
        <v>499</v>
      </c>
      <c r="C246" t="s">
        <v>481</v>
      </c>
      <c r="D246" t="s">
        <v>633</v>
      </c>
      <c r="E246" t="s">
        <v>483</v>
      </c>
      <c r="G246" t="b">
        <v>1</v>
      </c>
      <c r="H246" t="b">
        <v>1</v>
      </c>
      <c r="I246">
        <v>6</v>
      </c>
      <c r="J246" t="b">
        <v>0</v>
      </c>
      <c r="K246" t="b">
        <v>0</v>
      </c>
      <c r="L246" t="s">
        <v>224</v>
      </c>
    </row>
    <row r="247" spans="1:12" x14ac:dyDescent="0.25">
      <c r="A247" t="s">
        <v>634</v>
      </c>
      <c r="B247" t="s">
        <v>485</v>
      </c>
      <c r="C247" t="s">
        <v>481</v>
      </c>
      <c r="D247" t="s">
        <v>633</v>
      </c>
      <c r="E247" t="s">
        <v>483</v>
      </c>
      <c r="G247" t="b">
        <v>1</v>
      </c>
      <c r="H247" t="b">
        <v>1</v>
      </c>
      <c r="I247">
        <v>6</v>
      </c>
      <c r="J247" t="b">
        <v>0</v>
      </c>
      <c r="K247" t="b">
        <v>0</v>
      </c>
      <c r="L247" t="s">
        <v>224</v>
      </c>
    </row>
    <row r="248" spans="1:12" x14ac:dyDescent="0.25">
      <c r="A248" t="s">
        <v>635</v>
      </c>
      <c r="B248" t="s">
        <v>487</v>
      </c>
      <c r="C248" t="s">
        <v>481</v>
      </c>
      <c r="D248" t="s">
        <v>633</v>
      </c>
      <c r="E248" t="s">
        <v>483</v>
      </c>
      <c r="G248" t="b">
        <v>1</v>
      </c>
      <c r="H248" t="b">
        <v>1</v>
      </c>
      <c r="I248">
        <v>6</v>
      </c>
      <c r="J248" t="b">
        <v>0</v>
      </c>
      <c r="K248" t="b">
        <v>0</v>
      </c>
      <c r="L248" t="s">
        <v>224</v>
      </c>
    </row>
    <row r="249" spans="1:12" x14ac:dyDescent="0.25">
      <c r="A249" t="s">
        <v>636</v>
      </c>
      <c r="B249" t="s">
        <v>504</v>
      </c>
      <c r="C249" t="s">
        <v>481</v>
      </c>
      <c r="D249" t="s">
        <v>633</v>
      </c>
      <c r="E249" t="s">
        <v>483</v>
      </c>
      <c r="G249" t="b">
        <v>1</v>
      </c>
      <c r="H249" t="b">
        <v>1</v>
      </c>
      <c r="I249">
        <v>6</v>
      </c>
      <c r="J249" t="b">
        <v>0</v>
      </c>
      <c r="K249" t="b">
        <v>0</v>
      </c>
      <c r="L249" t="s">
        <v>224</v>
      </c>
    </row>
    <row r="250" spans="1:12" x14ac:dyDescent="0.25">
      <c r="A250" t="s">
        <v>637</v>
      </c>
      <c r="B250" t="s">
        <v>506</v>
      </c>
      <c r="C250" t="s">
        <v>481</v>
      </c>
      <c r="D250" t="s">
        <v>633</v>
      </c>
      <c r="E250" t="s">
        <v>483</v>
      </c>
      <c r="G250" t="b">
        <v>1</v>
      </c>
      <c r="H250" t="b">
        <v>1</v>
      </c>
      <c r="I250">
        <v>6</v>
      </c>
      <c r="J250" t="b">
        <v>0</v>
      </c>
      <c r="K250" t="b">
        <v>0</v>
      </c>
      <c r="L250" t="s">
        <v>224</v>
      </c>
    </row>
    <row r="251" spans="1:12" x14ac:dyDescent="0.25">
      <c r="A251" t="s">
        <v>638</v>
      </c>
      <c r="B251" t="s">
        <v>508</v>
      </c>
      <c r="C251" t="s">
        <v>481</v>
      </c>
      <c r="D251" t="s">
        <v>633</v>
      </c>
      <c r="E251" t="s">
        <v>483</v>
      </c>
      <c r="G251" t="b">
        <v>1</v>
      </c>
      <c r="H251" t="b">
        <v>1</v>
      </c>
      <c r="I251">
        <v>6</v>
      </c>
      <c r="J251" t="b">
        <v>0</v>
      </c>
      <c r="K251" t="b">
        <v>0</v>
      </c>
      <c r="L251" t="s">
        <v>224</v>
      </c>
    </row>
    <row r="252" spans="1:12" x14ac:dyDescent="0.25">
      <c r="A252" t="s">
        <v>633</v>
      </c>
      <c r="B252" t="s">
        <v>639</v>
      </c>
      <c r="C252" t="s">
        <v>481</v>
      </c>
      <c r="D252" t="s">
        <v>631</v>
      </c>
      <c r="E252" t="s">
        <v>483</v>
      </c>
      <c r="G252" t="b">
        <v>0</v>
      </c>
      <c r="H252" t="b">
        <v>0</v>
      </c>
      <c r="I252">
        <v>5</v>
      </c>
      <c r="J252" t="b">
        <v>1</v>
      </c>
      <c r="K252" t="b">
        <v>0</v>
      </c>
      <c r="L252" t="s">
        <v>224</v>
      </c>
    </row>
    <row r="253" spans="1:12" x14ac:dyDescent="0.25">
      <c r="A253" t="s">
        <v>631</v>
      </c>
      <c r="B253" t="s">
        <v>640</v>
      </c>
      <c r="C253" t="s">
        <v>481</v>
      </c>
      <c r="D253" t="s">
        <v>511</v>
      </c>
      <c r="E253" t="s">
        <v>483</v>
      </c>
      <c r="G253" t="b">
        <v>0</v>
      </c>
      <c r="H253" t="b">
        <v>0</v>
      </c>
      <c r="I253">
        <v>4</v>
      </c>
      <c r="J253" t="b">
        <v>1</v>
      </c>
      <c r="K253" t="b">
        <v>0</v>
      </c>
      <c r="L253" t="s">
        <v>224</v>
      </c>
    </row>
    <row r="254" spans="1:12" x14ac:dyDescent="0.25">
      <c r="A254" t="s">
        <v>511</v>
      </c>
      <c r="B254" t="s">
        <v>641</v>
      </c>
      <c r="C254" t="s">
        <v>481</v>
      </c>
      <c r="D254" t="s">
        <v>642</v>
      </c>
      <c r="E254" t="s">
        <v>483</v>
      </c>
      <c r="G254" t="b">
        <v>0</v>
      </c>
      <c r="H254" t="b">
        <v>0</v>
      </c>
      <c r="I254">
        <v>3</v>
      </c>
      <c r="J254" t="b">
        <v>1</v>
      </c>
      <c r="K254" t="b">
        <v>1</v>
      </c>
      <c r="L254" t="s">
        <v>224</v>
      </c>
    </row>
    <row r="255" spans="1:12" x14ac:dyDescent="0.25">
      <c r="A255" t="s">
        <v>643</v>
      </c>
      <c r="B255" t="s">
        <v>480</v>
      </c>
      <c r="C255" t="s">
        <v>481</v>
      </c>
      <c r="D255" t="s">
        <v>644</v>
      </c>
      <c r="E255" t="s">
        <v>483</v>
      </c>
      <c r="G255" t="b">
        <v>1</v>
      </c>
      <c r="H255" t="b">
        <v>1</v>
      </c>
      <c r="I255">
        <v>6</v>
      </c>
      <c r="J255" t="b">
        <v>0</v>
      </c>
      <c r="K255" t="b">
        <v>0</v>
      </c>
      <c r="L255" t="s">
        <v>224</v>
      </c>
    </row>
    <row r="256" spans="1:12" x14ac:dyDescent="0.25">
      <c r="A256" t="s">
        <v>645</v>
      </c>
      <c r="B256" t="s">
        <v>485</v>
      </c>
      <c r="C256" t="s">
        <v>481</v>
      </c>
      <c r="D256" t="s">
        <v>644</v>
      </c>
      <c r="E256" t="s">
        <v>483</v>
      </c>
      <c r="G256" t="b">
        <v>1</v>
      </c>
      <c r="H256" t="b">
        <v>1</v>
      </c>
      <c r="I256">
        <v>6</v>
      </c>
      <c r="J256" t="b">
        <v>0</v>
      </c>
      <c r="K256" t="b">
        <v>0</v>
      </c>
      <c r="L256" t="s">
        <v>224</v>
      </c>
    </row>
    <row r="257" spans="1:12" x14ac:dyDescent="0.25">
      <c r="A257" t="s">
        <v>646</v>
      </c>
      <c r="B257" t="s">
        <v>487</v>
      </c>
      <c r="C257" t="s">
        <v>481</v>
      </c>
      <c r="D257" t="s">
        <v>644</v>
      </c>
      <c r="E257" t="s">
        <v>483</v>
      </c>
      <c r="G257" t="b">
        <v>1</v>
      </c>
      <c r="H257" t="b">
        <v>1</v>
      </c>
      <c r="I257">
        <v>6</v>
      </c>
      <c r="J257" t="b">
        <v>0</v>
      </c>
      <c r="K257" t="b">
        <v>0</v>
      </c>
      <c r="L257" t="s">
        <v>224</v>
      </c>
    </row>
    <row r="258" spans="1:12" x14ac:dyDescent="0.25">
      <c r="A258" t="s">
        <v>647</v>
      </c>
      <c r="B258" t="s">
        <v>489</v>
      </c>
      <c r="C258" t="s">
        <v>481</v>
      </c>
      <c r="D258" t="s">
        <v>644</v>
      </c>
      <c r="E258" t="s">
        <v>483</v>
      </c>
      <c r="G258" t="b">
        <v>1</v>
      </c>
      <c r="H258" t="b">
        <v>1</v>
      </c>
      <c r="I258">
        <v>6</v>
      </c>
      <c r="J258" t="b">
        <v>0</v>
      </c>
      <c r="K258" t="b">
        <v>0</v>
      </c>
      <c r="L258" t="s">
        <v>224</v>
      </c>
    </row>
    <row r="259" spans="1:12" x14ac:dyDescent="0.25">
      <c r="A259" t="s">
        <v>648</v>
      </c>
      <c r="B259" t="s">
        <v>491</v>
      </c>
      <c r="C259" t="s">
        <v>481</v>
      </c>
      <c r="D259" t="s">
        <v>644</v>
      </c>
      <c r="E259" t="s">
        <v>483</v>
      </c>
      <c r="G259" t="b">
        <v>1</v>
      </c>
      <c r="H259" t="b">
        <v>1</v>
      </c>
      <c r="I259">
        <v>6</v>
      </c>
      <c r="J259" t="b">
        <v>0</v>
      </c>
      <c r="K259" t="b">
        <v>0</v>
      </c>
      <c r="L259" t="s">
        <v>224</v>
      </c>
    </row>
    <row r="260" spans="1:12" x14ac:dyDescent="0.25">
      <c r="A260" t="s">
        <v>649</v>
      </c>
      <c r="B260" t="s">
        <v>493</v>
      </c>
      <c r="C260" t="s">
        <v>481</v>
      </c>
      <c r="D260" t="s">
        <v>644</v>
      </c>
      <c r="E260" t="s">
        <v>483</v>
      </c>
      <c r="G260" t="b">
        <v>1</v>
      </c>
      <c r="H260" t="b">
        <v>1</v>
      </c>
      <c r="I260">
        <v>6</v>
      </c>
      <c r="J260" t="b">
        <v>0</v>
      </c>
      <c r="K260" t="b">
        <v>0</v>
      </c>
      <c r="L260" t="s">
        <v>224</v>
      </c>
    </row>
    <row r="261" spans="1:12" x14ac:dyDescent="0.25">
      <c r="A261" t="s">
        <v>650</v>
      </c>
      <c r="B261" t="s">
        <v>495</v>
      </c>
      <c r="C261" t="s">
        <v>481</v>
      </c>
      <c r="D261" t="s">
        <v>644</v>
      </c>
      <c r="E261" t="s">
        <v>483</v>
      </c>
      <c r="G261" t="b">
        <v>1</v>
      </c>
      <c r="H261" t="b">
        <v>1</v>
      </c>
      <c r="I261">
        <v>6</v>
      </c>
      <c r="J261" t="b">
        <v>0</v>
      </c>
      <c r="K261" t="b">
        <v>0</v>
      </c>
      <c r="L261" t="s">
        <v>224</v>
      </c>
    </row>
    <row r="262" spans="1:12" x14ac:dyDescent="0.25">
      <c r="A262" t="s">
        <v>644</v>
      </c>
      <c r="B262" t="s">
        <v>651</v>
      </c>
      <c r="C262" t="s">
        <v>481</v>
      </c>
      <c r="D262" t="s">
        <v>652</v>
      </c>
      <c r="E262" t="s">
        <v>483</v>
      </c>
      <c r="G262" t="b">
        <v>0</v>
      </c>
      <c r="H262" t="b">
        <v>0</v>
      </c>
      <c r="I262">
        <v>5</v>
      </c>
      <c r="J262" t="b">
        <v>1</v>
      </c>
      <c r="K262" t="b">
        <v>0</v>
      </c>
      <c r="L262" t="s">
        <v>224</v>
      </c>
    </row>
    <row r="263" spans="1:12" x14ac:dyDescent="0.25">
      <c r="A263" t="s">
        <v>653</v>
      </c>
      <c r="B263" t="s">
        <v>654</v>
      </c>
      <c r="C263" t="s">
        <v>481</v>
      </c>
      <c r="D263" t="s">
        <v>655</v>
      </c>
      <c r="E263" t="s">
        <v>483</v>
      </c>
      <c r="G263" t="b">
        <v>1</v>
      </c>
      <c r="H263" t="b">
        <v>1</v>
      </c>
      <c r="I263">
        <v>6</v>
      </c>
      <c r="J263" t="b">
        <v>0</v>
      </c>
      <c r="K263" t="b">
        <v>0</v>
      </c>
      <c r="L263" t="s">
        <v>224</v>
      </c>
    </row>
    <row r="264" spans="1:12" x14ac:dyDescent="0.25">
      <c r="A264" t="s">
        <v>656</v>
      </c>
      <c r="B264" t="s">
        <v>657</v>
      </c>
      <c r="C264" t="s">
        <v>481</v>
      </c>
      <c r="D264" t="s">
        <v>655</v>
      </c>
      <c r="E264" t="s">
        <v>483</v>
      </c>
      <c r="G264" t="b">
        <v>1</v>
      </c>
      <c r="H264" t="b">
        <v>1</v>
      </c>
      <c r="I264">
        <v>6</v>
      </c>
      <c r="J264" t="b">
        <v>0</v>
      </c>
      <c r="K264" t="b">
        <v>0</v>
      </c>
      <c r="L264" t="s">
        <v>224</v>
      </c>
    </row>
    <row r="265" spans="1:12" x14ac:dyDescent="0.25">
      <c r="A265" t="s">
        <v>658</v>
      </c>
      <c r="B265" t="s">
        <v>487</v>
      </c>
      <c r="C265" t="s">
        <v>481</v>
      </c>
      <c r="D265" t="s">
        <v>655</v>
      </c>
      <c r="E265" t="s">
        <v>483</v>
      </c>
      <c r="G265" t="b">
        <v>1</v>
      </c>
      <c r="H265" t="b">
        <v>1</v>
      </c>
      <c r="I265">
        <v>6</v>
      </c>
      <c r="J265" t="b">
        <v>0</v>
      </c>
      <c r="K265" t="b">
        <v>0</v>
      </c>
      <c r="L265" t="s">
        <v>224</v>
      </c>
    </row>
    <row r="266" spans="1:12" x14ac:dyDescent="0.25">
      <c r="A266" t="s">
        <v>659</v>
      </c>
      <c r="B266" t="s">
        <v>660</v>
      </c>
      <c r="C266" t="s">
        <v>481</v>
      </c>
      <c r="D266" t="s">
        <v>655</v>
      </c>
      <c r="E266" t="s">
        <v>483</v>
      </c>
      <c r="G266" t="b">
        <v>1</v>
      </c>
      <c r="H266" t="b">
        <v>1</v>
      </c>
      <c r="I266">
        <v>6</v>
      </c>
      <c r="J266" t="b">
        <v>0</v>
      </c>
      <c r="K266" t="b">
        <v>0</v>
      </c>
      <c r="L266" t="s">
        <v>224</v>
      </c>
    </row>
    <row r="267" spans="1:12" x14ac:dyDescent="0.25">
      <c r="A267" t="s">
        <v>661</v>
      </c>
      <c r="B267" t="s">
        <v>506</v>
      </c>
      <c r="C267" t="s">
        <v>481</v>
      </c>
      <c r="D267" t="s">
        <v>655</v>
      </c>
      <c r="E267" t="s">
        <v>483</v>
      </c>
      <c r="G267" t="b">
        <v>1</v>
      </c>
      <c r="H267" t="b">
        <v>1</v>
      </c>
      <c r="I267">
        <v>6</v>
      </c>
      <c r="J267" t="b">
        <v>0</v>
      </c>
      <c r="K267" t="b">
        <v>0</v>
      </c>
      <c r="L267" t="s">
        <v>224</v>
      </c>
    </row>
    <row r="268" spans="1:12" x14ac:dyDescent="0.25">
      <c r="A268" t="s">
        <v>662</v>
      </c>
      <c r="B268" t="s">
        <v>663</v>
      </c>
      <c r="C268" t="s">
        <v>481</v>
      </c>
      <c r="D268" t="s">
        <v>655</v>
      </c>
      <c r="E268" t="s">
        <v>483</v>
      </c>
      <c r="G268" t="b">
        <v>1</v>
      </c>
      <c r="H268" t="b">
        <v>1</v>
      </c>
      <c r="I268">
        <v>6</v>
      </c>
      <c r="J268" t="b">
        <v>0</v>
      </c>
      <c r="K268" t="b">
        <v>0</v>
      </c>
      <c r="L268" t="s">
        <v>224</v>
      </c>
    </row>
    <row r="269" spans="1:12" x14ac:dyDescent="0.25">
      <c r="A269" t="s">
        <v>655</v>
      </c>
      <c r="B269" t="s">
        <v>664</v>
      </c>
      <c r="C269" t="s">
        <v>481</v>
      </c>
      <c r="D269" t="s">
        <v>652</v>
      </c>
      <c r="E269" t="s">
        <v>483</v>
      </c>
      <c r="G269" t="b">
        <v>0</v>
      </c>
      <c r="H269" t="b">
        <v>0</v>
      </c>
      <c r="I269">
        <v>5</v>
      </c>
      <c r="J269" t="b">
        <v>1</v>
      </c>
      <c r="K269" t="b">
        <v>0</v>
      </c>
      <c r="L269" t="s">
        <v>224</v>
      </c>
    </row>
    <row r="270" spans="1:12" x14ac:dyDescent="0.25">
      <c r="A270" t="s">
        <v>665</v>
      </c>
      <c r="B270" t="s">
        <v>666</v>
      </c>
      <c r="C270" t="s">
        <v>481</v>
      </c>
      <c r="D270" t="s">
        <v>667</v>
      </c>
      <c r="E270" t="s">
        <v>483</v>
      </c>
      <c r="G270" t="b">
        <v>1</v>
      </c>
      <c r="H270" t="b">
        <v>1</v>
      </c>
      <c r="I270">
        <v>6</v>
      </c>
      <c r="J270" t="b">
        <v>0</v>
      </c>
      <c r="K270" t="b">
        <v>0</v>
      </c>
      <c r="L270" t="s">
        <v>224</v>
      </c>
    </row>
    <row r="271" spans="1:12" x14ac:dyDescent="0.25">
      <c r="A271" t="s">
        <v>668</v>
      </c>
      <c r="B271" t="s">
        <v>487</v>
      </c>
      <c r="C271" t="s">
        <v>481</v>
      </c>
      <c r="D271" t="s">
        <v>667</v>
      </c>
      <c r="E271" t="s">
        <v>483</v>
      </c>
      <c r="G271" t="b">
        <v>1</v>
      </c>
      <c r="H271" t="b">
        <v>1</v>
      </c>
      <c r="I271">
        <v>6</v>
      </c>
      <c r="J271" t="b">
        <v>0</v>
      </c>
      <c r="K271" t="b">
        <v>0</v>
      </c>
      <c r="L271" t="s">
        <v>224</v>
      </c>
    </row>
    <row r="272" spans="1:12" x14ac:dyDescent="0.25">
      <c r="A272" t="s">
        <v>669</v>
      </c>
      <c r="B272" t="s">
        <v>670</v>
      </c>
      <c r="C272" t="s">
        <v>481</v>
      </c>
      <c r="D272" t="s">
        <v>667</v>
      </c>
      <c r="E272" t="s">
        <v>483</v>
      </c>
      <c r="G272" t="b">
        <v>1</v>
      </c>
      <c r="H272" t="b">
        <v>1</v>
      </c>
      <c r="I272">
        <v>6</v>
      </c>
      <c r="J272" t="b">
        <v>0</v>
      </c>
      <c r="K272" t="b">
        <v>0</v>
      </c>
      <c r="L272" t="s">
        <v>224</v>
      </c>
    </row>
    <row r="273" spans="1:12" x14ac:dyDescent="0.25">
      <c r="A273" t="s">
        <v>671</v>
      </c>
      <c r="B273" t="s">
        <v>672</v>
      </c>
      <c r="C273" t="s">
        <v>481</v>
      </c>
      <c r="D273" t="s">
        <v>667</v>
      </c>
      <c r="E273" t="s">
        <v>483</v>
      </c>
      <c r="G273" t="b">
        <v>1</v>
      </c>
      <c r="H273" t="b">
        <v>1</v>
      </c>
      <c r="I273">
        <v>6</v>
      </c>
      <c r="J273" t="b">
        <v>0</v>
      </c>
      <c r="K273" t="b">
        <v>0</v>
      </c>
      <c r="L273" t="s">
        <v>224</v>
      </c>
    </row>
    <row r="274" spans="1:12" x14ac:dyDescent="0.25">
      <c r="A274" t="s">
        <v>673</v>
      </c>
      <c r="B274" t="s">
        <v>495</v>
      </c>
      <c r="C274" t="s">
        <v>481</v>
      </c>
      <c r="D274" t="s">
        <v>667</v>
      </c>
      <c r="E274" t="s">
        <v>483</v>
      </c>
      <c r="G274" t="b">
        <v>1</v>
      </c>
      <c r="H274" t="b">
        <v>1</v>
      </c>
      <c r="I274">
        <v>6</v>
      </c>
      <c r="J274" t="b">
        <v>0</v>
      </c>
      <c r="K274" t="b">
        <v>0</v>
      </c>
      <c r="L274" t="s">
        <v>224</v>
      </c>
    </row>
    <row r="275" spans="1:12" x14ac:dyDescent="0.25">
      <c r="A275" t="s">
        <v>667</v>
      </c>
      <c r="B275" t="s">
        <v>674</v>
      </c>
      <c r="C275" t="s">
        <v>481</v>
      </c>
      <c r="D275" t="s">
        <v>652</v>
      </c>
      <c r="E275" t="s">
        <v>483</v>
      </c>
      <c r="G275" t="b">
        <v>0</v>
      </c>
      <c r="H275" t="b">
        <v>0</v>
      </c>
      <c r="I275">
        <v>5</v>
      </c>
      <c r="J275" t="b">
        <v>1</v>
      </c>
      <c r="K275" t="b">
        <v>0</v>
      </c>
      <c r="L275" t="s">
        <v>224</v>
      </c>
    </row>
    <row r="276" spans="1:12" x14ac:dyDescent="0.25">
      <c r="A276" t="s">
        <v>652</v>
      </c>
      <c r="B276" t="s">
        <v>326</v>
      </c>
      <c r="C276" t="s">
        <v>481</v>
      </c>
      <c r="D276" t="s">
        <v>675</v>
      </c>
      <c r="E276" t="s">
        <v>483</v>
      </c>
      <c r="G276" t="b">
        <v>0</v>
      </c>
      <c r="H276" t="b">
        <v>0</v>
      </c>
      <c r="I276">
        <v>4</v>
      </c>
      <c r="J276" t="b">
        <v>1</v>
      </c>
      <c r="K276" t="b">
        <v>0</v>
      </c>
      <c r="L276" t="s">
        <v>224</v>
      </c>
    </row>
    <row r="277" spans="1:12" x14ac:dyDescent="0.25">
      <c r="A277" t="s">
        <v>676</v>
      </c>
      <c r="B277" t="s">
        <v>480</v>
      </c>
      <c r="C277" t="s">
        <v>481</v>
      </c>
      <c r="D277" t="s">
        <v>677</v>
      </c>
      <c r="E277" t="s">
        <v>483</v>
      </c>
      <c r="G277" t="b">
        <v>1</v>
      </c>
      <c r="H277" t="b">
        <v>1</v>
      </c>
      <c r="I277">
        <v>6</v>
      </c>
      <c r="J277" t="b">
        <v>0</v>
      </c>
      <c r="K277" t="b">
        <v>1</v>
      </c>
      <c r="L277" t="s">
        <v>224</v>
      </c>
    </row>
    <row r="278" spans="1:12" x14ac:dyDescent="0.25">
      <c r="A278" t="s">
        <v>678</v>
      </c>
      <c r="B278" t="s">
        <v>485</v>
      </c>
      <c r="C278" t="s">
        <v>481</v>
      </c>
      <c r="D278" t="s">
        <v>677</v>
      </c>
      <c r="E278" t="s">
        <v>483</v>
      </c>
      <c r="G278" t="b">
        <v>1</v>
      </c>
      <c r="H278" t="b">
        <v>1</v>
      </c>
      <c r="I278">
        <v>6</v>
      </c>
      <c r="J278" t="b">
        <v>0</v>
      </c>
      <c r="K278" t="b">
        <v>1</v>
      </c>
      <c r="L278" t="s">
        <v>224</v>
      </c>
    </row>
    <row r="279" spans="1:12" x14ac:dyDescent="0.25">
      <c r="A279" t="s">
        <v>679</v>
      </c>
      <c r="B279" t="s">
        <v>487</v>
      </c>
      <c r="C279" t="s">
        <v>481</v>
      </c>
      <c r="D279" t="s">
        <v>677</v>
      </c>
      <c r="E279" t="s">
        <v>483</v>
      </c>
      <c r="G279" t="b">
        <v>1</v>
      </c>
      <c r="H279" t="b">
        <v>1</v>
      </c>
      <c r="I279">
        <v>6</v>
      </c>
      <c r="J279" t="b">
        <v>0</v>
      </c>
      <c r="K279" t="b">
        <v>1</v>
      </c>
      <c r="L279" t="s">
        <v>224</v>
      </c>
    </row>
    <row r="280" spans="1:12" x14ac:dyDescent="0.25">
      <c r="A280" t="s">
        <v>680</v>
      </c>
      <c r="B280" t="s">
        <v>489</v>
      </c>
      <c r="C280" t="s">
        <v>481</v>
      </c>
      <c r="D280" t="s">
        <v>677</v>
      </c>
      <c r="E280" t="s">
        <v>483</v>
      </c>
      <c r="G280" t="b">
        <v>1</v>
      </c>
      <c r="H280" t="b">
        <v>1</v>
      </c>
      <c r="I280">
        <v>6</v>
      </c>
      <c r="J280" t="b">
        <v>0</v>
      </c>
      <c r="K280" t="b">
        <v>1</v>
      </c>
      <c r="L280" t="s">
        <v>224</v>
      </c>
    </row>
    <row r="281" spans="1:12" x14ac:dyDescent="0.25">
      <c r="A281" t="s">
        <v>681</v>
      </c>
      <c r="B281" t="s">
        <v>491</v>
      </c>
      <c r="C281" t="s">
        <v>481</v>
      </c>
      <c r="D281" t="s">
        <v>677</v>
      </c>
      <c r="E281" t="s">
        <v>483</v>
      </c>
      <c r="G281" t="b">
        <v>1</v>
      </c>
      <c r="H281" t="b">
        <v>1</v>
      </c>
      <c r="I281">
        <v>6</v>
      </c>
      <c r="J281" t="b">
        <v>0</v>
      </c>
      <c r="K281" t="b">
        <v>1</v>
      </c>
      <c r="L281" t="s">
        <v>224</v>
      </c>
    </row>
    <row r="282" spans="1:12" x14ac:dyDescent="0.25">
      <c r="A282" t="s">
        <v>682</v>
      </c>
      <c r="B282" t="s">
        <v>493</v>
      </c>
      <c r="C282" t="s">
        <v>481</v>
      </c>
      <c r="D282" t="s">
        <v>677</v>
      </c>
      <c r="E282" t="s">
        <v>483</v>
      </c>
      <c r="G282" t="b">
        <v>1</v>
      </c>
      <c r="H282" t="b">
        <v>1</v>
      </c>
      <c r="I282">
        <v>6</v>
      </c>
      <c r="J282" t="b">
        <v>0</v>
      </c>
      <c r="K282" t="b">
        <v>1</v>
      </c>
      <c r="L282" t="s">
        <v>224</v>
      </c>
    </row>
    <row r="283" spans="1:12" x14ac:dyDescent="0.25">
      <c r="A283" t="s">
        <v>683</v>
      </c>
      <c r="B283" t="s">
        <v>495</v>
      </c>
      <c r="C283" t="s">
        <v>481</v>
      </c>
      <c r="D283" t="s">
        <v>677</v>
      </c>
      <c r="E283" t="s">
        <v>483</v>
      </c>
      <c r="G283" t="b">
        <v>1</v>
      </c>
      <c r="H283" t="b">
        <v>1</v>
      </c>
      <c r="I283">
        <v>6</v>
      </c>
      <c r="J283" t="b">
        <v>0</v>
      </c>
      <c r="K283" t="b">
        <v>1</v>
      </c>
      <c r="L283" t="s">
        <v>224</v>
      </c>
    </row>
    <row r="284" spans="1:12" x14ac:dyDescent="0.25">
      <c r="A284" t="s">
        <v>677</v>
      </c>
      <c r="B284" t="s">
        <v>684</v>
      </c>
      <c r="C284" t="s">
        <v>481</v>
      </c>
      <c r="D284" t="s">
        <v>685</v>
      </c>
      <c r="E284" t="s">
        <v>483</v>
      </c>
      <c r="G284" t="b">
        <v>0</v>
      </c>
      <c r="H284" t="b">
        <v>0</v>
      </c>
      <c r="I284">
        <v>5</v>
      </c>
      <c r="J284" t="b">
        <v>1</v>
      </c>
      <c r="K284" t="b">
        <v>1</v>
      </c>
      <c r="L284" t="s">
        <v>224</v>
      </c>
    </row>
    <row r="285" spans="1:12" x14ac:dyDescent="0.25">
      <c r="A285" t="s">
        <v>686</v>
      </c>
      <c r="B285" t="s">
        <v>654</v>
      </c>
      <c r="C285" t="s">
        <v>481</v>
      </c>
      <c r="D285" t="s">
        <v>687</v>
      </c>
      <c r="E285" t="s">
        <v>483</v>
      </c>
      <c r="G285" t="b">
        <v>1</v>
      </c>
      <c r="H285" t="b">
        <v>1</v>
      </c>
      <c r="I285">
        <v>6</v>
      </c>
      <c r="J285" t="b">
        <v>0</v>
      </c>
      <c r="K285" t="b">
        <v>1</v>
      </c>
      <c r="L285" t="s">
        <v>224</v>
      </c>
    </row>
    <row r="286" spans="1:12" x14ac:dyDescent="0.25">
      <c r="A286" t="s">
        <v>688</v>
      </c>
      <c r="B286" t="s">
        <v>485</v>
      </c>
      <c r="C286" t="s">
        <v>481</v>
      </c>
      <c r="D286" t="s">
        <v>687</v>
      </c>
      <c r="E286" t="s">
        <v>483</v>
      </c>
      <c r="G286" t="b">
        <v>1</v>
      </c>
      <c r="H286" t="b">
        <v>1</v>
      </c>
      <c r="I286">
        <v>6</v>
      </c>
      <c r="J286" t="b">
        <v>0</v>
      </c>
      <c r="K286" t="b">
        <v>1</v>
      </c>
      <c r="L286" t="s">
        <v>224</v>
      </c>
    </row>
    <row r="287" spans="1:12" x14ac:dyDescent="0.25">
      <c r="A287" t="s">
        <v>689</v>
      </c>
      <c r="B287" t="s">
        <v>487</v>
      </c>
      <c r="C287" t="s">
        <v>481</v>
      </c>
      <c r="D287" t="s">
        <v>687</v>
      </c>
      <c r="E287" t="s">
        <v>483</v>
      </c>
      <c r="G287" t="b">
        <v>1</v>
      </c>
      <c r="H287" t="b">
        <v>1</v>
      </c>
      <c r="I287">
        <v>6</v>
      </c>
      <c r="J287" t="b">
        <v>0</v>
      </c>
      <c r="K287" t="b">
        <v>1</v>
      </c>
      <c r="L287" t="s">
        <v>224</v>
      </c>
    </row>
    <row r="288" spans="1:12" x14ac:dyDescent="0.25">
      <c r="A288" t="s">
        <v>690</v>
      </c>
      <c r="B288" t="s">
        <v>660</v>
      </c>
      <c r="C288" t="s">
        <v>481</v>
      </c>
      <c r="D288" t="s">
        <v>687</v>
      </c>
      <c r="E288" t="s">
        <v>483</v>
      </c>
      <c r="G288" t="b">
        <v>1</v>
      </c>
      <c r="H288" t="b">
        <v>1</v>
      </c>
      <c r="I288">
        <v>6</v>
      </c>
      <c r="J288" t="b">
        <v>0</v>
      </c>
      <c r="K288" t="b">
        <v>1</v>
      </c>
      <c r="L288" t="s">
        <v>224</v>
      </c>
    </row>
    <row r="289" spans="1:12" x14ac:dyDescent="0.25">
      <c r="A289" t="s">
        <v>691</v>
      </c>
      <c r="B289" t="s">
        <v>506</v>
      </c>
      <c r="C289" t="s">
        <v>481</v>
      </c>
      <c r="D289" t="s">
        <v>687</v>
      </c>
      <c r="E289" t="s">
        <v>483</v>
      </c>
      <c r="G289" t="b">
        <v>1</v>
      </c>
      <c r="H289" t="b">
        <v>1</v>
      </c>
      <c r="I289">
        <v>6</v>
      </c>
      <c r="J289" t="b">
        <v>0</v>
      </c>
      <c r="K289" t="b">
        <v>1</v>
      </c>
      <c r="L289" t="s">
        <v>224</v>
      </c>
    </row>
    <row r="290" spans="1:12" x14ac:dyDescent="0.25">
      <c r="A290" t="s">
        <v>692</v>
      </c>
      <c r="B290" t="s">
        <v>663</v>
      </c>
      <c r="C290" t="s">
        <v>481</v>
      </c>
      <c r="D290" t="s">
        <v>687</v>
      </c>
      <c r="E290" t="s">
        <v>483</v>
      </c>
      <c r="G290" t="b">
        <v>1</v>
      </c>
      <c r="H290" t="b">
        <v>1</v>
      </c>
      <c r="I290">
        <v>6</v>
      </c>
      <c r="J290" t="b">
        <v>0</v>
      </c>
      <c r="K290" t="b">
        <v>1</v>
      </c>
      <c r="L290" t="s">
        <v>224</v>
      </c>
    </row>
    <row r="291" spans="1:12" x14ac:dyDescent="0.25">
      <c r="A291" t="s">
        <v>687</v>
      </c>
      <c r="B291" t="s">
        <v>693</v>
      </c>
      <c r="C291" t="s">
        <v>481</v>
      </c>
      <c r="D291" t="s">
        <v>685</v>
      </c>
      <c r="E291" t="s">
        <v>483</v>
      </c>
      <c r="G291" t="b">
        <v>0</v>
      </c>
      <c r="H291" t="b">
        <v>0</v>
      </c>
      <c r="I291">
        <v>5</v>
      </c>
      <c r="J291" t="b">
        <v>1</v>
      </c>
      <c r="K291" t="b">
        <v>1</v>
      </c>
      <c r="L291" t="s">
        <v>224</v>
      </c>
    </row>
    <row r="292" spans="1:12" x14ac:dyDescent="0.25">
      <c r="A292" t="s">
        <v>685</v>
      </c>
      <c r="B292" t="s">
        <v>329</v>
      </c>
      <c r="C292" t="s">
        <v>481</v>
      </c>
      <c r="D292" t="s">
        <v>675</v>
      </c>
      <c r="E292" t="s">
        <v>483</v>
      </c>
      <c r="G292" t="b">
        <v>0</v>
      </c>
      <c r="H292" t="b">
        <v>0</v>
      </c>
      <c r="I292">
        <v>4</v>
      </c>
      <c r="J292" t="b">
        <v>1</v>
      </c>
      <c r="K292" t="b">
        <v>1</v>
      </c>
      <c r="L292" t="s">
        <v>224</v>
      </c>
    </row>
    <row r="293" spans="1:12" x14ac:dyDescent="0.25">
      <c r="A293" t="s">
        <v>694</v>
      </c>
      <c r="B293" t="s">
        <v>480</v>
      </c>
      <c r="C293" t="s">
        <v>481</v>
      </c>
      <c r="D293" t="s">
        <v>695</v>
      </c>
      <c r="E293" t="s">
        <v>483</v>
      </c>
      <c r="G293" t="b">
        <v>1</v>
      </c>
      <c r="H293" t="b">
        <v>1</v>
      </c>
      <c r="I293">
        <v>6</v>
      </c>
      <c r="J293" t="b">
        <v>0</v>
      </c>
      <c r="K293" t="b">
        <v>1</v>
      </c>
      <c r="L293" t="s">
        <v>224</v>
      </c>
    </row>
    <row r="294" spans="1:12" x14ac:dyDescent="0.25">
      <c r="A294" t="s">
        <v>696</v>
      </c>
      <c r="B294" t="s">
        <v>485</v>
      </c>
      <c r="C294" t="s">
        <v>481</v>
      </c>
      <c r="D294" t="s">
        <v>695</v>
      </c>
      <c r="E294" t="s">
        <v>483</v>
      </c>
      <c r="G294" t="b">
        <v>1</v>
      </c>
      <c r="H294" t="b">
        <v>1</v>
      </c>
      <c r="I294">
        <v>6</v>
      </c>
      <c r="J294" t="b">
        <v>0</v>
      </c>
      <c r="K294" t="b">
        <v>1</v>
      </c>
      <c r="L294" t="s">
        <v>224</v>
      </c>
    </row>
    <row r="295" spans="1:12" x14ac:dyDescent="0.25">
      <c r="A295" t="s">
        <v>697</v>
      </c>
      <c r="B295" t="s">
        <v>487</v>
      </c>
      <c r="C295" t="s">
        <v>481</v>
      </c>
      <c r="D295" t="s">
        <v>695</v>
      </c>
      <c r="E295" t="s">
        <v>483</v>
      </c>
      <c r="G295" t="b">
        <v>1</v>
      </c>
      <c r="H295" t="b">
        <v>1</v>
      </c>
      <c r="I295">
        <v>6</v>
      </c>
      <c r="J295" t="b">
        <v>0</v>
      </c>
      <c r="K295" t="b">
        <v>1</v>
      </c>
      <c r="L295" t="s">
        <v>224</v>
      </c>
    </row>
    <row r="296" spans="1:12" x14ac:dyDescent="0.25">
      <c r="A296" t="s">
        <v>698</v>
      </c>
      <c r="B296" t="s">
        <v>489</v>
      </c>
      <c r="C296" t="s">
        <v>481</v>
      </c>
      <c r="D296" t="s">
        <v>695</v>
      </c>
      <c r="E296" t="s">
        <v>483</v>
      </c>
      <c r="G296" t="b">
        <v>1</v>
      </c>
      <c r="H296" t="b">
        <v>1</v>
      </c>
      <c r="I296">
        <v>6</v>
      </c>
      <c r="J296" t="b">
        <v>0</v>
      </c>
      <c r="K296" t="b">
        <v>1</v>
      </c>
      <c r="L296" t="s">
        <v>224</v>
      </c>
    </row>
    <row r="297" spans="1:12" x14ac:dyDescent="0.25">
      <c r="A297" t="s">
        <v>699</v>
      </c>
      <c r="B297" t="s">
        <v>491</v>
      </c>
      <c r="C297" t="s">
        <v>481</v>
      </c>
      <c r="D297" t="s">
        <v>695</v>
      </c>
      <c r="E297" t="s">
        <v>483</v>
      </c>
      <c r="G297" t="b">
        <v>1</v>
      </c>
      <c r="H297" t="b">
        <v>1</v>
      </c>
      <c r="I297">
        <v>6</v>
      </c>
      <c r="J297" t="b">
        <v>0</v>
      </c>
      <c r="K297" t="b">
        <v>1</v>
      </c>
      <c r="L297" t="s">
        <v>224</v>
      </c>
    </row>
    <row r="298" spans="1:12" x14ac:dyDescent="0.25">
      <c r="A298" t="s">
        <v>700</v>
      </c>
      <c r="B298" t="s">
        <v>493</v>
      </c>
      <c r="C298" t="s">
        <v>481</v>
      </c>
      <c r="D298" t="s">
        <v>695</v>
      </c>
      <c r="E298" t="s">
        <v>483</v>
      </c>
      <c r="G298" t="b">
        <v>1</v>
      </c>
      <c r="H298" t="b">
        <v>1</v>
      </c>
      <c r="I298">
        <v>6</v>
      </c>
      <c r="J298" t="b">
        <v>0</v>
      </c>
      <c r="K298" t="b">
        <v>1</v>
      </c>
      <c r="L298" t="s">
        <v>224</v>
      </c>
    </row>
    <row r="299" spans="1:12" x14ac:dyDescent="0.25">
      <c r="A299" t="s">
        <v>701</v>
      </c>
      <c r="B299" t="s">
        <v>495</v>
      </c>
      <c r="C299" t="s">
        <v>481</v>
      </c>
      <c r="D299" t="s">
        <v>695</v>
      </c>
      <c r="E299" t="s">
        <v>483</v>
      </c>
      <c r="G299" t="b">
        <v>1</v>
      </c>
      <c r="H299" t="b">
        <v>1</v>
      </c>
      <c r="I299">
        <v>6</v>
      </c>
      <c r="J299" t="b">
        <v>0</v>
      </c>
      <c r="K299" t="b">
        <v>1</v>
      </c>
      <c r="L299" t="s">
        <v>224</v>
      </c>
    </row>
    <row r="300" spans="1:12" x14ac:dyDescent="0.25">
      <c r="A300" t="s">
        <v>695</v>
      </c>
      <c r="B300" t="s">
        <v>702</v>
      </c>
      <c r="C300" t="s">
        <v>481</v>
      </c>
      <c r="D300" t="s">
        <v>703</v>
      </c>
      <c r="E300" t="s">
        <v>483</v>
      </c>
      <c r="G300" t="b">
        <v>0</v>
      </c>
      <c r="H300" t="b">
        <v>0</v>
      </c>
      <c r="I300">
        <v>5</v>
      </c>
      <c r="J300" t="b">
        <v>1</v>
      </c>
      <c r="K300" t="b">
        <v>1</v>
      </c>
      <c r="L300" t="s">
        <v>224</v>
      </c>
    </row>
    <row r="301" spans="1:12" x14ac:dyDescent="0.25">
      <c r="A301" t="s">
        <v>704</v>
      </c>
      <c r="B301" t="s">
        <v>654</v>
      </c>
      <c r="C301" t="s">
        <v>481</v>
      </c>
      <c r="D301" t="s">
        <v>705</v>
      </c>
      <c r="E301" t="s">
        <v>483</v>
      </c>
      <c r="G301" t="b">
        <v>1</v>
      </c>
      <c r="H301" t="b">
        <v>1</v>
      </c>
      <c r="I301">
        <v>6</v>
      </c>
      <c r="J301" t="b">
        <v>0</v>
      </c>
      <c r="K301" t="b">
        <v>1</v>
      </c>
      <c r="L301" t="s">
        <v>224</v>
      </c>
    </row>
    <row r="302" spans="1:12" x14ac:dyDescent="0.25">
      <c r="A302" t="s">
        <v>706</v>
      </c>
      <c r="B302" t="s">
        <v>485</v>
      </c>
      <c r="C302" t="s">
        <v>481</v>
      </c>
      <c r="D302" t="s">
        <v>705</v>
      </c>
      <c r="E302" t="s">
        <v>483</v>
      </c>
      <c r="G302" t="b">
        <v>1</v>
      </c>
      <c r="H302" t="b">
        <v>1</v>
      </c>
      <c r="I302">
        <v>6</v>
      </c>
      <c r="J302" t="b">
        <v>0</v>
      </c>
      <c r="K302" t="b">
        <v>1</v>
      </c>
      <c r="L302" t="s">
        <v>224</v>
      </c>
    </row>
    <row r="303" spans="1:12" x14ac:dyDescent="0.25">
      <c r="A303" t="s">
        <v>707</v>
      </c>
      <c r="B303" t="s">
        <v>487</v>
      </c>
      <c r="C303" t="s">
        <v>481</v>
      </c>
      <c r="D303" t="s">
        <v>705</v>
      </c>
      <c r="E303" t="s">
        <v>483</v>
      </c>
      <c r="G303" t="b">
        <v>1</v>
      </c>
      <c r="H303" t="b">
        <v>1</v>
      </c>
      <c r="I303">
        <v>6</v>
      </c>
      <c r="J303" t="b">
        <v>0</v>
      </c>
      <c r="K303" t="b">
        <v>1</v>
      </c>
      <c r="L303" t="s">
        <v>224</v>
      </c>
    </row>
    <row r="304" spans="1:12" x14ac:dyDescent="0.25">
      <c r="A304" t="s">
        <v>708</v>
      </c>
      <c r="B304" t="s">
        <v>660</v>
      </c>
      <c r="C304" t="s">
        <v>481</v>
      </c>
      <c r="D304" t="s">
        <v>705</v>
      </c>
      <c r="E304" t="s">
        <v>483</v>
      </c>
      <c r="G304" t="b">
        <v>1</v>
      </c>
      <c r="H304" t="b">
        <v>1</v>
      </c>
      <c r="I304">
        <v>6</v>
      </c>
      <c r="J304" t="b">
        <v>0</v>
      </c>
      <c r="K304" t="b">
        <v>1</v>
      </c>
      <c r="L304" t="s">
        <v>224</v>
      </c>
    </row>
    <row r="305" spans="1:12" x14ac:dyDescent="0.25">
      <c r="A305" t="s">
        <v>709</v>
      </c>
      <c r="B305" t="s">
        <v>506</v>
      </c>
      <c r="C305" t="s">
        <v>481</v>
      </c>
      <c r="D305" t="s">
        <v>705</v>
      </c>
      <c r="E305" t="s">
        <v>483</v>
      </c>
      <c r="G305" t="b">
        <v>1</v>
      </c>
      <c r="H305" t="b">
        <v>1</v>
      </c>
      <c r="I305">
        <v>6</v>
      </c>
      <c r="J305" t="b">
        <v>0</v>
      </c>
      <c r="K305" t="b">
        <v>1</v>
      </c>
      <c r="L305" t="s">
        <v>224</v>
      </c>
    </row>
    <row r="306" spans="1:12" x14ac:dyDescent="0.25">
      <c r="A306" t="s">
        <v>710</v>
      </c>
      <c r="B306" t="s">
        <v>663</v>
      </c>
      <c r="C306" t="s">
        <v>481</v>
      </c>
      <c r="D306" t="s">
        <v>705</v>
      </c>
      <c r="E306" t="s">
        <v>483</v>
      </c>
      <c r="G306" t="b">
        <v>1</v>
      </c>
      <c r="H306" t="b">
        <v>1</v>
      </c>
      <c r="I306">
        <v>6</v>
      </c>
      <c r="J306" t="b">
        <v>0</v>
      </c>
      <c r="K306" t="b">
        <v>1</v>
      </c>
      <c r="L306" t="s">
        <v>224</v>
      </c>
    </row>
    <row r="307" spans="1:12" x14ac:dyDescent="0.25">
      <c r="A307" t="s">
        <v>705</v>
      </c>
      <c r="B307" t="s">
        <v>711</v>
      </c>
      <c r="C307" t="s">
        <v>481</v>
      </c>
      <c r="D307" t="s">
        <v>703</v>
      </c>
      <c r="E307" t="s">
        <v>483</v>
      </c>
      <c r="G307" t="b">
        <v>0</v>
      </c>
      <c r="H307" t="b">
        <v>0</v>
      </c>
      <c r="I307">
        <v>5</v>
      </c>
      <c r="J307" t="b">
        <v>1</v>
      </c>
      <c r="K307" t="b">
        <v>1</v>
      </c>
      <c r="L307" t="s">
        <v>224</v>
      </c>
    </row>
    <row r="308" spans="1:12" x14ac:dyDescent="0.25">
      <c r="A308" t="s">
        <v>703</v>
      </c>
      <c r="B308" t="s">
        <v>712</v>
      </c>
      <c r="C308" t="s">
        <v>481</v>
      </c>
      <c r="D308" t="s">
        <v>675</v>
      </c>
      <c r="E308" t="s">
        <v>483</v>
      </c>
      <c r="G308" t="b">
        <v>0</v>
      </c>
      <c r="H308" t="b">
        <v>0</v>
      </c>
      <c r="I308">
        <v>4</v>
      </c>
      <c r="J308" t="b">
        <v>1</v>
      </c>
      <c r="K308" t="b">
        <v>1</v>
      </c>
      <c r="L308" t="s">
        <v>224</v>
      </c>
    </row>
    <row r="309" spans="1:12" x14ac:dyDescent="0.25">
      <c r="A309" t="s">
        <v>713</v>
      </c>
      <c r="B309" t="s">
        <v>480</v>
      </c>
      <c r="C309" t="s">
        <v>481</v>
      </c>
      <c r="D309" t="s">
        <v>714</v>
      </c>
      <c r="E309" t="s">
        <v>483</v>
      </c>
      <c r="G309" t="b">
        <v>1</v>
      </c>
      <c r="H309" t="b">
        <v>1</v>
      </c>
      <c r="I309">
        <v>6</v>
      </c>
      <c r="J309" t="b">
        <v>0</v>
      </c>
      <c r="K309" t="b">
        <v>1</v>
      </c>
      <c r="L309" t="s">
        <v>224</v>
      </c>
    </row>
    <row r="310" spans="1:12" x14ac:dyDescent="0.25">
      <c r="A310" t="s">
        <v>715</v>
      </c>
      <c r="B310" t="s">
        <v>485</v>
      </c>
      <c r="C310" t="s">
        <v>481</v>
      </c>
      <c r="D310" t="s">
        <v>714</v>
      </c>
      <c r="E310" t="s">
        <v>483</v>
      </c>
      <c r="G310" t="b">
        <v>1</v>
      </c>
      <c r="H310" t="b">
        <v>1</v>
      </c>
      <c r="I310">
        <v>6</v>
      </c>
      <c r="J310" t="b">
        <v>0</v>
      </c>
      <c r="K310" t="b">
        <v>1</v>
      </c>
      <c r="L310" t="s">
        <v>224</v>
      </c>
    </row>
    <row r="311" spans="1:12" x14ac:dyDescent="0.25">
      <c r="A311" t="s">
        <v>716</v>
      </c>
      <c r="B311" t="s">
        <v>487</v>
      </c>
      <c r="C311" t="s">
        <v>481</v>
      </c>
      <c r="D311" t="s">
        <v>714</v>
      </c>
      <c r="E311" t="s">
        <v>483</v>
      </c>
      <c r="G311" t="b">
        <v>1</v>
      </c>
      <c r="H311" t="b">
        <v>1</v>
      </c>
      <c r="I311">
        <v>6</v>
      </c>
      <c r="J311" t="b">
        <v>0</v>
      </c>
      <c r="K311" t="b">
        <v>1</v>
      </c>
      <c r="L311" t="s">
        <v>224</v>
      </c>
    </row>
    <row r="312" spans="1:12" x14ac:dyDescent="0.25">
      <c r="A312" t="s">
        <v>717</v>
      </c>
      <c r="B312" t="s">
        <v>489</v>
      </c>
      <c r="C312" t="s">
        <v>481</v>
      </c>
      <c r="D312" t="s">
        <v>714</v>
      </c>
      <c r="E312" t="s">
        <v>483</v>
      </c>
      <c r="G312" t="b">
        <v>1</v>
      </c>
      <c r="H312" t="b">
        <v>1</v>
      </c>
      <c r="I312">
        <v>6</v>
      </c>
      <c r="J312" t="b">
        <v>0</v>
      </c>
      <c r="K312" t="b">
        <v>1</v>
      </c>
      <c r="L312" t="s">
        <v>224</v>
      </c>
    </row>
    <row r="313" spans="1:12" x14ac:dyDescent="0.25">
      <c r="A313" t="s">
        <v>718</v>
      </c>
      <c r="B313" t="s">
        <v>491</v>
      </c>
      <c r="C313" t="s">
        <v>481</v>
      </c>
      <c r="D313" t="s">
        <v>714</v>
      </c>
      <c r="E313" t="s">
        <v>483</v>
      </c>
      <c r="G313" t="b">
        <v>1</v>
      </c>
      <c r="H313" t="b">
        <v>1</v>
      </c>
      <c r="I313">
        <v>6</v>
      </c>
      <c r="J313" t="b">
        <v>0</v>
      </c>
      <c r="K313" t="b">
        <v>1</v>
      </c>
      <c r="L313" t="s">
        <v>224</v>
      </c>
    </row>
    <row r="314" spans="1:12" x14ac:dyDescent="0.25">
      <c r="A314" t="s">
        <v>719</v>
      </c>
      <c r="B314" t="s">
        <v>493</v>
      </c>
      <c r="C314" t="s">
        <v>481</v>
      </c>
      <c r="D314" t="s">
        <v>714</v>
      </c>
      <c r="E314" t="s">
        <v>483</v>
      </c>
      <c r="G314" t="b">
        <v>1</v>
      </c>
      <c r="H314" t="b">
        <v>1</v>
      </c>
      <c r="I314">
        <v>6</v>
      </c>
      <c r="J314" t="b">
        <v>0</v>
      </c>
      <c r="K314" t="b">
        <v>1</v>
      </c>
      <c r="L314" t="s">
        <v>224</v>
      </c>
    </row>
    <row r="315" spans="1:12" x14ac:dyDescent="0.25">
      <c r="A315" t="s">
        <v>720</v>
      </c>
      <c r="B315" t="s">
        <v>495</v>
      </c>
      <c r="C315" t="s">
        <v>481</v>
      </c>
      <c r="D315" t="s">
        <v>714</v>
      </c>
      <c r="E315" t="s">
        <v>483</v>
      </c>
      <c r="G315" t="b">
        <v>1</v>
      </c>
      <c r="H315" t="b">
        <v>1</v>
      </c>
      <c r="I315">
        <v>6</v>
      </c>
      <c r="J315" t="b">
        <v>0</v>
      </c>
      <c r="K315" t="b">
        <v>1</v>
      </c>
      <c r="L315" t="s">
        <v>224</v>
      </c>
    </row>
    <row r="316" spans="1:12" x14ac:dyDescent="0.25">
      <c r="A316" t="s">
        <v>714</v>
      </c>
      <c r="B316" t="s">
        <v>721</v>
      </c>
      <c r="C316" t="s">
        <v>481</v>
      </c>
      <c r="D316" t="s">
        <v>722</v>
      </c>
      <c r="E316" t="s">
        <v>483</v>
      </c>
      <c r="G316" t="b">
        <v>0</v>
      </c>
      <c r="H316" t="b">
        <v>0</v>
      </c>
      <c r="I316">
        <v>5</v>
      </c>
      <c r="J316" t="b">
        <v>1</v>
      </c>
      <c r="K316" t="b">
        <v>1</v>
      </c>
      <c r="L316" t="s">
        <v>224</v>
      </c>
    </row>
    <row r="317" spans="1:12" x14ac:dyDescent="0.25">
      <c r="A317" t="s">
        <v>723</v>
      </c>
      <c r="B317" t="s">
        <v>724</v>
      </c>
      <c r="C317" t="s">
        <v>481</v>
      </c>
      <c r="D317" t="s">
        <v>725</v>
      </c>
      <c r="E317" t="s">
        <v>483</v>
      </c>
      <c r="G317" t="b">
        <v>1</v>
      </c>
      <c r="H317" t="b">
        <v>1</v>
      </c>
      <c r="I317">
        <v>6</v>
      </c>
      <c r="J317" t="b">
        <v>0</v>
      </c>
      <c r="K317" t="b">
        <v>1</v>
      </c>
      <c r="L317" t="s">
        <v>224</v>
      </c>
    </row>
    <row r="318" spans="1:12" x14ac:dyDescent="0.25">
      <c r="A318" t="s">
        <v>726</v>
      </c>
      <c r="B318" t="s">
        <v>485</v>
      </c>
      <c r="C318" t="s">
        <v>481</v>
      </c>
      <c r="D318" t="s">
        <v>725</v>
      </c>
      <c r="E318" t="s">
        <v>483</v>
      </c>
      <c r="G318" t="b">
        <v>1</v>
      </c>
      <c r="H318" t="b">
        <v>1</v>
      </c>
      <c r="I318">
        <v>6</v>
      </c>
      <c r="J318" t="b">
        <v>0</v>
      </c>
      <c r="K318" t="b">
        <v>1</v>
      </c>
      <c r="L318" t="s">
        <v>224</v>
      </c>
    </row>
    <row r="319" spans="1:12" x14ac:dyDescent="0.25">
      <c r="A319" t="s">
        <v>727</v>
      </c>
      <c r="B319" t="s">
        <v>487</v>
      </c>
      <c r="C319" t="s">
        <v>481</v>
      </c>
      <c r="D319" t="s">
        <v>725</v>
      </c>
      <c r="E319" t="s">
        <v>483</v>
      </c>
      <c r="G319" t="b">
        <v>1</v>
      </c>
      <c r="H319" t="b">
        <v>1</v>
      </c>
      <c r="I319">
        <v>6</v>
      </c>
      <c r="J319" t="b">
        <v>0</v>
      </c>
      <c r="K319" t="b">
        <v>1</v>
      </c>
      <c r="L319" t="s">
        <v>224</v>
      </c>
    </row>
    <row r="320" spans="1:12" x14ac:dyDescent="0.25">
      <c r="A320" t="s">
        <v>728</v>
      </c>
      <c r="B320" t="s">
        <v>506</v>
      </c>
      <c r="C320" t="s">
        <v>481</v>
      </c>
      <c r="D320" t="s">
        <v>725</v>
      </c>
      <c r="E320" t="s">
        <v>483</v>
      </c>
      <c r="G320" t="b">
        <v>1</v>
      </c>
      <c r="H320" t="b">
        <v>1</v>
      </c>
      <c r="I320">
        <v>6</v>
      </c>
      <c r="J320" t="b">
        <v>0</v>
      </c>
      <c r="K320" t="b">
        <v>1</v>
      </c>
      <c r="L320" t="s">
        <v>224</v>
      </c>
    </row>
    <row r="321" spans="1:12" x14ac:dyDescent="0.25">
      <c r="A321" t="s">
        <v>729</v>
      </c>
      <c r="B321" t="s">
        <v>730</v>
      </c>
      <c r="C321" t="s">
        <v>481</v>
      </c>
      <c r="D321" t="s">
        <v>725</v>
      </c>
      <c r="E321" t="s">
        <v>483</v>
      </c>
      <c r="G321" t="b">
        <v>1</v>
      </c>
      <c r="H321" t="b">
        <v>1</v>
      </c>
      <c r="I321">
        <v>6</v>
      </c>
      <c r="J321" t="b">
        <v>0</v>
      </c>
      <c r="K321" t="b">
        <v>1</v>
      </c>
      <c r="L321" t="s">
        <v>224</v>
      </c>
    </row>
    <row r="322" spans="1:12" x14ac:dyDescent="0.25">
      <c r="A322" t="s">
        <v>725</v>
      </c>
      <c r="B322" t="s">
        <v>731</v>
      </c>
      <c r="C322" t="s">
        <v>481</v>
      </c>
      <c r="D322" t="s">
        <v>722</v>
      </c>
      <c r="E322" t="s">
        <v>483</v>
      </c>
      <c r="G322" t="b">
        <v>0</v>
      </c>
      <c r="H322" t="b">
        <v>0</v>
      </c>
      <c r="I322">
        <v>5</v>
      </c>
      <c r="J322" t="b">
        <v>1</v>
      </c>
      <c r="K322" t="b">
        <v>1</v>
      </c>
      <c r="L322" t="s">
        <v>224</v>
      </c>
    </row>
    <row r="323" spans="1:12" x14ac:dyDescent="0.25">
      <c r="A323" t="s">
        <v>722</v>
      </c>
      <c r="B323" t="s">
        <v>732</v>
      </c>
      <c r="C323" t="s">
        <v>481</v>
      </c>
      <c r="D323" t="s">
        <v>675</v>
      </c>
      <c r="E323" t="s">
        <v>483</v>
      </c>
      <c r="G323" t="b">
        <v>0</v>
      </c>
      <c r="H323" t="b">
        <v>0</v>
      </c>
      <c r="I323">
        <v>4</v>
      </c>
      <c r="J323" t="b">
        <v>1</v>
      </c>
      <c r="K323" t="b">
        <v>1</v>
      </c>
      <c r="L323" t="s">
        <v>224</v>
      </c>
    </row>
    <row r="324" spans="1:12" x14ac:dyDescent="0.25">
      <c r="A324" t="s">
        <v>733</v>
      </c>
      <c r="B324" t="s">
        <v>480</v>
      </c>
      <c r="C324" t="s">
        <v>481</v>
      </c>
      <c r="D324" t="s">
        <v>734</v>
      </c>
      <c r="E324" t="s">
        <v>483</v>
      </c>
      <c r="G324" t="b">
        <v>1</v>
      </c>
      <c r="H324" t="b">
        <v>1</v>
      </c>
      <c r="I324">
        <v>6</v>
      </c>
      <c r="J324" t="b">
        <v>0</v>
      </c>
      <c r="K324" t="b">
        <v>1</v>
      </c>
      <c r="L324" t="s">
        <v>224</v>
      </c>
    </row>
    <row r="325" spans="1:12" x14ac:dyDescent="0.25">
      <c r="A325" t="s">
        <v>735</v>
      </c>
      <c r="B325" t="s">
        <v>485</v>
      </c>
      <c r="C325" t="s">
        <v>481</v>
      </c>
      <c r="D325" t="s">
        <v>734</v>
      </c>
      <c r="E325" t="s">
        <v>483</v>
      </c>
      <c r="G325" t="b">
        <v>1</v>
      </c>
      <c r="H325" t="b">
        <v>1</v>
      </c>
      <c r="I325">
        <v>6</v>
      </c>
      <c r="J325" t="b">
        <v>0</v>
      </c>
      <c r="K325" t="b">
        <v>1</v>
      </c>
      <c r="L325" t="s">
        <v>224</v>
      </c>
    </row>
    <row r="326" spans="1:12" x14ac:dyDescent="0.25">
      <c r="A326" t="s">
        <v>736</v>
      </c>
      <c r="B326" t="s">
        <v>487</v>
      </c>
      <c r="C326" t="s">
        <v>481</v>
      </c>
      <c r="D326" t="s">
        <v>734</v>
      </c>
      <c r="E326" t="s">
        <v>483</v>
      </c>
      <c r="G326" t="b">
        <v>1</v>
      </c>
      <c r="H326" t="b">
        <v>1</v>
      </c>
      <c r="I326">
        <v>6</v>
      </c>
      <c r="J326" t="b">
        <v>0</v>
      </c>
      <c r="K326" t="b">
        <v>1</v>
      </c>
      <c r="L326" t="s">
        <v>224</v>
      </c>
    </row>
    <row r="327" spans="1:12" x14ac:dyDescent="0.25">
      <c r="A327" t="s">
        <v>737</v>
      </c>
      <c r="B327" t="s">
        <v>489</v>
      </c>
      <c r="C327" t="s">
        <v>481</v>
      </c>
      <c r="D327" t="s">
        <v>734</v>
      </c>
      <c r="E327" t="s">
        <v>483</v>
      </c>
      <c r="G327" t="b">
        <v>1</v>
      </c>
      <c r="H327" t="b">
        <v>1</v>
      </c>
      <c r="I327">
        <v>6</v>
      </c>
      <c r="J327" t="b">
        <v>0</v>
      </c>
      <c r="K327" t="b">
        <v>1</v>
      </c>
      <c r="L327" t="s">
        <v>224</v>
      </c>
    </row>
    <row r="328" spans="1:12" x14ac:dyDescent="0.25">
      <c r="A328" t="s">
        <v>738</v>
      </c>
      <c r="B328" t="s">
        <v>491</v>
      </c>
      <c r="C328" t="s">
        <v>481</v>
      </c>
      <c r="D328" t="s">
        <v>734</v>
      </c>
      <c r="E328" t="s">
        <v>483</v>
      </c>
      <c r="G328" t="b">
        <v>1</v>
      </c>
      <c r="H328" t="b">
        <v>1</v>
      </c>
      <c r="I328">
        <v>6</v>
      </c>
      <c r="J328" t="b">
        <v>0</v>
      </c>
      <c r="K328" t="b">
        <v>1</v>
      </c>
      <c r="L328" t="s">
        <v>224</v>
      </c>
    </row>
    <row r="329" spans="1:12" x14ac:dyDescent="0.25">
      <c r="A329" t="s">
        <v>739</v>
      </c>
      <c r="B329" t="s">
        <v>493</v>
      </c>
      <c r="C329" t="s">
        <v>481</v>
      </c>
      <c r="D329" t="s">
        <v>734</v>
      </c>
      <c r="E329" t="s">
        <v>483</v>
      </c>
      <c r="G329" t="b">
        <v>1</v>
      </c>
      <c r="H329" t="b">
        <v>1</v>
      </c>
      <c r="I329">
        <v>6</v>
      </c>
      <c r="J329" t="b">
        <v>0</v>
      </c>
      <c r="K329" t="b">
        <v>1</v>
      </c>
      <c r="L329" t="s">
        <v>224</v>
      </c>
    </row>
    <row r="330" spans="1:12" x14ac:dyDescent="0.25">
      <c r="A330" t="s">
        <v>740</v>
      </c>
      <c r="B330" t="s">
        <v>495</v>
      </c>
      <c r="C330" t="s">
        <v>481</v>
      </c>
      <c r="D330" t="s">
        <v>734</v>
      </c>
      <c r="E330" t="s">
        <v>483</v>
      </c>
      <c r="G330" t="b">
        <v>1</v>
      </c>
      <c r="H330" t="b">
        <v>1</v>
      </c>
      <c r="I330">
        <v>6</v>
      </c>
      <c r="J330" t="b">
        <v>0</v>
      </c>
      <c r="K330" t="b">
        <v>1</v>
      </c>
      <c r="L330" t="s">
        <v>224</v>
      </c>
    </row>
    <row r="331" spans="1:12" x14ac:dyDescent="0.25">
      <c r="A331" t="s">
        <v>734</v>
      </c>
      <c r="B331" t="s">
        <v>741</v>
      </c>
      <c r="C331" t="s">
        <v>481</v>
      </c>
      <c r="D331" t="s">
        <v>742</v>
      </c>
      <c r="E331" t="s">
        <v>483</v>
      </c>
      <c r="G331" t="b">
        <v>0</v>
      </c>
      <c r="H331" t="b">
        <v>0</v>
      </c>
      <c r="I331">
        <v>5</v>
      </c>
      <c r="J331" t="b">
        <v>1</v>
      </c>
      <c r="K331" t="b">
        <v>1</v>
      </c>
      <c r="L331" t="s">
        <v>224</v>
      </c>
    </row>
    <row r="332" spans="1:12" x14ac:dyDescent="0.25">
      <c r="A332" t="s">
        <v>743</v>
      </c>
      <c r="B332" t="s">
        <v>654</v>
      </c>
      <c r="C332" t="s">
        <v>481</v>
      </c>
      <c r="D332" t="s">
        <v>744</v>
      </c>
      <c r="E332" t="s">
        <v>483</v>
      </c>
      <c r="G332" t="b">
        <v>1</v>
      </c>
      <c r="H332" t="b">
        <v>1</v>
      </c>
      <c r="I332">
        <v>6</v>
      </c>
      <c r="J332" t="b">
        <v>0</v>
      </c>
      <c r="K332" t="b">
        <v>1</v>
      </c>
      <c r="L332" t="s">
        <v>224</v>
      </c>
    </row>
    <row r="333" spans="1:12" x14ac:dyDescent="0.25">
      <c r="A333" t="s">
        <v>745</v>
      </c>
      <c r="B333" t="s">
        <v>485</v>
      </c>
      <c r="C333" t="s">
        <v>481</v>
      </c>
      <c r="D333" t="s">
        <v>744</v>
      </c>
      <c r="E333" t="s">
        <v>483</v>
      </c>
      <c r="G333" t="b">
        <v>1</v>
      </c>
      <c r="H333" t="b">
        <v>1</v>
      </c>
      <c r="I333">
        <v>6</v>
      </c>
      <c r="J333" t="b">
        <v>0</v>
      </c>
      <c r="K333" t="b">
        <v>1</v>
      </c>
      <c r="L333" t="s">
        <v>224</v>
      </c>
    </row>
    <row r="334" spans="1:12" x14ac:dyDescent="0.25">
      <c r="A334" t="s">
        <v>746</v>
      </c>
      <c r="B334" t="s">
        <v>487</v>
      </c>
      <c r="C334" t="s">
        <v>481</v>
      </c>
      <c r="D334" t="s">
        <v>744</v>
      </c>
      <c r="E334" t="s">
        <v>483</v>
      </c>
      <c r="G334" t="b">
        <v>1</v>
      </c>
      <c r="H334" t="b">
        <v>1</v>
      </c>
      <c r="I334">
        <v>6</v>
      </c>
      <c r="J334" t="b">
        <v>0</v>
      </c>
      <c r="K334" t="b">
        <v>1</v>
      </c>
      <c r="L334" t="s">
        <v>224</v>
      </c>
    </row>
    <row r="335" spans="1:12" x14ac:dyDescent="0.25">
      <c r="A335" t="s">
        <v>747</v>
      </c>
      <c r="B335" t="s">
        <v>660</v>
      </c>
      <c r="C335" t="s">
        <v>481</v>
      </c>
      <c r="D335" t="s">
        <v>744</v>
      </c>
      <c r="E335" t="s">
        <v>483</v>
      </c>
      <c r="G335" t="b">
        <v>1</v>
      </c>
      <c r="H335" t="b">
        <v>1</v>
      </c>
      <c r="I335">
        <v>6</v>
      </c>
      <c r="J335" t="b">
        <v>0</v>
      </c>
      <c r="K335" t="b">
        <v>1</v>
      </c>
      <c r="L335" t="s">
        <v>224</v>
      </c>
    </row>
    <row r="336" spans="1:12" x14ac:dyDescent="0.25">
      <c r="A336" t="s">
        <v>748</v>
      </c>
      <c r="B336" t="s">
        <v>506</v>
      </c>
      <c r="C336" t="s">
        <v>481</v>
      </c>
      <c r="D336" t="s">
        <v>744</v>
      </c>
      <c r="E336" t="s">
        <v>483</v>
      </c>
      <c r="G336" t="b">
        <v>1</v>
      </c>
      <c r="H336" t="b">
        <v>1</v>
      </c>
      <c r="I336">
        <v>6</v>
      </c>
      <c r="J336" t="b">
        <v>0</v>
      </c>
      <c r="K336" t="b">
        <v>1</v>
      </c>
      <c r="L336" t="s">
        <v>224</v>
      </c>
    </row>
    <row r="337" spans="1:12" x14ac:dyDescent="0.25">
      <c r="A337" t="s">
        <v>749</v>
      </c>
      <c r="B337" t="s">
        <v>663</v>
      </c>
      <c r="C337" t="s">
        <v>481</v>
      </c>
      <c r="D337" t="s">
        <v>744</v>
      </c>
      <c r="E337" t="s">
        <v>483</v>
      </c>
      <c r="G337" t="b">
        <v>1</v>
      </c>
      <c r="H337" t="b">
        <v>1</v>
      </c>
      <c r="I337">
        <v>6</v>
      </c>
      <c r="J337" t="b">
        <v>0</v>
      </c>
      <c r="K337" t="b">
        <v>1</v>
      </c>
      <c r="L337" t="s">
        <v>224</v>
      </c>
    </row>
    <row r="338" spans="1:12" x14ac:dyDescent="0.25">
      <c r="A338" t="s">
        <v>744</v>
      </c>
      <c r="B338" t="s">
        <v>750</v>
      </c>
      <c r="C338" t="s">
        <v>481</v>
      </c>
      <c r="D338" t="s">
        <v>742</v>
      </c>
      <c r="E338" t="s">
        <v>483</v>
      </c>
      <c r="G338" t="b">
        <v>0</v>
      </c>
      <c r="H338" t="b">
        <v>0</v>
      </c>
      <c r="I338">
        <v>5</v>
      </c>
      <c r="J338" t="b">
        <v>1</v>
      </c>
      <c r="K338" t="b">
        <v>1</v>
      </c>
      <c r="L338" t="s">
        <v>224</v>
      </c>
    </row>
    <row r="339" spans="1:12" x14ac:dyDescent="0.25">
      <c r="A339" t="s">
        <v>742</v>
      </c>
      <c r="B339" t="s">
        <v>751</v>
      </c>
      <c r="C339" t="s">
        <v>481</v>
      </c>
      <c r="D339" t="s">
        <v>675</v>
      </c>
      <c r="E339" t="s">
        <v>483</v>
      </c>
      <c r="G339" t="b">
        <v>0</v>
      </c>
      <c r="H339" t="b">
        <v>0</v>
      </c>
      <c r="I339">
        <v>4</v>
      </c>
      <c r="J339" t="b">
        <v>1</v>
      </c>
      <c r="K339" t="b">
        <v>1</v>
      </c>
      <c r="L339" t="s">
        <v>224</v>
      </c>
    </row>
    <row r="340" spans="1:12" x14ac:dyDescent="0.25">
      <c r="A340" t="s">
        <v>752</v>
      </c>
      <c r="B340" t="s">
        <v>480</v>
      </c>
      <c r="C340" t="s">
        <v>481</v>
      </c>
      <c r="D340" t="s">
        <v>753</v>
      </c>
      <c r="E340" t="s">
        <v>483</v>
      </c>
      <c r="G340" t="b">
        <v>1</v>
      </c>
      <c r="H340" t="b">
        <v>1</v>
      </c>
      <c r="I340">
        <v>6</v>
      </c>
      <c r="J340" t="b">
        <v>0</v>
      </c>
      <c r="K340" t="b">
        <v>0</v>
      </c>
      <c r="L340" t="s">
        <v>224</v>
      </c>
    </row>
    <row r="341" spans="1:12" x14ac:dyDescent="0.25">
      <c r="A341" t="s">
        <v>754</v>
      </c>
      <c r="B341" t="s">
        <v>485</v>
      </c>
      <c r="C341" t="s">
        <v>481</v>
      </c>
      <c r="D341" t="s">
        <v>753</v>
      </c>
      <c r="E341" t="s">
        <v>483</v>
      </c>
      <c r="G341" t="b">
        <v>1</v>
      </c>
      <c r="H341" t="b">
        <v>1</v>
      </c>
      <c r="I341">
        <v>6</v>
      </c>
      <c r="J341" t="b">
        <v>0</v>
      </c>
      <c r="K341" t="b">
        <v>0</v>
      </c>
      <c r="L341" t="s">
        <v>224</v>
      </c>
    </row>
    <row r="342" spans="1:12" x14ac:dyDescent="0.25">
      <c r="A342" t="s">
        <v>755</v>
      </c>
      <c r="B342" t="s">
        <v>487</v>
      </c>
      <c r="C342" t="s">
        <v>481</v>
      </c>
      <c r="D342" t="s">
        <v>753</v>
      </c>
      <c r="E342" t="s">
        <v>483</v>
      </c>
      <c r="G342" t="b">
        <v>1</v>
      </c>
      <c r="H342" t="b">
        <v>1</v>
      </c>
      <c r="I342">
        <v>6</v>
      </c>
      <c r="J342" t="b">
        <v>0</v>
      </c>
      <c r="K342" t="b">
        <v>0</v>
      </c>
      <c r="L342" t="s">
        <v>224</v>
      </c>
    </row>
    <row r="343" spans="1:12" x14ac:dyDescent="0.25">
      <c r="A343" t="s">
        <v>756</v>
      </c>
      <c r="B343" t="s">
        <v>489</v>
      </c>
      <c r="C343" t="s">
        <v>481</v>
      </c>
      <c r="D343" t="s">
        <v>753</v>
      </c>
      <c r="E343" t="s">
        <v>483</v>
      </c>
      <c r="G343" t="b">
        <v>1</v>
      </c>
      <c r="H343" t="b">
        <v>1</v>
      </c>
      <c r="I343">
        <v>6</v>
      </c>
      <c r="J343" t="b">
        <v>0</v>
      </c>
      <c r="K343" t="b">
        <v>0</v>
      </c>
      <c r="L343" t="s">
        <v>224</v>
      </c>
    </row>
    <row r="344" spans="1:12" x14ac:dyDescent="0.25">
      <c r="A344" t="s">
        <v>757</v>
      </c>
      <c r="B344" t="s">
        <v>491</v>
      </c>
      <c r="C344" t="s">
        <v>481</v>
      </c>
      <c r="D344" t="s">
        <v>753</v>
      </c>
      <c r="E344" t="s">
        <v>483</v>
      </c>
      <c r="G344" t="b">
        <v>1</v>
      </c>
      <c r="H344" t="b">
        <v>1</v>
      </c>
      <c r="I344">
        <v>6</v>
      </c>
      <c r="J344" t="b">
        <v>0</v>
      </c>
      <c r="K344" t="b">
        <v>0</v>
      </c>
      <c r="L344" t="s">
        <v>224</v>
      </c>
    </row>
    <row r="345" spans="1:12" x14ac:dyDescent="0.25">
      <c r="A345" t="s">
        <v>758</v>
      </c>
      <c r="B345" t="s">
        <v>493</v>
      </c>
      <c r="C345" t="s">
        <v>481</v>
      </c>
      <c r="D345" t="s">
        <v>753</v>
      </c>
      <c r="E345" t="s">
        <v>483</v>
      </c>
      <c r="G345" t="b">
        <v>1</v>
      </c>
      <c r="H345" t="b">
        <v>1</v>
      </c>
      <c r="I345">
        <v>6</v>
      </c>
      <c r="J345" t="b">
        <v>0</v>
      </c>
      <c r="K345" t="b">
        <v>0</v>
      </c>
      <c r="L345" t="s">
        <v>224</v>
      </c>
    </row>
    <row r="346" spans="1:12" x14ac:dyDescent="0.25">
      <c r="A346" t="s">
        <v>759</v>
      </c>
      <c r="B346" t="s">
        <v>495</v>
      </c>
      <c r="C346" t="s">
        <v>481</v>
      </c>
      <c r="D346" t="s">
        <v>753</v>
      </c>
      <c r="E346" t="s">
        <v>483</v>
      </c>
      <c r="G346" t="b">
        <v>1</v>
      </c>
      <c r="H346" t="b">
        <v>1</v>
      </c>
      <c r="I346">
        <v>6</v>
      </c>
      <c r="J346" t="b">
        <v>0</v>
      </c>
      <c r="K346" t="b">
        <v>0</v>
      </c>
      <c r="L346" t="s">
        <v>224</v>
      </c>
    </row>
    <row r="347" spans="1:12" x14ac:dyDescent="0.25">
      <c r="A347" t="s">
        <v>753</v>
      </c>
      <c r="B347" t="s">
        <v>760</v>
      </c>
      <c r="C347" t="s">
        <v>481</v>
      </c>
      <c r="D347" t="s">
        <v>761</v>
      </c>
      <c r="E347" t="s">
        <v>483</v>
      </c>
      <c r="G347" t="b">
        <v>0</v>
      </c>
      <c r="H347" t="b">
        <v>0</v>
      </c>
      <c r="I347">
        <v>5</v>
      </c>
      <c r="J347" t="b">
        <v>1</v>
      </c>
      <c r="K347" t="b">
        <v>0</v>
      </c>
      <c r="L347" t="s">
        <v>224</v>
      </c>
    </row>
    <row r="348" spans="1:12" x14ac:dyDescent="0.25">
      <c r="A348" t="s">
        <v>762</v>
      </c>
      <c r="B348" t="s">
        <v>654</v>
      </c>
      <c r="C348" t="s">
        <v>481</v>
      </c>
      <c r="D348" t="s">
        <v>763</v>
      </c>
      <c r="E348" t="s">
        <v>483</v>
      </c>
      <c r="G348" t="b">
        <v>1</v>
      </c>
      <c r="H348" t="b">
        <v>1</v>
      </c>
      <c r="I348">
        <v>6</v>
      </c>
      <c r="J348" t="b">
        <v>0</v>
      </c>
      <c r="K348" t="b">
        <v>0</v>
      </c>
      <c r="L348" t="s">
        <v>224</v>
      </c>
    </row>
    <row r="349" spans="1:12" x14ac:dyDescent="0.25">
      <c r="A349" t="s">
        <v>764</v>
      </c>
      <c r="B349" t="s">
        <v>485</v>
      </c>
      <c r="C349" t="s">
        <v>481</v>
      </c>
      <c r="D349" t="s">
        <v>763</v>
      </c>
      <c r="E349" t="s">
        <v>483</v>
      </c>
      <c r="G349" t="b">
        <v>1</v>
      </c>
      <c r="H349" t="b">
        <v>1</v>
      </c>
      <c r="I349">
        <v>6</v>
      </c>
      <c r="J349" t="b">
        <v>0</v>
      </c>
      <c r="K349" t="b">
        <v>0</v>
      </c>
      <c r="L349" t="s">
        <v>224</v>
      </c>
    </row>
    <row r="350" spans="1:12" x14ac:dyDescent="0.25">
      <c r="A350" t="s">
        <v>765</v>
      </c>
      <c r="B350" t="s">
        <v>487</v>
      </c>
      <c r="C350" t="s">
        <v>481</v>
      </c>
      <c r="D350" t="s">
        <v>763</v>
      </c>
      <c r="E350" t="s">
        <v>483</v>
      </c>
      <c r="G350" t="b">
        <v>1</v>
      </c>
      <c r="H350" t="b">
        <v>1</v>
      </c>
      <c r="I350">
        <v>6</v>
      </c>
      <c r="J350" t="b">
        <v>0</v>
      </c>
      <c r="K350" t="b">
        <v>0</v>
      </c>
      <c r="L350" t="s">
        <v>224</v>
      </c>
    </row>
    <row r="351" spans="1:12" x14ac:dyDescent="0.25">
      <c r="A351" t="s">
        <v>766</v>
      </c>
      <c r="B351" t="s">
        <v>660</v>
      </c>
      <c r="C351" t="s">
        <v>481</v>
      </c>
      <c r="D351" t="s">
        <v>763</v>
      </c>
      <c r="E351" t="s">
        <v>483</v>
      </c>
      <c r="G351" t="b">
        <v>1</v>
      </c>
      <c r="H351" t="b">
        <v>1</v>
      </c>
      <c r="I351">
        <v>6</v>
      </c>
      <c r="J351" t="b">
        <v>0</v>
      </c>
      <c r="K351" t="b">
        <v>0</v>
      </c>
      <c r="L351" t="s">
        <v>224</v>
      </c>
    </row>
    <row r="352" spans="1:12" x14ac:dyDescent="0.25">
      <c r="A352" t="s">
        <v>767</v>
      </c>
      <c r="B352" t="s">
        <v>506</v>
      </c>
      <c r="C352" t="s">
        <v>481</v>
      </c>
      <c r="D352" t="s">
        <v>763</v>
      </c>
      <c r="E352" t="s">
        <v>483</v>
      </c>
      <c r="G352" t="b">
        <v>1</v>
      </c>
      <c r="H352" t="b">
        <v>1</v>
      </c>
      <c r="I352">
        <v>6</v>
      </c>
      <c r="J352" t="b">
        <v>0</v>
      </c>
      <c r="K352" t="b">
        <v>0</v>
      </c>
      <c r="L352" t="s">
        <v>224</v>
      </c>
    </row>
    <row r="353" spans="1:12" x14ac:dyDescent="0.25">
      <c r="A353" t="s">
        <v>768</v>
      </c>
      <c r="B353" t="s">
        <v>663</v>
      </c>
      <c r="C353" t="s">
        <v>481</v>
      </c>
      <c r="D353" t="s">
        <v>763</v>
      </c>
      <c r="E353" t="s">
        <v>483</v>
      </c>
      <c r="G353" t="b">
        <v>1</v>
      </c>
      <c r="H353" t="b">
        <v>1</v>
      </c>
      <c r="I353">
        <v>6</v>
      </c>
      <c r="J353" t="b">
        <v>0</v>
      </c>
      <c r="K353" t="b">
        <v>0</v>
      </c>
      <c r="L353" t="s">
        <v>224</v>
      </c>
    </row>
    <row r="354" spans="1:12" x14ac:dyDescent="0.25">
      <c r="A354" t="s">
        <v>763</v>
      </c>
      <c r="B354" t="s">
        <v>769</v>
      </c>
      <c r="C354" t="s">
        <v>481</v>
      </c>
      <c r="D354" t="s">
        <v>761</v>
      </c>
      <c r="E354" t="s">
        <v>483</v>
      </c>
      <c r="G354" t="b">
        <v>0</v>
      </c>
      <c r="H354" t="b">
        <v>0</v>
      </c>
      <c r="I354">
        <v>5</v>
      </c>
      <c r="J354" t="b">
        <v>1</v>
      </c>
      <c r="K354" t="b">
        <v>0</v>
      </c>
      <c r="L354" t="s">
        <v>224</v>
      </c>
    </row>
    <row r="355" spans="1:12" x14ac:dyDescent="0.25">
      <c r="A355" t="s">
        <v>761</v>
      </c>
      <c r="B355" t="s">
        <v>770</v>
      </c>
      <c r="C355" t="s">
        <v>481</v>
      </c>
      <c r="D355" t="s">
        <v>675</v>
      </c>
      <c r="E355" t="s">
        <v>483</v>
      </c>
      <c r="G355" t="b">
        <v>0</v>
      </c>
      <c r="H355" t="b">
        <v>0</v>
      </c>
      <c r="I355">
        <v>4</v>
      </c>
      <c r="J355" t="b">
        <v>1</v>
      </c>
      <c r="K355" t="b">
        <v>0</v>
      </c>
      <c r="L355" t="s">
        <v>224</v>
      </c>
    </row>
    <row r="356" spans="1:12" x14ac:dyDescent="0.25">
      <c r="A356" t="s">
        <v>771</v>
      </c>
      <c r="B356" t="s">
        <v>480</v>
      </c>
      <c r="C356" t="s">
        <v>481</v>
      </c>
      <c r="D356" t="s">
        <v>772</v>
      </c>
      <c r="E356" t="s">
        <v>483</v>
      </c>
      <c r="G356" t="b">
        <v>1</v>
      </c>
      <c r="H356" t="b">
        <v>1</v>
      </c>
      <c r="I356">
        <v>6</v>
      </c>
      <c r="J356" t="b">
        <v>0</v>
      </c>
      <c r="K356" t="b">
        <v>0</v>
      </c>
      <c r="L356" t="s">
        <v>224</v>
      </c>
    </row>
    <row r="357" spans="1:12" x14ac:dyDescent="0.25">
      <c r="A357" t="s">
        <v>773</v>
      </c>
      <c r="B357" t="s">
        <v>485</v>
      </c>
      <c r="C357" t="s">
        <v>481</v>
      </c>
      <c r="D357" t="s">
        <v>772</v>
      </c>
      <c r="E357" t="s">
        <v>483</v>
      </c>
      <c r="G357" t="b">
        <v>1</v>
      </c>
      <c r="H357" t="b">
        <v>1</v>
      </c>
      <c r="I357">
        <v>6</v>
      </c>
      <c r="J357" t="b">
        <v>0</v>
      </c>
      <c r="K357" t="b">
        <v>0</v>
      </c>
      <c r="L357" t="s">
        <v>224</v>
      </c>
    </row>
    <row r="358" spans="1:12" x14ac:dyDescent="0.25">
      <c r="A358" t="s">
        <v>774</v>
      </c>
      <c r="B358" t="s">
        <v>487</v>
      </c>
      <c r="C358" t="s">
        <v>481</v>
      </c>
      <c r="D358" t="s">
        <v>772</v>
      </c>
      <c r="E358" t="s">
        <v>483</v>
      </c>
      <c r="G358" t="b">
        <v>1</v>
      </c>
      <c r="H358" t="b">
        <v>1</v>
      </c>
      <c r="I358">
        <v>6</v>
      </c>
      <c r="J358" t="b">
        <v>0</v>
      </c>
      <c r="K358" t="b">
        <v>0</v>
      </c>
      <c r="L358" t="s">
        <v>224</v>
      </c>
    </row>
    <row r="359" spans="1:12" x14ac:dyDescent="0.25">
      <c r="A359" t="s">
        <v>775</v>
      </c>
      <c r="B359" t="s">
        <v>489</v>
      </c>
      <c r="C359" t="s">
        <v>481</v>
      </c>
      <c r="D359" t="s">
        <v>772</v>
      </c>
      <c r="E359" t="s">
        <v>483</v>
      </c>
      <c r="G359" t="b">
        <v>1</v>
      </c>
      <c r="H359" t="b">
        <v>1</v>
      </c>
      <c r="I359">
        <v>6</v>
      </c>
      <c r="J359" t="b">
        <v>0</v>
      </c>
      <c r="K359" t="b">
        <v>0</v>
      </c>
      <c r="L359" t="s">
        <v>224</v>
      </c>
    </row>
    <row r="360" spans="1:12" x14ac:dyDescent="0.25">
      <c r="A360" t="s">
        <v>776</v>
      </c>
      <c r="B360" t="s">
        <v>491</v>
      </c>
      <c r="C360" t="s">
        <v>481</v>
      </c>
      <c r="D360" t="s">
        <v>772</v>
      </c>
      <c r="E360" t="s">
        <v>483</v>
      </c>
      <c r="G360" t="b">
        <v>1</v>
      </c>
      <c r="H360" t="b">
        <v>1</v>
      </c>
      <c r="I360">
        <v>6</v>
      </c>
      <c r="J360" t="b">
        <v>0</v>
      </c>
      <c r="K360" t="b">
        <v>0</v>
      </c>
      <c r="L360" t="s">
        <v>224</v>
      </c>
    </row>
    <row r="361" spans="1:12" x14ac:dyDescent="0.25">
      <c r="A361" t="s">
        <v>777</v>
      </c>
      <c r="B361" t="s">
        <v>493</v>
      </c>
      <c r="C361" t="s">
        <v>481</v>
      </c>
      <c r="D361" t="s">
        <v>772</v>
      </c>
      <c r="E361" t="s">
        <v>483</v>
      </c>
      <c r="G361" t="b">
        <v>1</v>
      </c>
      <c r="H361" t="b">
        <v>1</v>
      </c>
      <c r="I361">
        <v>6</v>
      </c>
      <c r="J361" t="b">
        <v>0</v>
      </c>
      <c r="K361" t="b">
        <v>0</v>
      </c>
      <c r="L361" t="s">
        <v>224</v>
      </c>
    </row>
    <row r="362" spans="1:12" x14ac:dyDescent="0.25">
      <c r="A362" t="s">
        <v>778</v>
      </c>
      <c r="B362" t="s">
        <v>495</v>
      </c>
      <c r="C362" t="s">
        <v>481</v>
      </c>
      <c r="D362" t="s">
        <v>772</v>
      </c>
      <c r="E362" t="s">
        <v>483</v>
      </c>
      <c r="G362" t="b">
        <v>1</v>
      </c>
      <c r="H362" t="b">
        <v>1</v>
      </c>
      <c r="I362">
        <v>6</v>
      </c>
      <c r="J362" t="b">
        <v>0</v>
      </c>
      <c r="K362" t="b">
        <v>0</v>
      </c>
      <c r="L362" t="s">
        <v>224</v>
      </c>
    </row>
    <row r="363" spans="1:12" x14ac:dyDescent="0.25">
      <c r="A363" t="s">
        <v>772</v>
      </c>
      <c r="B363" t="s">
        <v>779</v>
      </c>
      <c r="C363" t="s">
        <v>481</v>
      </c>
      <c r="D363" t="s">
        <v>780</v>
      </c>
      <c r="E363" t="s">
        <v>483</v>
      </c>
      <c r="G363" t="b">
        <v>0</v>
      </c>
      <c r="H363" t="b">
        <v>0</v>
      </c>
      <c r="I363">
        <v>5</v>
      </c>
      <c r="J363" t="b">
        <v>1</v>
      </c>
      <c r="K363" t="b">
        <v>0</v>
      </c>
      <c r="L363" t="s">
        <v>224</v>
      </c>
    </row>
    <row r="364" spans="1:12" x14ac:dyDescent="0.25">
      <c r="A364" t="s">
        <v>781</v>
      </c>
      <c r="B364" t="s">
        <v>654</v>
      </c>
      <c r="C364" t="s">
        <v>481</v>
      </c>
      <c r="D364" t="s">
        <v>782</v>
      </c>
      <c r="E364" t="s">
        <v>483</v>
      </c>
      <c r="G364" t="b">
        <v>1</v>
      </c>
      <c r="H364" t="b">
        <v>1</v>
      </c>
      <c r="I364">
        <v>6</v>
      </c>
      <c r="J364" t="b">
        <v>0</v>
      </c>
      <c r="K364" t="b">
        <v>0</v>
      </c>
      <c r="L364" t="s">
        <v>224</v>
      </c>
    </row>
    <row r="365" spans="1:12" x14ac:dyDescent="0.25">
      <c r="A365" t="s">
        <v>783</v>
      </c>
      <c r="B365" t="s">
        <v>485</v>
      </c>
      <c r="C365" t="s">
        <v>481</v>
      </c>
      <c r="D365" t="s">
        <v>782</v>
      </c>
      <c r="E365" t="s">
        <v>483</v>
      </c>
      <c r="G365" t="b">
        <v>1</v>
      </c>
      <c r="H365" t="b">
        <v>1</v>
      </c>
      <c r="I365">
        <v>6</v>
      </c>
      <c r="J365" t="b">
        <v>0</v>
      </c>
      <c r="K365" t="b">
        <v>0</v>
      </c>
      <c r="L365" t="s">
        <v>224</v>
      </c>
    </row>
    <row r="366" spans="1:12" x14ac:dyDescent="0.25">
      <c r="A366" t="s">
        <v>784</v>
      </c>
      <c r="B366" t="s">
        <v>487</v>
      </c>
      <c r="C366" t="s">
        <v>481</v>
      </c>
      <c r="D366" t="s">
        <v>782</v>
      </c>
      <c r="E366" t="s">
        <v>483</v>
      </c>
      <c r="G366" t="b">
        <v>1</v>
      </c>
      <c r="H366" t="b">
        <v>1</v>
      </c>
      <c r="I366">
        <v>6</v>
      </c>
      <c r="J366" t="b">
        <v>0</v>
      </c>
      <c r="K366" t="b">
        <v>0</v>
      </c>
      <c r="L366" t="s">
        <v>224</v>
      </c>
    </row>
    <row r="367" spans="1:12" x14ac:dyDescent="0.25">
      <c r="A367" t="s">
        <v>785</v>
      </c>
      <c r="B367" t="s">
        <v>660</v>
      </c>
      <c r="C367" t="s">
        <v>481</v>
      </c>
      <c r="D367" t="s">
        <v>782</v>
      </c>
      <c r="E367" t="s">
        <v>483</v>
      </c>
      <c r="G367" t="b">
        <v>1</v>
      </c>
      <c r="H367" t="b">
        <v>1</v>
      </c>
      <c r="I367">
        <v>6</v>
      </c>
      <c r="J367" t="b">
        <v>0</v>
      </c>
      <c r="K367" t="b">
        <v>0</v>
      </c>
      <c r="L367" t="s">
        <v>224</v>
      </c>
    </row>
    <row r="368" spans="1:12" x14ac:dyDescent="0.25">
      <c r="A368" t="s">
        <v>786</v>
      </c>
      <c r="B368" t="s">
        <v>506</v>
      </c>
      <c r="C368" t="s">
        <v>481</v>
      </c>
      <c r="D368" t="s">
        <v>782</v>
      </c>
      <c r="E368" t="s">
        <v>483</v>
      </c>
      <c r="G368" t="b">
        <v>1</v>
      </c>
      <c r="H368" t="b">
        <v>1</v>
      </c>
      <c r="I368">
        <v>6</v>
      </c>
      <c r="J368" t="b">
        <v>0</v>
      </c>
      <c r="K368" t="b">
        <v>0</v>
      </c>
      <c r="L368" t="s">
        <v>224</v>
      </c>
    </row>
    <row r="369" spans="1:12" x14ac:dyDescent="0.25">
      <c r="A369" t="s">
        <v>787</v>
      </c>
      <c r="B369" t="s">
        <v>663</v>
      </c>
      <c r="C369" t="s">
        <v>481</v>
      </c>
      <c r="D369" t="s">
        <v>782</v>
      </c>
      <c r="E369" t="s">
        <v>483</v>
      </c>
      <c r="G369" t="b">
        <v>1</v>
      </c>
      <c r="H369" t="b">
        <v>1</v>
      </c>
      <c r="I369">
        <v>6</v>
      </c>
      <c r="J369" t="b">
        <v>0</v>
      </c>
      <c r="K369" t="b">
        <v>0</v>
      </c>
      <c r="L369" t="s">
        <v>224</v>
      </c>
    </row>
    <row r="370" spans="1:12" x14ac:dyDescent="0.25">
      <c r="A370" t="s">
        <v>782</v>
      </c>
      <c r="B370" t="s">
        <v>788</v>
      </c>
      <c r="C370" t="s">
        <v>481</v>
      </c>
      <c r="D370" t="s">
        <v>780</v>
      </c>
      <c r="E370" t="s">
        <v>483</v>
      </c>
      <c r="G370" t="b">
        <v>0</v>
      </c>
      <c r="H370" t="b">
        <v>0</v>
      </c>
      <c r="I370">
        <v>5</v>
      </c>
      <c r="J370" t="b">
        <v>1</v>
      </c>
      <c r="K370" t="b">
        <v>0</v>
      </c>
      <c r="L370" t="s">
        <v>224</v>
      </c>
    </row>
    <row r="371" spans="1:12" x14ac:dyDescent="0.25">
      <c r="A371" t="s">
        <v>780</v>
      </c>
      <c r="B371" t="s">
        <v>789</v>
      </c>
      <c r="C371" t="s">
        <v>481</v>
      </c>
      <c r="D371" t="s">
        <v>675</v>
      </c>
      <c r="E371" t="s">
        <v>483</v>
      </c>
      <c r="G371" t="b">
        <v>0</v>
      </c>
      <c r="H371" t="b">
        <v>0</v>
      </c>
      <c r="I371">
        <v>4</v>
      </c>
      <c r="J371" t="b">
        <v>1</v>
      </c>
      <c r="K371" t="b">
        <v>0</v>
      </c>
      <c r="L371" t="s">
        <v>224</v>
      </c>
    </row>
    <row r="372" spans="1:12" x14ac:dyDescent="0.25">
      <c r="A372" t="s">
        <v>790</v>
      </c>
      <c r="B372" t="s">
        <v>480</v>
      </c>
      <c r="C372" t="s">
        <v>481</v>
      </c>
      <c r="D372" t="s">
        <v>791</v>
      </c>
      <c r="E372" t="s">
        <v>483</v>
      </c>
      <c r="G372" t="b">
        <v>1</v>
      </c>
      <c r="H372" t="b">
        <v>1</v>
      </c>
      <c r="I372">
        <v>6</v>
      </c>
      <c r="J372" t="b">
        <v>0</v>
      </c>
      <c r="K372" t="b">
        <v>0</v>
      </c>
      <c r="L372" t="s">
        <v>224</v>
      </c>
    </row>
    <row r="373" spans="1:12" x14ac:dyDescent="0.25">
      <c r="A373" t="s">
        <v>792</v>
      </c>
      <c r="B373" t="s">
        <v>485</v>
      </c>
      <c r="C373" t="s">
        <v>481</v>
      </c>
      <c r="D373" t="s">
        <v>791</v>
      </c>
      <c r="E373" t="s">
        <v>483</v>
      </c>
      <c r="G373" t="b">
        <v>1</v>
      </c>
      <c r="H373" t="b">
        <v>1</v>
      </c>
      <c r="I373">
        <v>6</v>
      </c>
      <c r="J373" t="b">
        <v>0</v>
      </c>
      <c r="K373" t="b">
        <v>0</v>
      </c>
      <c r="L373" t="s">
        <v>224</v>
      </c>
    </row>
    <row r="374" spans="1:12" x14ac:dyDescent="0.25">
      <c r="A374" t="s">
        <v>793</v>
      </c>
      <c r="B374" t="s">
        <v>487</v>
      </c>
      <c r="C374" t="s">
        <v>481</v>
      </c>
      <c r="D374" t="s">
        <v>791</v>
      </c>
      <c r="E374" t="s">
        <v>483</v>
      </c>
      <c r="G374" t="b">
        <v>1</v>
      </c>
      <c r="H374" t="b">
        <v>1</v>
      </c>
      <c r="I374">
        <v>6</v>
      </c>
      <c r="J374" t="b">
        <v>0</v>
      </c>
      <c r="K374" t="b">
        <v>0</v>
      </c>
      <c r="L374" t="s">
        <v>224</v>
      </c>
    </row>
    <row r="375" spans="1:12" x14ac:dyDescent="0.25">
      <c r="A375" t="s">
        <v>794</v>
      </c>
      <c r="B375" t="s">
        <v>489</v>
      </c>
      <c r="C375" t="s">
        <v>481</v>
      </c>
      <c r="D375" t="s">
        <v>791</v>
      </c>
      <c r="E375" t="s">
        <v>483</v>
      </c>
      <c r="G375" t="b">
        <v>1</v>
      </c>
      <c r="H375" t="b">
        <v>1</v>
      </c>
      <c r="I375">
        <v>6</v>
      </c>
      <c r="J375" t="b">
        <v>0</v>
      </c>
      <c r="K375" t="b">
        <v>0</v>
      </c>
      <c r="L375" t="s">
        <v>224</v>
      </c>
    </row>
    <row r="376" spans="1:12" x14ac:dyDescent="0.25">
      <c r="A376" t="s">
        <v>795</v>
      </c>
      <c r="B376" t="s">
        <v>491</v>
      </c>
      <c r="C376" t="s">
        <v>481</v>
      </c>
      <c r="D376" t="s">
        <v>791</v>
      </c>
      <c r="E376" t="s">
        <v>483</v>
      </c>
      <c r="G376" t="b">
        <v>1</v>
      </c>
      <c r="H376" t="b">
        <v>1</v>
      </c>
      <c r="I376">
        <v>6</v>
      </c>
      <c r="J376" t="b">
        <v>0</v>
      </c>
      <c r="K376" t="b">
        <v>0</v>
      </c>
      <c r="L376" t="s">
        <v>224</v>
      </c>
    </row>
    <row r="377" spans="1:12" x14ac:dyDescent="0.25">
      <c r="A377" t="s">
        <v>796</v>
      </c>
      <c r="B377" t="s">
        <v>493</v>
      </c>
      <c r="C377" t="s">
        <v>481</v>
      </c>
      <c r="D377" t="s">
        <v>791</v>
      </c>
      <c r="E377" t="s">
        <v>483</v>
      </c>
      <c r="G377" t="b">
        <v>1</v>
      </c>
      <c r="H377" t="b">
        <v>1</v>
      </c>
      <c r="I377">
        <v>6</v>
      </c>
      <c r="J377" t="b">
        <v>0</v>
      </c>
      <c r="K377" t="b">
        <v>0</v>
      </c>
      <c r="L377" t="s">
        <v>224</v>
      </c>
    </row>
    <row r="378" spans="1:12" x14ac:dyDescent="0.25">
      <c r="A378" t="s">
        <v>797</v>
      </c>
      <c r="B378" t="s">
        <v>495</v>
      </c>
      <c r="C378" t="s">
        <v>481</v>
      </c>
      <c r="D378" t="s">
        <v>791</v>
      </c>
      <c r="E378" t="s">
        <v>483</v>
      </c>
      <c r="G378" t="b">
        <v>1</v>
      </c>
      <c r="H378" t="b">
        <v>1</v>
      </c>
      <c r="I378">
        <v>6</v>
      </c>
      <c r="J378" t="b">
        <v>0</v>
      </c>
      <c r="K378" t="b">
        <v>0</v>
      </c>
      <c r="L378" t="s">
        <v>224</v>
      </c>
    </row>
    <row r="379" spans="1:12" x14ac:dyDescent="0.25">
      <c r="A379" t="s">
        <v>791</v>
      </c>
      <c r="B379" t="s">
        <v>798</v>
      </c>
      <c r="C379" t="s">
        <v>481</v>
      </c>
      <c r="D379" t="s">
        <v>799</v>
      </c>
      <c r="E379" t="s">
        <v>483</v>
      </c>
      <c r="G379" t="b">
        <v>0</v>
      </c>
      <c r="H379" t="b">
        <v>0</v>
      </c>
      <c r="I379">
        <v>5</v>
      </c>
      <c r="J379" t="b">
        <v>1</v>
      </c>
      <c r="K379" t="b">
        <v>0</v>
      </c>
      <c r="L379" t="s">
        <v>224</v>
      </c>
    </row>
    <row r="380" spans="1:12" x14ac:dyDescent="0.25">
      <c r="A380" t="s">
        <v>800</v>
      </c>
      <c r="B380" t="s">
        <v>654</v>
      </c>
      <c r="C380" t="s">
        <v>481</v>
      </c>
      <c r="D380" t="s">
        <v>801</v>
      </c>
      <c r="E380" t="s">
        <v>483</v>
      </c>
      <c r="G380" t="b">
        <v>1</v>
      </c>
      <c r="H380" t="b">
        <v>1</v>
      </c>
      <c r="I380">
        <v>6</v>
      </c>
      <c r="J380" t="b">
        <v>0</v>
      </c>
      <c r="K380" t="b">
        <v>0</v>
      </c>
      <c r="L380" t="s">
        <v>224</v>
      </c>
    </row>
    <row r="381" spans="1:12" x14ac:dyDescent="0.25">
      <c r="A381" t="s">
        <v>802</v>
      </c>
      <c r="B381" t="s">
        <v>485</v>
      </c>
      <c r="C381" t="s">
        <v>481</v>
      </c>
      <c r="D381" t="s">
        <v>801</v>
      </c>
      <c r="E381" t="s">
        <v>483</v>
      </c>
      <c r="G381" t="b">
        <v>1</v>
      </c>
      <c r="H381" t="b">
        <v>1</v>
      </c>
      <c r="I381">
        <v>6</v>
      </c>
      <c r="J381" t="b">
        <v>0</v>
      </c>
      <c r="K381" t="b">
        <v>0</v>
      </c>
      <c r="L381" t="s">
        <v>224</v>
      </c>
    </row>
    <row r="382" spans="1:12" x14ac:dyDescent="0.25">
      <c r="A382" t="s">
        <v>803</v>
      </c>
      <c r="B382" t="s">
        <v>487</v>
      </c>
      <c r="C382" t="s">
        <v>481</v>
      </c>
      <c r="D382" t="s">
        <v>801</v>
      </c>
      <c r="E382" t="s">
        <v>483</v>
      </c>
      <c r="G382" t="b">
        <v>1</v>
      </c>
      <c r="H382" t="b">
        <v>1</v>
      </c>
      <c r="I382">
        <v>6</v>
      </c>
      <c r="J382" t="b">
        <v>0</v>
      </c>
      <c r="K382" t="b">
        <v>0</v>
      </c>
      <c r="L382" t="s">
        <v>224</v>
      </c>
    </row>
    <row r="383" spans="1:12" x14ac:dyDescent="0.25">
      <c r="A383" t="s">
        <v>804</v>
      </c>
      <c r="B383" t="s">
        <v>660</v>
      </c>
      <c r="C383" t="s">
        <v>481</v>
      </c>
      <c r="D383" t="s">
        <v>801</v>
      </c>
      <c r="E383" t="s">
        <v>483</v>
      </c>
      <c r="G383" t="b">
        <v>1</v>
      </c>
      <c r="H383" t="b">
        <v>1</v>
      </c>
      <c r="I383">
        <v>6</v>
      </c>
      <c r="J383" t="b">
        <v>0</v>
      </c>
      <c r="K383" t="b">
        <v>0</v>
      </c>
      <c r="L383" t="s">
        <v>224</v>
      </c>
    </row>
    <row r="384" spans="1:12" x14ac:dyDescent="0.25">
      <c r="A384" t="s">
        <v>805</v>
      </c>
      <c r="B384" t="s">
        <v>506</v>
      </c>
      <c r="C384" t="s">
        <v>481</v>
      </c>
      <c r="D384" t="s">
        <v>801</v>
      </c>
      <c r="E384" t="s">
        <v>483</v>
      </c>
      <c r="G384" t="b">
        <v>1</v>
      </c>
      <c r="H384" t="b">
        <v>1</v>
      </c>
      <c r="I384">
        <v>6</v>
      </c>
      <c r="J384" t="b">
        <v>0</v>
      </c>
      <c r="K384" t="b">
        <v>0</v>
      </c>
      <c r="L384" t="s">
        <v>224</v>
      </c>
    </row>
    <row r="385" spans="1:12" x14ac:dyDescent="0.25">
      <c r="A385" t="s">
        <v>806</v>
      </c>
      <c r="B385" t="s">
        <v>663</v>
      </c>
      <c r="C385" t="s">
        <v>481</v>
      </c>
      <c r="D385" t="s">
        <v>801</v>
      </c>
      <c r="E385" t="s">
        <v>483</v>
      </c>
      <c r="G385" t="b">
        <v>1</v>
      </c>
      <c r="H385" t="b">
        <v>1</v>
      </c>
      <c r="I385">
        <v>6</v>
      </c>
      <c r="J385" t="b">
        <v>0</v>
      </c>
      <c r="K385" t="b">
        <v>0</v>
      </c>
      <c r="L385" t="s">
        <v>224</v>
      </c>
    </row>
    <row r="386" spans="1:12" x14ac:dyDescent="0.25">
      <c r="A386" t="s">
        <v>801</v>
      </c>
      <c r="B386" t="s">
        <v>807</v>
      </c>
      <c r="C386" t="s">
        <v>481</v>
      </c>
      <c r="D386" t="s">
        <v>799</v>
      </c>
      <c r="E386" t="s">
        <v>483</v>
      </c>
      <c r="G386" t="b">
        <v>0</v>
      </c>
      <c r="H386" t="b">
        <v>0</v>
      </c>
      <c r="I386">
        <v>5</v>
      </c>
      <c r="J386" t="b">
        <v>1</v>
      </c>
      <c r="K386" t="b">
        <v>0</v>
      </c>
      <c r="L386" t="s">
        <v>224</v>
      </c>
    </row>
    <row r="387" spans="1:12" x14ac:dyDescent="0.25">
      <c r="A387" t="s">
        <v>799</v>
      </c>
      <c r="B387" t="s">
        <v>808</v>
      </c>
      <c r="C387" t="s">
        <v>481</v>
      </c>
      <c r="D387" t="s">
        <v>675</v>
      </c>
      <c r="E387" t="s">
        <v>483</v>
      </c>
      <c r="G387" t="b">
        <v>0</v>
      </c>
      <c r="H387" t="b">
        <v>0</v>
      </c>
      <c r="I387">
        <v>4</v>
      </c>
      <c r="J387" t="b">
        <v>1</v>
      </c>
      <c r="K387" t="b">
        <v>0</v>
      </c>
      <c r="L387" t="s">
        <v>224</v>
      </c>
    </row>
    <row r="388" spans="1:12" x14ac:dyDescent="0.25">
      <c r="A388" t="s">
        <v>675</v>
      </c>
      <c r="B388" t="s">
        <v>809</v>
      </c>
      <c r="C388" t="s">
        <v>481</v>
      </c>
      <c r="D388" t="s">
        <v>642</v>
      </c>
      <c r="E388" t="s">
        <v>483</v>
      </c>
      <c r="G388" t="b">
        <v>0</v>
      </c>
      <c r="H388" t="b">
        <v>0</v>
      </c>
      <c r="I388">
        <v>3</v>
      </c>
      <c r="J388" t="b">
        <v>1</v>
      </c>
      <c r="K388" t="b">
        <v>1</v>
      </c>
      <c r="L388" t="s">
        <v>224</v>
      </c>
    </row>
    <row r="389" spans="1:12" x14ac:dyDescent="0.25">
      <c r="A389" t="s">
        <v>810</v>
      </c>
      <c r="B389" t="s">
        <v>480</v>
      </c>
      <c r="C389" t="s">
        <v>481</v>
      </c>
      <c r="D389" t="s">
        <v>811</v>
      </c>
      <c r="E389" t="s">
        <v>483</v>
      </c>
      <c r="G389" t="b">
        <v>1</v>
      </c>
      <c r="H389" t="b">
        <v>1</v>
      </c>
      <c r="I389">
        <v>6</v>
      </c>
      <c r="J389" t="b">
        <v>0</v>
      </c>
      <c r="K389" t="b">
        <v>0</v>
      </c>
      <c r="L389" t="s">
        <v>224</v>
      </c>
    </row>
    <row r="390" spans="1:12" x14ac:dyDescent="0.25">
      <c r="A390" t="s">
        <v>812</v>
      </c>
      <c r="B390" t="s">
        <v>485</v>
      </c>
      <c r="C390" t="s">
        <v>481</v>
      </c>
      <c r="D390" t="s">
        <v>811</v>
      </c>
      <c r="E390" t="s">
        <v>483</v>
      </c>
      <c r="G390" t="b">
        <v>1</v>
      </c>
      <c r="H390" t="b">
        <v>1</v>
      </c>
      <c r="I390">
        <v>6</v>
      </c>
      <c r="J390" t="b">
        <v>0</v>
      </c>
      <c r="K390" t="b">
        <v>0</v>
      </c>
      <c r="L390" t="s">
        <v>224</v>
      </c>
    </row>
    <row r="391" spans="1:12" x14ac:dyDescent="0.25">
      <c r="A391" t="s">
        <v>813</v>
      </c>
      <c r="B391" t="s">
        <v>487</v>
      </c>
      <c r="C391" t="s">
        <v>481</v>
      </c>
      <c r="D391" t="s">
        <v>811</v>
      </c>
      <c r="E391" t="s">
        <v>483</v>
      </c>
      <c r="G391" t="b">
        <v>1</v>
      </c>
      <c r="H391" t="b">
        <v>1</v>
      </c>
      <c r="I391">
        <v>6</v>
      </c>
      <c r="J391" t="b">
        <v>0</v>
      </c>
      <c r="K391" t="b">
        <v>0</v>
      </c>
      <c r="L391" t="s">
        <v>224</v>
      </c>
    </row>
    <row r="392" spans="1:12" x14ac:dyDescent="0.25">
      <c r="A392" t="s">
        <v>814</v>
      </c>
      <c r="B392" t="s">
        <v>489</v>
      </c>
      <c r="C392" t="s">
        <v>481</v>
      </c>
      <c r="D392" t="s">
        <v>811</v>
      </c>
      <c r="E392" t="s">
        <v>483</v>
      </c>
      <c r="G392" t="b">
        <v>1</v>
      </c>
      <c r="H392" t="b">
        <v>1</v>
      </c>
      <c r="I392">
        <v>6</v>
      </c>
      <c r="J392" t="b">
        <v>0</v>
      </c>
      <c r="K392" t="b">
        <v>0</v>
      </c>
      <c r="L392" t="s">
        <v>224</v>
      </c>
    </row>
    <row r="393" spans="1:12" x14ac:dyDescent="0.25">
      <c r="A393" t="s">
        <v>815</v>
      </c>
      <c r="B393" t="s">
        <v>491</v>
      </c>
      <c r="C393" t="s">
        <v>481</v>
      </c>
      <c r="D393" t="s">
        <v>811</v>
      </c>
      <c r="E393" t="s">
        <v>483</v>
      </c>
      <c r="G393" t="b">
        <v>1</v>
      </c>
      <c r="H393" t="b">
        <v>1</v>
      </c>
      <c r="I393">
        <v>6</v>
      </c>
      <c r="J393" t="b">
        <v>0</v>
      </c>
      <c r="K393" t="b">
        <v>0</v>
      </c>
      <c r="L393" t="s">
        <v>224</v>
      </c>
    </row>
    <row r="394" spans="1:12" x14ac:dyDescent="0.25">
      <c r="A394" t="s">
        <v>816</v>
      </c>
      <c r="B394" t="s">
        <v>493</v>
      </c>
      <c r="C394" t="s">
        <v>481</v>
      </c>
      <c r="D394" t="s">
        <v>811</v>
      </c>
      <c r="E394" t="s">
        <v>483</v>
      </c>
      <c r="G394" t="b">
        <v>1</v>
      </c>
      <c r="H394" t="b">
        <v>1</v>
      </c>
      <c r="I394">
        <v>6</v>
      </c>
      <c r="J394" t="b">
        <v>0</v>
      </c>
      <c r="K394" t="b">
        <v>0</v>
      </c>
      <c r="L394" t="s">
        <v>224</v>
      </c>
    </row>
    <row r="395" spans="1:12" x14ac:dyDescent="0.25">
      <c r="A395" t="s">
        <v>817</v>
      </c>
      <c r="B395" t="s">
        <v>495</v>
      </c>
      <c r="C395" t="s">
        <v>481</v>
      </c>
      <c r="D395" t="s">
        <v>811</v>
      </c>
      <c r="E395" t="s">
        <v>483</v>
      </c>
      <c r="G395" t="b">
        <v>1</v>
      </c>
      <c r="H395" t="b">
        <v>1</v>
      </c>
      <c r="I395">
        <v>6</v>
      </c>
      <c r="J395" t="b">
        <v>0</v>
      </c>
      <c r="K395" t="b">
        <v>0</v>
      </c>
      <c r="L395" t="s">
        <v>224</v>
      </c>
    </row>
    <row r="396" spans="1:12" x14ac:dyDescent="0.25">
      <c r="A396" t="s">
        <v>811</v>
      </c>
      <c r="B396" t="s">
        <v>818</v>
      </c>
      <c r="C396" t="s">
        <v>481</v>
      </c>
      <c r="D396" t="s">
        <v>819</v>
      </c>
      <c r="E396" t="s">
        <v>483</v>
      </c>
      <c r="G396" t="b">
        <v>0</v>
      </c>
      <c r="H396" t="b">
        <v>0</v>
      </c>
      <c r="I396">
        <v>5</v>
      </c>
      <c r="J396" t="b">
        <v>1</v>
      </c>
      <c r="K396" t="b">
        <v>0</v>
      </c>
      <c r="L396" t="s">
        <v>224</v>
      </c>
    </row>
    <row r="397" spans="1:12" x14ac:dyDescent="0.25">
      <c r="A397" t="s">
        <v>820</v>
      </c>
      <c r="B397" t="s">
        <v>654</v>
      </c>
      <c r="C397" t="s">
        <v>481</v>
      </c>
      <c r="D397" t="s">
        <v>821</v>
      </c>
      <c r="E397" t="s">
        <v>483</v>
      </c>
      <c r="G397" t="b">
        <v>1</v>
      </c>
      <c r="H397" t="b">
        <v>1</v>
      </c>
      <c r="I397">
        <v>6</v>
      </c>
      <c r="J397" t="b">
        <v>0</v>
      </c>
      <c r="K397" t="b">
        <v>0</v>
      </c>
      <c r="L397" t="s">
        <v>224</v>
      </c>
    </row>
    <row r="398" spans="1:12" x14ac:dyDescent="0.25">
      <c r="A398" t="s">
        <v>822</v>
      </c>
      <c r="B398" t="s">
        <v>485</v>
      </c>
      <c r="C398" t="s">
        <v>481</v>
      </c>
      <c r="D398" t="s">
        <v>821</v>
      </c>
      <c r="E398" t="s">
        <v>483</v>
      </c>
      <c r="G398" t="b">
        <v>1</v>
      </c>
      <c r="H398" t="b">
        <v>1</v>
      </c>
      <c r="I398">
        <v>6</v>
      </c>
      <c r="J398" t="b">
        <v>0</v>
      </c>
      <c r="K398" t="b">
        <v>0</v>
      </c>
      <c r="L398" t="s">
        <v>224</v>
      </c>
    </row>
    <row r="399" spans="1:12" x14ac:dyDescent="0.25">
      <c r="A399" t="s">
        <v>823</v>
      </c>
      <c r="B399" t="s">
        <v>487</v>
      </c>
      <c r="C399" t="s">
        <v>481</v>
      </c>
      <c r="D399" t="s">
        <v>821</v>
      </c>
      <c r="E399" t="s">
        <v>483</v>
      </c>
      <c r="G399" t="b">
        <v>1</v>
      </c>
      <c r="H399" t="b">
        <v>1</v>
      </c>
      <c r="I399">
        <v>6</v>
      </c>
      <c r="J399" t="b">
        <v>0</v>
      </c>
      <c r="K399" t="b">
        <v>0</v>
      </c>
      <c r="L399" t="s">
        <v>224</v>
      </c>
    </row>
    <row r="400" spans="1:12" x14ac:dyDescent="0.25">
      <c r="A400" t="s">
        <v>824</v>
      </c>
      <c r="B400" t="s">
        <v>660</v>
      </c>
      <c r="C400" t="s">
        <v>481</v>
      </c>
      <c r="D400" t="s">
        <v>821</v>
      </c>
      <c r="E400" t="s">
        <v>483</v>
      </c>
      <c r="G400" t="b">
        <v>1</v>
      </c>
      <c r="H400" t="b">
        <v>1</v>
      </c>
      <c r="I400">
        <v>6</v>
      </c>
      <c r="J400" t="b">
        <v>0</v>
      </c>
      <c r="K400" t="b">
        <v>0</v>
      </c>
      <c r="L400" t="s">
        <v>224</v>
      </c>
    </row>
    <row r="401" spans="1:12" x14ac:dyDescent="0.25">
      <c r="A401" t="s">
        <v>825</v>
      </c>
      <c r="B401" t="s">
        <v>506</v>
      </c>
      <c r="C401" t="s">
        <v>481</v>
      </c>
      <c r="D401" t="s">
        <v>821</v>
      </c>
      <c r="E401" t="s">
        <v>483</v>
      </c>
      <c r="G401" t="b">
        <v>1</v>
      </c>
      <c r="H401" t="b">
        <v>1</v>
      </c>
      <c r="I401">
        <v>6</v>
      </c>
      <c r="J401" t="b">
        <v>0</v>
      </c>
      <c r="K401" t="b">
        <v>0</v>
      </c>
      <c r="L401" t="s">
        <v>224</v>
      </c>
    </row>
    <row r="402" spans="1:12" x14ac:dyDescent="0.25">
      <c r="A402" t="s">
        <v>826</v>
      </c>
      <c r="B402" t="s">
        <v>663</v>
      </c>
      <c r="C402" t="s">
        <v>481</v>
      </c>
      <c r="D402" t="s">
        <v>821</v>
      </c>
      <c r="E402" t="s">
        <v>483</v>
      </c>
      <c r="G402" t="b">
        <v>1</v>
      </c>
      <c r="H402" t="b">
        <v>1</v>
      </c>
      <c r="I402">
        <v>6</v>
      </c>
      <c r="J402" t="b">
        <v>0</v>
      </c>
      <c r="K402" t="b">
        <v>0</v>
      </c>
      <c r="L402" t="s">
        <v>224</v>
      </c>
    </row>
    <row r="403" spans="1:12" x14ac:dyDescent="0.25">
      <c r="A403" t="s">
        <v>821</v>
      </c>
      <c r="B403" t="s">
        <v>827</v>
      </c>
      <c r="C403" t="s">
        <v>481</v>
      </c>
      <c r="D403" t="s">
        <v>819</v>
      </c>
      <c r="E403" t="s">
        <v>483</v>
      </c>
      <c r="G403" t="b">
        <v>0</v>
      </c>
      <c r="H403" t="b">
        <v>0</v>
      </c>
      <c r="I403">
        <v>5</v>
      </c>
      <c r="J403" t="b">
        <v>1</v>
      </c>
      <c r="K403" t="b">
        <v>0</v>
      </c>
      <c r="L403" t="s">
        <v>224</v>
      </c>
    </row>
    <row r="404" spans="1:12" x14ac:dyDescent="0.25">
      <c r="A404" t="s">
        <v>819</v>
      </c>
      <c r="B404" t="s">
        <v>828</v>
      </c>
      <c r="C404" t="s">
        <v>481</v>
      </c>
      <c r="D404" t="s">
        <v>829</v>
      </c>
      <c r="E404" t="s">
        <v>483</v>
      </c>
      <c r="G404" t="b">
        <v>0</v>
      </c>
      <c r="H404" t="b">
        <v>0</v>
      </c>
      <c r="I404">
        <v>4</v>
      </c>
      <c r="J404" t="b">
        <v>1</v>
      </c>
      <c r="K404" t="b">
        <v>0</v>
      </c>
      <c r="L404" t="s">
        <v>224</v>
      </c>
    </row>
    <row r="405" spans="1:12" x14ac:dyDescent="0.25">
      <c r="A405" t="s">
        <v>830</v>
      </c>
      <c r="B405" t="s">
        <v>480</v>
      </c>
      <c r="C405" t="s">
        <v>481</v>
      </c>
      <c r="D405" t="s">
        <v>831</v>
      </c>
      <c r="E405" t="s">
        <v>483</v>
      </c>
      <c r="G405" t="b">
        <v>1</v>
      </c>
      <c r="H405" t="b">
        <v>1</v>
      </c>
      <c r="I405">
        <v>6</v>
      </c>
      <c r="J405" t="b">
        <v>0</v>
      </c>
      <c r="K405" t="b">
        <v>0</v>
      </c>
      <c r="L405" t="s">
        <v>224</v>
      </c>
    </row>
    <row r="406" spans="1:12" x14ac:dyDescent="0.25">
      <c r="A406" t="s">
        <v>832</v>
      </c>
      <c r="B406" t="s">
        <v>485</v>
      </c>
      <c r="C406" t="s">
        <v>481</v>
      </c>
      <c r="D406" t="s">
        <v>831</v>
      </c>
      <c r="E406" t="s">
        <v>483</v>
      </c>
      <c r="G406" t="b">
        <v>1</v>
      </c>
      <c r="H406" t="b">
        <v>1</v>
      </c>
      <c r="I406">
        <v>6</v>
      </c>
      <c r="J406" t="b">
        <v>0</v>
      </c>
      <c r="K406" t="b">
        <v>0</v>
      </c>
      <c r="L406" t="s">
        <v>224</v>
      </c>
    </row>
    <row r="407" spans="1:12" x14ac:dyDescent="0.25">
      <c r="A407" t="s">
        <v>833</v>
      </c>
      <c r="B407" t="s">
        <v>487</v>
      </c>
      <c r="C407" t="s">
        <v>481</v>
      </c>
      <c r="D407" t="s">
        <v>831</v>
      </c>
      <c r="E407" t="s">
        <v>483</v>
      </c>
      <c r="G407" t="b">
        <v>1</v>
      </c>
      <c r="H407" t="b">
        <v>1</v>
      </c>
      <c r="I407">
        <v>6</v>
      </c>
      <c r="J407" t="b">
        <v>0</v>
      </c>
      <c r="K407" t="b">
        <v>0</v>
      </c>
      <c r="L407" t="s">
        <v>224</v>
      </c>
    </row>
    <row r="408" spans="1:12" x14ac:dyDescent="0.25">
      <c r="A408" t="s">
        <v>834</v>
      </c>
      <c r="B408" t="s">
        <v>489</v>
      </c>
      <c r="C408" t="s">
        <v>481</v>
      </c>
      <c r="D408" t="s">
        <v>831</v>
      </c>
      <c r="E408" t="s">
        <v>483</v>
      </c>
      <c r="G408" t="b">
        <v>1</v>
      </c>
      <c r="H408" t="b">
        <v>1</v>
      </c>
      <c r="I408">
        <v>6</v>
      </c>
      <c r="J408" t="b">
        <v>0</v>
      </c>
      <c r="K408" t="b">
        <v>0</v>
      </c>
      <c r="L408" t="s">
        <v>224</v>
      </c>
    </row>
    <row r="409" spans="1:12" x14ac:dyDescent="0.25">
      <c r="A409" t="s">
        <v>835</v>
      </c>
      <c r="B409" t="s">
        <v>491</v>
      </c>
      <c r="C409" t="s">
        <v>481</v>
      </c>
      <c r="D409" t="s">
        <v>831</v>
      </c>
      <c r="E409" t="s">
        <v>483</v>
      </c>
      <c r="G409" t="b">
        <v>1</v>
      </c>
      <c r="H409" t="b">
        <v>1</v>
      </c>
      <c r="I409">
        <v>6</v>
      </c>
      <c r="J409" t="b">
        <v>0</v>
      </c>
      <c r="K409" t="b">
        <v>0</v>
      </c>
      <c r="L409" t="s">
        <v>224</v>
      </c>
    </row>
    <row r="410" spans="1:12" x14ac:dyDescent="0.25">
      <c r="A410" t="s">
        <v>836</v>
      </c>
      <c r="B410" t="s">
        <v>493</v>
      </c>
      <c r="C410" t="s">
        <v>481</v>
      </c>
      <c r="D410" t="s">
        <v>831</v>
      </c>
      <c r="E410" t="s">
        <v>483</v>
      </c>
      <c r="G410" t="b">
        <v>1</v>
      </c>
      <c r="H410" t="b">
        <v>1</v>
      </c>
      <c r="I410">
        <v>6</v>
      </c>
      <c r="J410" t="b">
        <v>0</v>
      </c>
      <c r="K410" t="b">
        <v>0</v>
      </c>
      <c r="L410" t="s">
        <v>224</v>
      </c>
    </row>
    <row r="411" spans="1:12" x14ac:dyDescent="0.25">
      <c r="A411" t="s">
        <v>837</v>
      </c>
      <c r="B411" t="s">
        <v>495</v>
      </c>
      <c r="C411" t="s">
        <v>481</v>
      </c>
      <c r="D411" t="s">
        <v>831</v>
      </c>
      <c r="E411" t="s">
        <v>483</v>
      </c>
      <c r="G411" t="b">
        <v>1</v>
      </c>
      <c r="H411" t="b">
        <v>1</v>
      </c>
      <c r="I411">
        <v>6</v>
      </c>
      <c r="J411" t="b">
        <v>0</v>
      </c>
      <c r="K411" t="b">
        <v>0</v>
      </c>
      <c r="L411" t="s">
        <v>224</v>
      </c>
    </row>
    <row r="412" spans="1:12" x14ac:dyDescent="0.25">
      <c r="A412" t="s">
        <v>831</v>
      </c>
      <c r="B412" t="s">
        <v>838</v>
      </c>
      <c r="C412" t="s">
        <v>481</v>
      </c>
      <c r="D412" t="s">
        <v>839</v>
      </c>
      <c r="E412" t="s">
        <v>483</v>
      </c>
      <c r="G412" t="b">
        <v>0</v>
      </c>
      <c r="H412" t="b">
        <v>0</v>
      </c>
      <c r="I412">
        <v>5</v>
      </c>
      <c r="J412" t="b">
        <v>1</v>
      </c>
      <c r="K412" t="b">
        <v>0</v>
      </c>
      <c r="L412" t="s">
        <v>224</v>
      </c>
    </row>
    <row r="413" spans="1:12" x14ac:dyDescent="0.25">
      <c r="A413" t="s">
        <v>840</v>
      </c>
      <c r="B413" t="s">
        <v>654</v>
      </c>
      <c r="C413" t="s">
        <v>481</v>
      </c>
      <c r="D413" t="s">
        <v>841</v>
      </c>
      <c r="E413" t="s">
        <v>483</v>
      </c>
      <c r="G413" t="b">
        <v>1</v>
      </c>
      <c r="H413" t="b">
        <v>1</v>
      </c>
      <c r="I413">
        <v>6</v>
      </c>
      <c r="J413" t="b">
        <v>0</v>
      </c>
      <c r="K413" t="b">
        <v>0</v>
      </c>
      <c r="L413" t="s">
        <v>224</v>
      </c>
    </row>
    <row r="414" spans="1:12" x14ac:dyDescent="0.25">
      <c r="A414" t="s">
        <v>842</v>
      </c>
      <c r="B414" t="s">
        <v>485</v>
      </c>
      <c r="C414" t="s">
        <v>481</v>
      </c>
      <c r="D414" t="s">
        <v>841</v>
      </c>
      <c r="E414" t="s">
        <v>483</v>
      </c>
      <c r="G414" t="b">
        <v>1</v>
      </c>
      <c r="H414" t="b">
        <v>1</v>
      </c>
      <c r="I414">
        <v>6</v>
      </c>
      <c r="J414" t="b">
        <v>0</v>
      </c>
      <c r="K414" t="b">
        <v>0</v>
      </c>
      <c r="L414" t="s">
        <v>224</v>
      </c>
    </row>
    <row r="415" spans="1:12" x14ac:dyDescent="0.25">
      <c r="A415" t="s">
        <v>843</v>
      </c>
      <c r="B415" t="s">
        <v>487</v>
      </c>
      <c r="C415" t="s">
        <v>481</v>
      </c>
      <c r="D415" t="s">
        <v>841</v>
      </c>
      <c r="E415" t="s">
        <v>483</v>
      </c>
      <c r="G415" t="b">
        <v>1</v>
      </c>
      <c r="H415" t="b">
        <v>1</v>
      </c>
      <c r="I415">
        <v>6</v>
      </c>
      <c r="J415" t="b">
        <v>0</v>
      </c>
      <c r="K415" t="b">
        <v>0</v>
      </c>
      <c r="L415" t="s">
        <v>224</v>
      </c>
    </row>
    <row r="416" spans="1:12" x14ac:dyDescent="0.25">
      <c r="A416" t="s">
        <v>844</v>
      </c>
      <c r="B416" t="s">
        <v>660</v>
      </c>
      <c r="C416" t="s">
        <v>481</v>
      </c>
      <c r="D416" t="s">
        <v>841</v>
      </c>
      <c r="E416" t="s">
        <v>483</v>
      </c>
      <c r="G416" t="b">
        <v>1</v>
      </c>
      <c r="H416" t="b">
        <v>1</v>
      </c>
      <c r="I416">
        <v>6</v>
      </c>
      <c r="J416" t="b">
        <v>0</v>
      </c>
      <c r="K416" t="b">
        <v>0</v>
      </c>
      <c r="L416" t="s">
        <v>224</v>
      </c>
    </row>
    <row r="417" spans="1:12" x14ac:dyDescent="0.25">
      <c r="A417" t="s">
        <v>845</v>
      </c>
      <c r="B417" t="s">
        <v>506</v>
      </c>
      <c r="C417" t="s">
        <v>481</v>
      </c>
      <c r="D417" t="s">
        <v>841</v>
      </c>
      <c r="E417" t="s">
        <v>483</v>
      </c>
      <c r="G417" t="b">
        <v>1</v>
      </c>
      <c r="H417" t="b">
        <v>1</v>
      </c>
      <c r="I417">
        <v>6</v>
      </c>
      <c r="J417" t="b">
        <v>0</v>
      </c>
      <c r="K417" t="b">
        <v>0</v>
      </c>
      <c r="L417" t="s">
        <v>224</v>
      </c>
    </row>
    <row r="418" spans="1:12" x14ac:dyDescent="0.25">
      <c r="A418" t="s">
        <v>846</v>
      </c>
      <c r="B418" t="s">
        <v>663</v>
      </c>
      <c r="C418" t="s">
        <v>481</v>
      </c>
      <c r="D418" t="s">
        <v>841</v>
      </c>
      <c r="E418" t="s">
        <v>483</v>
      </c>
      <c r="G418" t="b">
        <v>1</v>
      </c>
      <c r="H418" t="b">
        <v>1</v>
      </c>
      <c r="I418">
        <v>6</v>
      </c>
      <c r="J418" t="b">
        <v>0</v>
      </c>
      <c r="K418" t="b">
        <v>0</v>
      </c>
      <c r="L418" t="s">
        <v>224</v>
      </c>
    </row>
    <row r="419" spans="1:12" x14ac:dyDescent="0.25">
      <c r="A419" t="s">
        <v>841</v>
      </c>
      <c r="B419" t="s">
        <v>847</v>
      </c>
      <c r="C419" t="s">
        <v>481</v>
      </c>
      <c r="D419" t="s">
        <v>839</v>
      </c>
      <c r="E419" t="s">
        <v>483</v>
      </c>
      <c r="G419" t="b">
        <v>0</v>
      </c>
      <c r="H419" t="b">
        <v>0</v>
      </c>
      <c r="I419">
        <v>5</v>
      </c>
      <c r="J419" t="b">
        <v>1</v>
      </c>
      <c r="K419" t="b">
        <v>0</v>
      </c>
      <c r="L419" t="s">
        <v>224</v>
      </c>
    </row>
    <row r="420" spans="1:12" x14ac:dyDescent="0.25">
      <c r="A420" t="s">
        <v>839</v>
      </c>
      <c r="B420" t="s">
        <v>848</v>
      </c>
      <c r="C420" t="s">
        <v>481</v>
      </c>
      <c r="D420" t="s">
        <v>829</v>
      </c>
      <c r="E420" t="s">
        <v>483</v>
      </c>
      <c r="G420" t="b">
        <v>0</v>
      </c>
      <c r="H420" t="b">
        <v>0</v>
      </c>
      <c r="I420">
        <v>4</v>
      </c>
      <c r="J420" t="b">
        <v>1</v>
      </c>
      <c r="K420" t="b">
        <v>0</v>
      </c>
      <c r="L420" t="s">
        <v>224</v>
      </c>
    </row>
    <row r="421" spans="1:12" x14ac:dyDescent="0.25">
      <c r="A421" t="s">
        <v>849</v>
      </c>
      <c r="B421" t="s">
        <v>480</v>
      </c>
      <c r="C421" t="s">
        <v>481</v>
      </c>
      <c r="D421" t="s">
        <v>850</v>
      </c>
      <c r="E421" t="s">
        <v>483</v>
      </c>
      <c r="G421" t="b">
        <v>1</v>
      </c>
      <c r="H421" t="b">
        <v>1</v>
      </c>
      <c r="I421">
        <v>6</v>
      </c>
      <c r="J421" t="b">
        <v>0</v>
      </c>
      <c r="K421" t="b">
        <v>0</v>
      </c>
      <c r="L421" t="s">
        <v>224</v>
      </c>
    </row>
    <row r="422" spans="1:12" x14ac:dyDescent="0.25">
      <c r="A422" t="s">
        <v>851</v>
      </c>
      <c r="B422" t="s">
        <v>485</v>
      </c>
      <c r="C422" t="s">
        <v>481</v>
      </c>
      <c r="D422" t="s">
        <v>850</v>
      </c>
      <c r="E422" t="s">
        <v>483</v>
      </c>
      <c r="G422" t="b">
        <v>1</v>
      </c>
      <c r="H422" t="b">
        <v>1</v>
      </c>
      <c r="I422">
        <v>6</v>
      </c>
      <c r="J422" t="b">
        <v>0</v>
      </c>
      <c r="K422" t="b">
        <v>0</v>
      </c>
      <c r="L422" t="s">
        <v>224</v>
      </c>
    </row>
    <row r="423" spans="1:12" x14ac:dyDescent="0.25">
      <c r="A423" t="s">
        <v>852</v>
      </c>
      <c r="B423" t="s">
        <v>487</v>
      </c>
      <c r="C423" t="s">
        <v>481</v>
      </c>
      <c r="D423" t="s">
        <v>850</v>
      </c>
      <c r="E423" t="s">
        <v>483</v>
      </c>
      <c r="G423" t="b">
        <v>1</v>
      </c>
      <c r="H423" t="b">
        <v>1</v>
      </c>
      <c r="I423">
        <v>6</v>
      </c>
      <c r="J423" t="b">
        <v>0</v>
      </c>
      <c r="K423" t="b">
        <v>0</v>
      </c>
      <c r="L423" t="s">
        <v>224</v>
      </c>
    </row>
    <row r="424" spans="1:12" x14ac:dyDescent="0.25">
      <c r="A424" t="s">
        <v>853</v>
      </c>
      <c r="B424" t="s">
        <v>489</v>
      </c>
      <c r="C424" t="s">
        <v>481</v>
      </c>
      <c r="D424" t="s">
        <v>850</v>
      </c>
      <c r="E424" t="s">
        <v>483</v>
      </c>
      <c r="G424" t="b">
        <v>1</v>
      </c>
      <c r="H424" t="b">
        <v>1</v>
      </c>
      <c r="I424">
        <v>6</v>
      </c>
      <c r="J424" t="b">
        <v>0</v>
      </c>
      <c r="K424" t="b">
        <v>0</v>
      </c>
      <c r="L424" t="s">
        <v>224</v>
      </c>
    </row>
    <row r="425" spans="1:12" x14ac:dyDescent="0.25">
      <c r="A425" t="s">
        <v>854</v>
      </c>
      <c r="B425" t="s">
        <v>491</v>
      </c>
      <c r="C425" t="s">
        <v>481</v>
      </c>
      <c r="D425" t="s">
        <v>850</v>
      </c>
      <c r="E425" t="s">
        <v>483</v>
      </c>
      <c r="G425" t="b">
        <v>1</v>
      </c>
      <c r="H425" t="b">
        <v>1</v>
      </c>
      <c r="I425">
        <v>6</v>
      </c>
      <c r="J425" t="b">
        <v>0</v>
      </c>
      <c r="K425" t="b">
        <v>0</v>
      </c>
      <c r="L425" t="s">
        <v>224</v>
      </c>
    </row>
    <row r="426" spans="1:12" x14ac:dyDescent="0.25">
      <c r="A426" t="s">
        <v>855</v>
      </c>
      <c r="B426" t="s">
        <v>493</v>
      </c>
      <c r="C426" t="s">
        <v>481</v>
      </c>
      <c r="D426" t="s">
        <v>850</v>
      </c>
      <c r="E426" t="s">
        <v>483</v>
      </c>
      <c r="G426" t="b">
        <v>1</v>
      </c>
      <c r="H426" t="b">
        <v>1</v>
      </c>
      <c r="I426">
        <v>6</v>
      </c>
      <c r="J426" t="b">
        <v>0</v>
      </c>
      <c r="K426" t="b">
        <v>0</v>
      </c>
      <c r="L426" t="s">
        <v>224</v>
      </c>
    </row>
    <row r="427" spans="1:12" x14ac:dyDescent="0.25">
      <c r="A427" t="s">
        <v>856</v>
      </c>
      <c r="B427" t="s">
        <v>495</v>
      </c>
      <c r="C427" t="s">
        <v>481</v>
      </c>
      <c r="D427" t="s">
        <v>850</v>
      </c>
      <c r="E427" t="s">
        <v>483</v>
      </c>
      <c r="G427" t="b">
        <v>1</v>
      </c>
      <c r="H427" t="b">
        <v>1</v>
      </c>
      <c r="I427">
        <v>6</v>
      </c>
      <c r="J427" t="b">
        <v>0</v>
      </c>
      <c r="K427" t="b">
        <v>0</v>
      </c>
      <c r="L427" t="s">
        <v>224</v>
      </c>
    </row>
    <row r="428" spans="1:12" x14ac:dyDescent="0.25">
      <c r="A428" t="s">
        <v>850</v>
      </c>
      <c r="B428" t="s">
        <v>857</v>
      </c>
      <c r="C428" t="s">
        <v>481</v>
      </c>
      <c r="D428" t="s">
        <v>858</v>
      </c>
      <c r="E428" t="s">
        <v>483</v>
      </c>
      <c r="G428" t="b">
        <v>0</v>
      </c>
      <c r="H428" t="b">
        <v>0</v>
      </c>
      <c r="I428">
        <v>5</v>
      </c>
      <c r="J428" t="b">
        <v>1</v>
      </c>
      <c r="K428" t="b">
        <v>0</v>
      </c>
      <c r="L428" t="s">
        <v>224</v>
      </c>
    </row>
    <row r="429" spans="1:12" x14ac:dyDescent="0.25">
      <c r="A429" t="s">
        <v>859</v>
      </c>
      <c r="B429" t="s">
        <v>654</v>
      </c>
      <c r="C429" t="s">
        <v>481</v>
      </c>
      <c r="D429" t="s">
        <v>860</v>
      </c>
      <c r="E429" t="s">
        <v>483</v>
      </c>
      <c r="G429" t="b">
        <v>1</v>
      </c>
      <c r="H429" t="b">
        <v>1</v>
      </c>
      <c r="I429">
        <v>6</v>
      </c>
      <c r="J429" t="b">
        <v>0</v>
      </c>
      <c r="K429" t="b">
        <v>0</v>
      </c>
      <c r="L429" t="s">
        <v>224</v>
      </c>
    </row>
    <row r="430" spans="1:12" x14ac:dyDescent="0.25">
      <c r="A430" t="s">
        <v>861</v>
      </c>
      <c r="B430" t="s">
        <v>485</v>
      </c>
      <c r="C430" t="s">
        <v>481</v>
      </c>
      <c r="D430" t="s">
        <v>860</v>
      </c>
      <c r="E430" t="s">
        <v>483</v>
      </c>
      <c r="G430" t="b">
        <v>1</v>
      </c>
      <c r="H430" t="b">
        <v>1</v>
      </c>
      <c r="I430">
        <v>6</v>
      </c>
      <c r="J430" t="b">
        <v>0</v>
      </c>
      <c r="K430" t="b">
        <v>0</v>
      </c>
      <c r="L430" t="s">
        <v>224</v>
      </c>
    </row>
    <row r="431" spans="1:12" x14ac:dyDescent="0.25">
      <c r="A431" t="s">
        <v>862</v>
      </c>
      <c r="B431" t="s">
        <v>487</v>
      </c>
      <c r="C431" t="s">
        <v>481</v>
      </c>
      <c r="D431" t="s">
        <v>860</v>
      </c>
      <c r="E431" t="s">
        <v>483</v>
      </c>
      <c r="G431" t="b">
        <v>1</v>
      </c>
      <c r="H431" t="b">
        <v>1</v>
      </c>
      <c r="I431">
        <v>6</v>
      </c>
      <c r="J431" t="b">
        <v>0</v>
      </c>
      <c r="K431" t="b">
        <v>0</v>
      </c>
      <c r="L431" t="s">
        <v>224</v>
      </c>
    </row>
    <row r="432" spans="1:12" x14ac:dyDescent="0.25">
      <c r="A432" t="s">
        <v>863</v>
      </c>
      <c r="B432" t="s">
        <v>660</v>
      </c>
      <c r="C432" t="s">
        <v>481</v>
      </c>
      <c r="D432" t="s">
        <v>860</v>
      </c>
      <c r="E432" t="s">
        <v>483</v>
      </c>
      <c r="G432" t="b">
        <v>1</v>
      </c>
      <c r="H432" t="b">
        <v>1</v>
      </c>
      <c r="I432">
        <v>6</v>
      </c>
      <c r="J432" t="b">
        <v>0</v>
      </c>
      <c r="K432" t="b">
        <v>0</v>
      </c>
      <c r="L432" t="s">
        <v>224</v>
      </c>
    </row>
    <row r="433" spans="1:12" x14ac:dyDescent="0.25">
      <c r="A433" t="s">
        <v>864</v>
      </c>
      <c r="B433" t="s">
        <v>506</v>
      </c>
      <c r="C433" t="s">
        <v>481</v>
      </c>
      <c r="D433" t="s">
        <v>860</v>
      </c>
      <c r="E433" t="s">
        <v>483</v>
      </c>
      <c r="G433" t="b">
        <v>1</v>
      </c>
      <c r="H433" t="b">
        <v>1</v>
      </c>
      <c r="I433">
        <v>6</v>
      </c>
      <c r="J433" t="b">
        <v>0</v>
      </c>
      <c r="K433" t="b">
        <v>0</v>
      </c>
      <c r="L433" t="s">
        <v>224</v>
      </c>
    </row>
    <row r="434" spans="1:12" x14ac:dyDescent="0.25">
      <c r="A434" t="s">
        <v>865</v>
      </c>
      <c r="B434" t="s">
        <v>663</v>
      </c>
      <c r="C434" t="s">
        <v>481</v>
      </c>
      <c r="D434" t="s">
        <v>860</v>
      </c>
      <c r="E434" t="s">
        <v>483</v>
      </c>
      <c r="G434" t="b">
        <v>1</v>
      </c>
      <c r="H434" t="b">
        <v>1</v>
      </c>
      <c r="I434">
        <v>6</v>
      </c>
      <c r="J434" t="b">
        <v>0</v>
      </c>
      <c r="K434" t="b">
        <v>0</v>
      </c>
      <c r="L434" t="s">
        <v>224</v>
      </c>
    </row>
    <row r="435" spans="1:12" x14ac:dyDescent="0.25">
      <c r="A435" t="s">
        <v>860</v>
      </c>
      <c r="B435" t="s">
        <v>866</v>
      </c>
      <c r="C435" t="s">
        <v>481</v>
      </c>
      <c r="D435" t="s">
        <v>858</v>
      </c>
      <c r="E435" t="s">
        <v>483</v>
      </c>
      <c r="G435" t="b">
        <v>0</v>
      </c>
      <c r="H435" t="b">
        <v>0</v>
      </c>
      <c r="I435">
        <v>5</v>
      </c>
      <c r="J435" t="b">
        <v>1</v>
      </c>
      <c r="K435" t="b">
        <v>0</v>
      </c>
      <c r="L435" t="s">
        <v>224</v>
      </c>
    </row>
    <row r="436" spans="1:12" x14ac:dyDescent="0.25">
      <c r="A436" t="s">
        <v>858</v>
      </c>
      <c r="B436" t="s">
        <v>867</v>
      </c>
      <c r="C436" t="s">
        <v>481</v>
      </c>
      <c r="D436" t="s">
        <v>829</v>
      </c>
      <c r="E436" t="s">
        <v>483</v>
      </c>
      <c r="G436" t="b">
        <v>0</v>
      </c>
      <c r="H436" t="b">
        <v>0</v>
      </c>
      <c r="I436">
        <v>4</v>
      </c>
      <c r="J436" t="b">
        <v>1</v>
      </c>
      <c r="K436" t="b">
        <v>0</v>
      </c>
      <c r="L436" t="s">
        <v>224</v>
      </c>
    </row>
    <row r="437" spans="1:12" x14ac:dyDescent="0.25">
      <c r="A437" t="s">
        <v>868</v>
      </c>
      <c r="B437" t="s">
        <v>480</v>
      </c>
      <c r="C437" t="s">
        <v>481</v>
      </c>
      <c r="D437" t="s">
        <v>869</v>
      </c>
      <c r="E437" t="s">
        <v>483</v>
      </c>
      <c r="G437" t="b">
        <v>1</v>
      </c>
      <c r="H437" t="b">
        <v>1</v>
      </c>
      <c r="I437">
        <v>6</v>
      </c>
      <c r="J437" t="b">
        <v>0</v>
      </c>
      <c r="K437" t="b">
        <v>0</v>
      </c>
      <c r="L437" t="s">
        <v>224</v>
      </c>
    </row>
    <row r="438" spans="1:12" x14ac:dyDescent="0.25">
      <c r="A438" t="s">
        <v>870</v>
      </c>
      <c r="B438" t="s">
        <v>485</v>
      </c>
      <c r="C438" t="s">
        <v>481</v>
      </c>
      <c r="D438" t="s">
        <v>869</v>
      </c>
      <c r="E438" t="s">
        <v>483</v>
      </c>
      <c r="G438" t="b">
        <v>1</v>
      </c>
      <c r="H438" t="b">
        <v>1</v>
      </c>
      <c r="I438">
        <v>6</v>
      </c>
      <c r="J438" t="b">
        <v>0</v>
      </c>
      <c r="K438" t="b">
        <v>0</v>
      </c>
      <c r="L438" t="s">
        <v>224</v>
      </c>
    </row>
    <row r="439" spans="1:12" x14ac:dyDescent="0.25">
      <c r="A439" t="s">
        <v>871</v>
      </c>
      <c r="B439" t="s">
        <v>487</v>
      </c>
      <c r="C439" t="s">
        <v>481</v>
      </c>
      <c r="D439" t="s">
        <v>869</v>
      </c>
      <c r="E439" t="s">
        <v>483</v>
      </c>
      <c r="G439" t="b">
        <v>1</v>
      </c>
      <c r="H439" t="b">
        <v>1</v>
      </c>
      <c r="I439">
        <v>6</v>
      </c>
      <c r="J439" t="b">
        <v>0</v>
      </c>
      <c r="K439" t="b">
        <v>0</v>
      </c>
      <c r="L439" t="s">
        <v>224</v>
      </c>
    </row>
    <row r="440" spans="1:12" x14ac:dyDescent="0.25">
      <c r="A440" t="s">
        <v>872</v>
      </c>
      <c r="B440" t="s">
        <v>489</v>
      </c>
      <c r="C440" t="s">
        <v>481</v>
      </c>
      <c r="D440" t="s">
        <v>869</v>
      </c>
      <c r="E440" t="s">
        <v>483</v>
      </c>
      <c r="G440" t="b">
        <v>1</v>
      </c>
      <c r="H440" t="b">
        <v>1</v>
      </c>
      <c r="I440">
        <v>6</v>
      </c>
      <c r="J440" t="b">
        <v>0</v>
      </c>
      <c r="K440" t="b">
        <v>0</v>
      </c>
      <c r="L440" t="s">
        <v>224</v>
      </c>
    </row>
    <row r="441" spans="1:12" x14ac:dyDescent="0.25">
      <c r="A441" t="s">
        <v>873</v>
      </c>
      <c r="B441" t="s">
        <v>491</v>
      </c>
      <c r="C441" t="s">
        <v>481</v>
      </c>
      <c r="D441" t="s">
        <v>869</v>
      </c>
      <c r="E441" t="s">
        <v>483</v>
      </c>
      <c r="G441" t="b">
        <v>1</v>
      </c>
      <c r="H441" t="b">
        <v>1</v>
      </c>
      <c r="I441">
        <v>6</v>
      </c>
      <c r="J441" t="b">
        <v>0</v>
      </c>
      <c r="K441" t="b">
        <v>0</v>
      </c>
      <c r="L441" t="s">
        <v>224</v>
      </c>
    </row>
    <row r="442" spans="1:12" x14ac:dyDescent="0.25">
      <c r="A442" t="s">
        <v>874</v>
      </c>
      <c r="B442" t="s">
        <v>493</v>
      </c>
      <c r="C442" t="s">
        <v>481</v>
      </c>
      <c r="D442" t="s">
        <v>869</v>
      </c>
      <c r="E442" t="s">
        <v>483</v>
      </c>
      <c r="G442" t="b">
        <v>1</v>
      </c>
      <c r="H442" t="b">
        <v>1</v>
      </c>
      <c r="I442">
        <v>6</v>
      </c>
      <c r="J442" t="b">
        <v>0</v>
      </c>
      <c r="K442" t="b">
        <v>0</v>
      </c>
      <c r="L442" t="s">
        <v>224</v>
      </c>
    </row>
    <row r="443" spans="1:12" x14ac:dyDescent="0.25">
      <c r="A443" t="s">
        <v>875</v>
      </c>
      <c r="B443" t="s">
        <v>495</v>
      </c>
      <c r="C443" t="s">
        <v>481</v>
      </c>
      <c r="D443" t="s">
        <v>869</v>
      </c>
      <c r="E443" t="s">
        <v>483</v>
      </c>
      <c r="G443" t="b">
        <v>1</v>
      </c>
      <c r="H443" t="b">
        <v>1</v>
      </c>
      <c r="I443">
        <v>6</v>
      </c>
      <c r="J443" t="b">
        <v>0</v>
      </c>
      <c r="K443" t="b">
        <v>0</v>
      </c>
      <c r="L443" t="s">
        <v>224</v>
      </c>
    </row>
    <row r="444" spans="1:12" x14ac:dyDescent="0.25">
      <c r="A444" t="s">
        <v>869</v>
      </c>
      <c r="B444" t="s">
        <v>876</v>
      </c>
      <c r="C444" t="s">
        <v>481</v>
      </c>
      <c r="D444" t="s">
        <v>877</v>
      </c>
      <c r="E444" t="s">
        <v>483</v>
      </c>
      <c r="G444" t="b">
        <v>0</v>
      </c>
      <c r="H444" t="b">
        <v>0</v>
      </c>
      <c r="I444">
        <v>5</v>
      </c>
      <c r="J444" t="b">
        <v>1</v>
      </c>
      <c r="K444" t="b">
        <v>0</v>
      </c>
      <c r="L444" t="s">
        <v>224</v>
      </c>
    </row>
    <row r="445" spans="1:12" x14ac:dyDescent="0.25">
      <c r="A445" t="s">
        <v>878</v>
      </c>
      <c r="B445" t="s">
        <v>654</v>
      </c>
      <c r="C445" t="s">
        <v>481</v>
      </c>
      <c r="D445" t="s">
        <v>879</v>
      </c>
      <c r="E445" t="s">
        <v>483</v>
      </c>
      <c r="G445" t="b">
        <v>1</v>
      </c>
      <c r="H445" t="b">
        <v>1</v>
      </c>
      <c r="I445">
        <v>6</v>
      </c>
      <c r="J445" t="b">
        <v>0</v>
      </c>
      <c r="K445" t="b">
        <v>0</v>
      </c>
      <c r="L445" t="s">
        <v>224</v>
      </c>
    </row>
    <row r="446" spans="1:12" x14ac:dyDescent="0.25">
      <c r="A446" t="s">
        <v>880</v>
      </c>
      <c r="B446" t="s">
        <v>485</v>
      </c>
      <c r="C446" t="s">
        <v>481</v>
      </c>
      <c r="D446" t="s">
        <v>879</v>
      </c>
      <c r="E446" t="s">
        <v>483</v>
      </c>
      <c r="G446" t="b">
        <v>1</v>
      </c>
      <c r="H446" t="b">
        <v>1</v>
      </c>
      <c r="I446">
        <v>6</v>
      </c>
      <c r="J446" t="b">
        <v>0</v>
      </c>
      <c r="K446" t="b">
        <v>0</v>
      </c>
      <c r="L446" t="s">
        <v>224</v>
      </c>
    </row>
    <row r="447" spans="1:12" x14ac:dyDescent="0.25">
      <c r="A447" t="s">
        <v>881</v>
      </c>
      <c r="B447" t="s">
        <v>487</v>
      </c>
      <c r="C447" t="s">
        <v>481</v>
      </c>
      <c r="D447" t="s">
        <v>879</v>
      </c>
      <c r="E447" t="s">
        <v>483</v>
      </c>
      <c r="G447" t="b">
        <v>1</v>
      </c>
      <c r="H447" t="b">
        <v>1</v>
      </c>
      <c r="I447">
        <v>6</v>
      </c>
      <c r="J447" t="b">
        <v>0</v>
      </c>
      <c r="K447" t="b">
        <v>0</v>
      </c>
      <c r="L447" t="s">
        <v>224</v>
      </c>
    </row>
    <row r="448" spans="1:12" x14ac:dyDescent="0.25">
      <c r="A448" t="s">
        <v>882</v>
      </c>
      <c r="B448" t="s">
        <v>660</v>
      </c>
      <c r="C448" t="s">
        <v>481</v>
      </c>
      <c r="D448" t="s">
        <v>879</v>
      </c>
      <c r="E448" t="s">
        <v>483</v>
      </c>
      <c r="G448" t="b">
        <v>1</v>
      </c>
      <c r="H448" t="b">
        <v>1</v>
      </c>
      <c r="I448">
        <v>6</v>
      </c>
      <c r="J448" t="b">
        <v>0</v>
      </c>
      <c r="K448" t="b">
        <v>0</v>
      </c>
      <c r="L448" t="s">
        <v>224</v>
      </c>
    </row>
    <row r="449" spans="1:12" x14ac:dyDescent="0.25">
      <c r="A449" t="s">
        <v>883</v>
      </c>
      <c r="B449" t="s">
        <v>506</v>
      </c>
      <c r="C449" t="s">
        <v>481</v>
      </c>
      <c r="D449" t="s">
        <v>879</v>
      </c>
      <c r="E449" t="s">
        <v>483</v>
      </c>
      <c r="G449" t="b">
        <v>1</v>
      </c>
      <c r="H449" t="b">
        <v>1</v>
      </c>
      <c r="I449">
        <v>6</v>
      </c>
      <c r="J449" t="b">
        <v>0</v>
      </c>
      <c r="K449" t="b">
        <v>0</v>
      </c>
      <c r="L449" t="s">
        <v>224</v>
      </c>
    </row>
    <row r="450" spans="1:12" x14ac:dyDescent="0.25">
      <c r="A450" t="s">
        <v>884</v>
      </c>
      <c r="B450" t="s">
        <v>663</v>
      </c>
      <c r="C450" t="s">
        <v>481</v>
      </c>
      <c r="D450" t="s">
        <v>879</v>
      </c>
      <c r="E450" t="s">
        <v>483</v>
      </c>
      <c r="G450" t="b">
        <v>1</v>
      </c>
      <c r="H450" t="b">
        <v>1</v>
      </c>
      <c r="I450">
        <v>6</v>
      </c>
      <c r="J450" t="b">
        <v>0</v>
      </c>
      <c r="K450" t="b">
        <v>0</v>
      </c>
      <c r="L450" t="s">
        <v>224</v>
      </c>
    </row>
    <row r="451" spans="1:12" x14ac:dyDescent="0.25">
      <c r="A451" t="s">
        <v>879</v>
      </c>
      <c r="B451" t="s">
        <v>885</v>
      </c>
      <c r="C451" t="s">
        <v>481</v>
      </c>
      <c r="D451" t="s">
        <v>877</v>
      </c>
      <c r="E451" t="s">
        <v>483</v>
      </c>
      <c r="G451" t="b">
        <v>0</v>
      </c>
      <c r="H451" t="b">
        <v>0</v>
      </c>
      <c r="I451">
        <v>5</v>
      </c>
      <c r="J451" t="b">
        <v>1</v>
      </c>
      <c r="K451" t="b">
        <v>0</v>
      </c>
      <c r="L451" t="s">
        <v>224</v>
      </c>
    </row>
    <row r="452" spans="1:12" x14ac:dyDescent="0.25">
      <c r="A452" t="s">
        <v>877</v>
      </c>
      <c r="B452" t="s">
        <v>886</v>
      </c>
      <c r="C452" t="s">
        <v>481</v>
      </c>
      <c r="D452" t="s">
        <v>829</v>
      </c>
      <c r="E452" t="s">
        <v>483</v>
      </c>
      <c r="G452" t="b">
        <v>0</v>
      </c>
      <c r="H452" t="b">
        <v>0</v>
      </c>
      <c r="I452">
        <v>4</v>
      </c>
      <c r="J452" t="b">
        <v>1</v>
      </c>
      <c r="K452" t="b">
        <v>0</v>
      </c>
      <c r="L452" t="s">
        <v>224</v>
      </c>
    </row>
    <row r="453" spans="1:12" x14ac:dyDescent="0.25">
      <c r="A453" t="s">
        <v>829</v>
      </c>
      <c r="B453" t="s">
        <v>887</v>
      </c>
      <c r="C453" t="s">
        <v>481</v>
      </c>
      <c r="D453" t="s">
        <v>642</v>
      </c>
      <c r="E453" t="s">
        <v>483</v>
      </c>
      <c r="G453" t="b">
        <v>0</v>
      </c>
      <c r="H453" t="b">
        <v>0</v>
      </c>
      <c r="I453">
        <v>3</v>
      </c>
      <c r="J453" t="b">
        <v>1</v>
      </c>
      <c r="K453" t="b">
        <v>0</v>
      </c>
      <c r="L453" t="s">
        <v>224</v>
      </c>
    </row>
    <row r="454" spans="1:12" x14ac:dyDescent="0.25">
      <c r="A454" t="s">
        <v>888</v>
      </c>
      <c r="B454" t="s">
        <v>480</v>
      </c>
      <c r="C454" t="s">
        <v>481</v>
      </c>
      <c r="D454" t="s">
        <v>889</v>
      </c>
      <c r="E454" t="s">
        <v>483</v>
      </c>
      <c r="G454" t="b">
        <v>1</v>
      </c>
      <c r="H454" t="b">
        <v>1</v>
      </c>
      <c r="I454">
        <v>6</v>
      </c>
      <c r="J454" t="b">
        <v>0</v>
      </c>
      <c r="K454" t="b">
        <v>1</v>
      </c>
      <c r="L454" t="s">
        <v>224</v>
      </c>
    </row>
    <row r="455" spans="1:12" x14ac:dyDescent="0.25">
      <c r="A455" t="s">
        <v>890</v>
      </c>
      <c r="B455" t="s">
        <v>485</v>
      </c>
      <c r="C455" t="s">
        <v>481</v>
      </c>
      <c r="D455" t="s">
        <v>889</v>
      </c>
      <c r="E455" t="s">
        <v>483</v>
      </c>
      <c r="G455" t="b">
        <v>1</v>
      </c>
      <c r="H455" t="b">
        <v>1</v>
      </c>
      <c r="I455">
        <v>6</v>
      </c>
      <c r="J455" t="b">
        <v>0</v>
      </c>
      <c r="K455" t="b">
        <v>1</v>
      </c>
      <c r="L455" t="s">
        <v>224</v>
      </c>
    </row>
    <row r="456" spans="1:12" x14ac:dyDescent="0.25">
      <c r="A456" t="s">
        <v>891</v>
      </c>
      <c r="B456" t="s">
        <v>487</v>
      </c>
      <c r="C456" t="s">
        <v>481</v>
      </c>
      <c r="D456" t="s">
        <v>889</v>
      </c>
      <c r="E456" t="s">
        <v>483</v>
      </c>
      <c r="G456" t="b">
        <v>1</v>
      </c>
      <c r="H456" t="b">
        <v>1</v>
      </c>
      <c r="I456">
        <v>6</v>
      </c>
      <c r="J456" t="b">
        <v>0</v>
      </c>
      <c r="K456" t="b">
        <v>1</v>
      </c>
      <c r="L456" t="s">
        <v>224</v>
      </c>
    </row>
    <row r="457" spans="1:12" x14ac:dyDescent="0.25">
      <c r="A457" t="s">
        <v>892</v>
      </c>
      <c r="B457" t="s">
        <v>489</v>
      </c>
      <c r="C457" t="s">
        <v>481</v>
      </c>
      <c r="D457" t="s">
        <v>889</v>
      </c>
      <c r="E457" t="s">
        <v>483</v>
      </c>
      <c r="G457" t="b">
        <v>1</v>
      </c>
      <c r="H457" t="b">
        <v>1</v>
      </c>
      <c r="I457">
        <v>6</v>
      </c>
      <c r="J457" t="b">
        <v>0</v>
      </c>
      <c r="K457" t="b">
        <v>1</v>
      </c>
      <c r="L457" t="s">
        <v>224</v>
      </c>
    </row>
    <row r="458" spans="1:12" x14ac:dyDescent="0.25">
      <c r="A458" t="s">
        <v>893</v>
      </c>
      <c r="B458" t="s">
        <v>491</v>
      </c>
      <c r="C458" t="s">
        <v>481</v>
      </c>
      <c r="D458" t="s">
        <v>889</v>
      </c>
      <c r="E458" t="s">
        <v>483</v>
      </c>
      <c r="G458" t="b">
        <v>1</v>
      </c>
      <c r="H458" t="b">
        <v>1</v>
      </c>
      <c r="I458">
        <v>6</v>
      </c>
      <c r="J458" t="b">
        <v>0</v>
      </c>
      <c r="K458" t="b">
        <v>1</v>
      </c>
      <c r="L458" t="s">
        <v>224</v>
      </c>
    </row>
    <row r="459" spans="1:12" x14ac:dyDescent="0.25">
      <c r="A459" t="s">
        <v>894</v>
      </c>
      <c r="B459" t="s">
        <v>493</v>
      </c>
      <c r="C459" t="s">
        <v>481</v>
      </c>
      <c r="D459" t="s">
        <v>889</v>
      </c>
      <c r="E459" t="s">
        <v>483</v>
      </c>
      <c r="G459" t="b">
        <v>1</v>
      </c>
      <c r="H459" t="b">
        <v>1</v>
      </c>
      <c r="I459">
        <v>6</v>
      </c>
      <c r="J459" t="b">
        <v>0</v>
      </c>
      <c r="K459" t="b">
        <v>1</v>
      </c>
      <c r="L459" t="s">
        <v>224</v>
      </c>
    </row>
    <row r="460" spans="1:12" x14ac:dyDescent="0.25">
      <c r="A460" t="s">
        <v>895</v>
      </c>
      <c r="B460" t="s">
        <v>495</v>
      </c>
      <c r="C460" t="s">
        <v>481</v>
      </c>
      <c r="D460" t="s">
        <v>889</v>
      </c>
      <c r="E460" t="s">
        <v>483</v>
      </c>
      <c r="G460" t="b">
        <v>1</v>
      </c>
      <c r="H460" t="b">
        <v>1</v>
      </c>
      <c r="I460">
        <v>6</v>
      </c>
      <c r="J460" t="b">
        <v>0</v>
      </c>
      <c r="K460" t="b">
        <v>1</v>
      </c>
      <c r="L460" t="s">
        <v>224</v>
      </c>
    </row>
    <row r="461" spans="1:12" x14ac:dyDescent="0.25">
      <c r="A461" t="s">
        <v>889</v>
      </c>
      <c r="B461" t="s">
        <v>896</v>
      </c>
      <c r="C461" t="s">
        <v>481</v>
      </c>
      <c r="D461" t="s">
        <v>897</v>
      </c>
      <c r="E461" t="s">
        <v>483</v>
      </c>
      <c r="G461" t="b">
        <v>0</v>
      </c>
      <c r="H461" t="b">
        <v>0</v>
      </c>
      <c r="I461">
        <v>5</v>
      </c>
      <c r="J461" t="b">
        <v>1</v>
      </c>
      <c r="K461" t="b">
        <v>1</v>
      </c>
      <c r="L461" t="s">
        <v>224</v>
      </c>
    </row>
    <row r="462" spans="1:12" x14ac:dyDescent="0.25">
      <c r="A462" t="s">
        <v>898</v>
      </c>
      <c r="B462" t="s">
        <v>654</v>
      </c>
      <c r="C462" t="s">
        <v>481</v>
      </c>
      <c r="D462" t="s">
        <v>899</v>
      </c>
      <c r="E462" t="s">
        <v>483</v>
      </c>
      <c r="G462" t="b">
        <v>1</v>
      </c>
      <c r="H462" t="b">
        <v>1</v>
      </c>
      <c r="I462">
        <v>6</v>
      </c>
      <c r="J462" t="b">
        <v>0</v>
      </c>
      <c r="K462" t="b">
        <v>1</v>
      </c>
      <c r="L462" t="s">
        <v>224</v>
      </c>
    </row>
    <row r="463" spans="1:12" x14ac:dyDescent="0.25">
      <c r="A463" t="s">
        <v>900</v>
      </c>
      <c r="B463" t="s">
        <v>485</v>
      </c>
      <c r="C463" t="s">
        <v>481</v>
      </c>
      <c r="D463" t="s">
        <v>899</v>
      </c>
      <c r="E463" t="s">
        <v>483</v>
      </c>
      <c r="G463" t="b">
        <v>1</v>
      </c>
      <c r="H463" t="b">
        <v>1</v>
      </c>
      <c r="I463">
        <v>6</v>
      </c>
      <c r="J463" t="b">
        <v>0</v>
      </c>
      <c r="K463" t="b">
        <v>1</v>
      </c>
      <c r="L463" t="s">
        <v>224</v>
      </c>
    </row>
    <row r="464" spans="1:12" x14ac:dyDescent="0.25">
      <c r="A464" t="s">
        <v>901</v>
      </c>
      <c r="B464" t="s">
        <v>487</v>
      </c>
      <c r="C464" t="s">
        <v>481</v>
      </c>
      <c r="D464" t="s">
        <v>899</v>
      </c>
      <c r="E464" t="s">
        <v>483</v>
      </c>
      <c r="G464" t="b">
        <v>1</v>
      </c>
      <c r="H464" t="b">
        <v>1</v>
      </c>
      <c r="I464">
        <v>6</v>
      </c>
      <c r="J464" t="b">
        <v>0</v>
      </c>
      <c r="K464" t="b">
        <v>1</v>
      </c>
      <c r="L464" t="s">
        <v>224</v>
      </c>
    </row>
    <row r="465" spans="1:12" x14ac:dyDescent="0.25">
      <c r="A465" t="s">
        <v>902</v>
      </c>
      <c r="B465" t="s">
        <v>660</v>
      </c>
      <c r="C465" t="s">
        <v>481</v>
      </c>
      <c r="D465" t="s">
        <v>899</v>
      </c>
      <c r="E465" t="s">
        <v>483</v>
      </c>
      <c r="G465" t="b">
        <v>1</v>
      </c>
      <c r="H465" t="b">
        <v>1</v>
      </c>
      <c r="I465">
        <v>6</v>
      </c>
      <c r="J465" t="b">
        <v>0</v>
      </c>
      <c r="K465" t="b">
        <v>1</v>
      </c>
      <c r="L465" t="s">
        <v>224</v>
      </c>
    </row>
    <row r="466" spans="1:12" x14ac:dyDescent="0.25">
      <c r="A466" t="s">
        <v>903</v>
      </c>
      <c r="B466" t="s">
        <v>506</v>
      </c>
      <c r="C466" t="s">
        <v>481</v>
      </c>
      <c r="D466" t="s">
        <v>899</v>
      </c>
      <c r="E466" t="s">
        <v>483</v>
      </c>
      <c r="G466" t="b">
        <v>1</v>
      </c>
      <c r="H466" t="b">
        <v>1</v>
      </c>
      <c r="I466">
        <v>6</v>
      </c>
      <c r="J466" t="b">
        <v>0</v>
      </c>
      <c r="K466" t="b">
        <v>1</v>
      </c>
      <c r="L466" t="s">
        <v>224</v>
      </c>
    </row>
    <row r="467" spans="1:12" x14ac:dyDescent="0.25">
      <c r="A467" t="s">
        <v>904</v>
      </c>
      <c r="B467" t="s">
        <v>663</v>
      </c>
      <c r="C467" t="s">
        <v>481</v>
      </c>
      <c r="D467" t="s">
        <v>899</v>
      </c>
      <c r="E467" t="s">
        <v>483</v>
      </c>
      <c r="G467" t="b">
        <v>1</v>
      </c>
      <c r="H467" t="b">
        <v>1</v>
      </c>
      <c r="I467">
        <v>6</v>
      </c>
      <c r="J467" t="b">
        <v>0</v>
      </c>
      <c r="K467" t="b">
        <v>1</v>
      </c>
      <c r="L467" t="s">
        <v>224</v>
      </c>
    </row>
    <row r="468" spans="1:12" x14ac:dyDescent="0.25">
      <c r="A468" t="s">
        <v>899</v>
      </c>
      <c r="B468" t="s">
        <v>905</v>
      </c>
      <c r="C468" t="s">
        <v>481</v>
      </c>
      <c r="D468" t="s">
        <v>897</v>
      </c>
      <c r="E468" t="s">
        <v>483</v>
      </c>
      <c r="G468" t="b">
        <v>0</v>
      </c>
      <c r="H468" t="b">
        <v>0</v>
      </c>
      <c r="I468">
        <v>5</v>
      </c>
      <c r="J468" t="b">
        <v>1</v>
      </c>
      <c r="K468" t="b">
        <v>1</v>
      </c>
      <c r="L468" t="s">
        <v>224</v>
      </c>
    </row>
    <row r="469" spans="1:12" x14ac:dyDescent="0.25">
      <c r="A469" t="s">
        <v>897</v>
      </c>
      <c r="B469" t="s">
        <v>338</v>
      </c>
      <c r="C469" t="s">
        <v>481</v>
      </c>
      <c r="D469" t="s">
        <v>906</v>
      </c>
      <c r="E469" t="s">
        <v>483</v>
      </c>
      <c r="G469" t="b">
        <v>0</v>
      </c>
      <c r="H469" t="b">
        <v>0</v>
      </c>
      <c r="I469">
        <v>4</v>
      </c>
      <c r="J469" t="b">
        <v>1</v>
      </c>
      <c r="K469" t="b">
        <v>1</v>
      </c>
      <c r="L469" t="s">
        <v>224</v>
      </c>
    </row>
    <row r="470" spans="1:12" x14ac:dyDescent="0.25">
      <c r="A470" t="s">
        <v>907</v>
      </c>
      <c r="B470" t="s">
        <v>480</v>
      </c>
      <c r="C470" t="s">
        <v>481</v>
      </c>
      <c r="D470" t="s">
        <v>908</v>
      </c>
      <c r="E470" t="s">
        <v>483</v>
      </c>
      <c r="G470" t="b">
        <v>1</v>
      </c>
      <c r="H470" t="b">
        <v>1</v>
      </c>
      <c r="I470">
        <v>6</v>
      </c>
      <c r="J470" t="b">
        <v>0</v>
      </c>
      <c r="K470" t="b">
        <v>1</v>
      </c>
      <c r="L470" t="s">
        <v>224</v>
      </c>
    </row>
    <row r="471" spans="1:12" x14ac:dyDescent="0.25">
      <c r="A471" t="s">
        <v>909</v>
      </c>
      <c r="B471" t="s">
        <v>485</v>
      </c>
      <c r="C471" t="s">
        <v>481</v>
      </c>
      <c r="D471" t="s">
        <v>908</v>
      </c>
      <c r="E471" t="s">
        <v>483</v>
      </c>
      <c r="G471" t="b">
        <v>1</v>
      </c>
      <c r="H471" t="b">
        <v>1</v>
      </c>
      <c r="I471">
        <v>6</v>
      </c>
      <c r="J471" t="b">
        <v>0</v>
      </c>
      <c r="K471" t="b">
        <v>1</v>
      </c>
      <c r="L471" t="s">
        <v>224</v>
      </c>
    </row>
    <row r="472" spans="1:12" x14ac:dyDescent="0.25">
      <c r="A472" t="s">
        <v>910</v>
      </c>
      <c r="B472" t="s">
        <v>487</v>
      </c>
      <c r="C472" t="s">
        <v>481</v>
      </c>
      <c r="D472" t="s">
        <v>908</v>
      </c>
      <c r="E472" t="s">
        <v>483</v>
      </c>
      <c r="G472" t="b">
        <v>1</v>
      </c>
      <c r="H472" t="b">
        <v>1</v>
      </c>
      <c r="I472">
        <v>6</v>
      </c>
      <c r="J472" t="b">
        <v>0</v>
      </c>
      <c r="K472" t="b">
        <v>1</v>
      </c>
      <c r="L472" t="s">
        <v>224</v>
      </c>
    </row>
    <row r="473" spans="1:12" x14ac:dyDescent="0.25">
      <c r="A473" t="s">
        <v>911</v>
      </c>
      <c r="B473" t="s">
        <v>489</v>
      </c>
      <c r="C473" t="s">
        <v>481</v>
      </c>
      <c r="D473" t="s">
        <v>908</v>
      </c>
      <c r="E473" t="s">
        <v>483</v>
      </c>
      <c r="G473" t="b">
        <v>1</v>
      </c>
      <c r="H473" t="b">
        <v>1</v>
      </c>
      <c r="I473">
        <v>6</v>
      </c>
      <c r="J473" t="b">
        <v>0</v>
      </c>
      <c r="K473" t="b">
        <v>1</v>
      </c>
      <c r="L473" t="s">
        <v>224</v>
      </c>
    </row>
    <row r="474" spans="1:12" x14ac:dyDescent="0.25">
      <c r="A474" t="s">
        <v>912</v>
      </c>
      <c r="B474" t="s">
        <v>491</v>
      </c>
      <c r="C474" t="s">
        <v>481</v>
      </c>
      <c r="D474" t="s">
        <v>908</v>
      </c>
      <c r="E474" t="s">
        <v>483</v>
      </c>
      <c r="G474" t="b">
        <v>1</v>
      </c>
      <c r="H474" t="b">
        <v>1</v>
      </c>
      <c r="I474">
        <v>6</v>
      </c>
      <c r="J474" t="b">
        <v>0</v>
      </c>
      <c r="K474" t="b">
        <v>1</v>
      </c>
      <c r="L474" t="s">
        <v>224</v>
      </c>
    </row>
    <row r="475" spans="1:12" x14ac:dyDescent="0.25">
      <c r="A475" t="s">
        <v>913</v>
      </c>
      <c r="B475" t="s">
        <v>493</v>
      </c>
      <c r="C475" t="s">
        <v>481</v>
      </c>
      <c r="D475" t="s">
        <v>908</v>
      </c>
      <c r="E475" t="s">
        <v>483</v>
      </c>
      <c r="G475" t="b">
        <v>1</v>
      </c>
      <c r="H475" t="b">
        <v>1</v>
      </c>
      <c r="I475">
        <v>6</v>
      </c>
      <c r="J475" t="b">
        <v>0</v>
      </c>
      <c r="K475" t="b">
        <v>1</v>
      </c>
      <c r="L475" t="s">
        <v>224</v>
      </c>
    </row>
    <row r="476" spans="1:12" x14ac:dyDescent="0.25">
      <c r="A476" t="s">
        <v>914</v>
      </c>
      <c r="B476" t="s">
        <v>495</v>
      </c>
      <c r="C476" t="s">
        <v>481</v>
      </c>
      <c r="D476" t="s">
        <v>908</v>
      </c>
      <c r="E476" t="s">
        <v>483</v>
      </c>
      <c r="G476" t="b">
        <v>1</v>
      </c>
      <c r="H476" t="b">
        <v>1</v>
      </c>
      <c r="I476">
        <v>6</v>
      </c>
      <c r="J476" t="b">
        <v>0</v>
      </c>
      <c r="K476" t="b">
        <v>1</v>
      </c>
      <c r="L476" t="s">
        <v>224</v>
      </c>
    </row>
    <row r="477" spans="1:12" x14ac:dyDescent="0.25">
      <c r="A477" t="s">
        <v>908</v>
      </c>
      <c r="B477" t="s">
        <v>915</v>
      </c>
      <c r="C477" t="s">
        <v>481</v>
      </c>
      <c r="D477" t="s">
        <v>916</v>
      </c>
      <c r="E477" t="s">
        <v>483</v>
      </c>
      <c r="G477" t="b">
        <v>0</v>
      </c>
      <c r="H477" t="b">
        <v>0</v>
      </c>
      <c r="I477">
        <v>5</v>
      </c>
      <c r="J477" t="b">
        <v>1</v>
      </c>
      <c r="K477" t="b">
        <v>1</v>
      </c>
      <c r="L477" t="s">
        <v>224</v>
      </c>
    </row>
    <row r="478" spans="1:12" x14ac:dyDescent="0.25">
      <c r="A478" t="s">
        <v>917</v>
      </c>
      <c r="B478" t="s">
        <v>654</v>
      </c>
      <c r="C478" t="s">
        <v>481</v>
      </c>
      <c r="D478" t="s">
        <v>918</v>
      </c>
      <c r="E478" t="s">
        <v>483</v>
      </c>
      <c r="G478" t="b">
        <v>1</v>
      </c>
      <c r="H478" t="b">
        <v>1</v>
      </c>
      <c r="I478">
        <v>6</v>
      </c>
      <c r="J478" t="b">
        <v>0</v>
      </c>
      <c r="K478" t="b">
        <v>1</v>
      </c>
      <c r="L478" t="s">
        <v>224</v>
      </c>
    </row>
    <row r="479" spans="1:12" x14ac:dyDescent="0.25">
      <c r="A479" t="s">
        <v>919</v>
      </c>
      <c r="B479" t="s">
        <v>485</v>
      </c>
      <c r="C479" t="s">
        <v>481</v>
      </c>
      <c r="D479" t="s">
        <v>918</v>
      </c>
      <c r="E479" t="s">
        <v>483</v>
      </c>
      <c r="G479" t="b">
        <v>1</v>
      </c>
      <c r="H479" t="b">
        <v>1</v>
      </c>
      <c r="I479">
        <v>6</v>
      </c>
      <c r="J479" t="b">
        <v>0</v>
      </c>
      <c r="K479" t="b">
        <v>1</v>
      </c>
      <c r="L479" t="s">
        <v>224</v>
      </c>
    </row>
    <row r="480" spans="1:12" x14ac:dyDescent="0.25">
      <c r="A480" t="s">
        <v>920</v>
      </c>
      <c r="B480" t="s">
        <v>487</v>
      </c>
      <c r="C480" t="s">
        <v>481</v>
      </c>
      <c r="D480" t="s">
        <v>918</v>
      </c>
      <c r="E480" t="s">
        <v>483</v>
      </c>
      <c r="G480" t="b">
        <v>1</v>
      </c>
      <c r="H480" t="b">
        <v>1</v>
      </c>
      <c r="I480">
        <v>6</v>
      </c>
      <c r="J480" t="b">
        <v>0</v>
      </c>
      <c r="K480" t="b">
        <v>1</v>
      </c>
      <c r="L480" t="s">
        <v>224</v>
      </c>
    </row>
    <row r="481" spans="1:12" x14ac:dyDescent="0.25">
      <c r="A481" t="s">
        <v>921</v>
      </c>
      <c r="B481" t="s">
        <v>660</v>
      </c>
      <c r="C481" t="s">
        <v>481</v>
      </c>
      <c r="D481" t="s">
        <v>918</v>
      </c>
      <c r="E481" t="s">
        <v>483</v>
      </c>
      <c r="G481" t="b">
        <v>1</v>
      </c>
      <c r="H481" t="b">
        <v>1</v>
      </c>
      <c r="I481">
        <v>6</v>
      </c>
      <c r="J481" t="b">
        <v>0</v>
      </c>
      <c r="K481" t="b">
        <v>1</v>
      </c>
      <c r="L481" t="s">
        <v>224</v>
      </c>
    </row>
    <row r="482" spans="1:12" x14ac:dyDescent="0.25">
      <c r="A482" t="s">
        <v>922</v>
      </c>
      <c r="B482" t="s">
        <v>506</v>
      </c>
      <c r="C482" t="s">
        <v>481</v>
      </c>
      <c r="D482" t="s">
        <v>918</v>
      </c>
      <c r="E482" t="s">
        <v>483</v>
      </c>
      <c r="G482" t="b">
        <v>1</v>
      </c>
      <c r="H482" t="b">
        <v>1</v>
      </c>
      <c r="I482">
        <v>6</v>
      </c>
      <c r="J482" t="b">
        <v>0</v>
      </c>
      <c r="K482" t="b">
        <v>1</v>
      </c>
      <c r="L482" t="s">
        <v>224</v>
      </c>
    </row>
    <row r="483" spans="1:12" x14ac:dyDescent="0.25">
      <c r="A483" t="s">
        <v>923</v>
      </c>
      <c r="B483" t="s">
        <v>663</v>
      </c>
      <c r="C483" t="s">
        <v>481</v>
      </c>
      <c r="D483" t="s">
        <v>918</v>
      </c>
      <c r="E483" t="s">
        <v>483</v>
      </c>
      <c r="G483" t="b">
        <v>1</v>
      </c>
      <c r="H483" t="b">
        <v>1</v>
      </c>
      <c r="I483">
        <v>6</v>
      </c>
      <c r="J483" t="b">
        <v>0</v>
      </c>
      <c r="K483" t="b">
        <v>1</v>
      </c>
      <c r="L483" t="s">
        <v>224</v>
      </c>
    </row>
    <row r="484" spans="1:12" x14ac:dyDescent="0.25">
      <c r="A484" t="s">
        <v>918</v>
      </c>
      <c r="B484" t="s">
        <v>924</v>
      </c>
      <c r="C484" t="s">
        <v>481</v>
      </c>
      <c r="D484" t="s">
        <v>916</v>
      </c>
      <c r="E484" t="s">
        <v>483</v>
      </c>
      <c r="G484" t="b">
        <v>0</v>
      </c>
      <c r="H484" t="b">
        <v>0</v>
      </c>
      <c r="I484">
        <v>5</v>
      </c>
      <c r="J484" t="b">
        <v>1</v>
      </c>
      <c r="K484" t="b">
        <v>1</v>
      </c>
      <c r="L484" t="s">
        <v>224</v>
      </c>
    </row>
    <row r="485" spans="1:12" x14ac:dyDescent="0.25">
      <c r="A485" t="s">
        <v>916</v>
      </c>
      <c r="B485" t="s">
        <v>341</v>
      </c>
      <c r="C485" t="s">
        <v>481</v>
      </c>
      <c r="D485" t="s">
        <v>906</v>
      </c>
      <c r="E485" t="s">
        <v>483</v>
      </c>
      <c r="G485" t="b">
        <v>0</v>
      </c>
      <c r="H485" t="b">
        <v>0</v>
      </c>
      <c r="I485">
        <v>4</v>
      </c>
      <c r="J485" t="b">
        <v>1</v>
      </c>
      <c r="K485" t="b">
        <v>1</v>
      </c>
      <c r="L485" t="s">
        <v>224</v>
      </c>
    </row>
    <row r="486" spans="1:12" x14ac:dyDescent="0.25">
      <c r="A486" t="s">
        <v>925</v>
      </c>
      <c r="B486" t="s">
        <v>480</v>
      </c>
      <c r="C486" t="s">
        <v>481</v>
      </c>
      <c r="D486" t="s">
        <v>926</v>
      </c>
      <c r="E486" t="s">
        <v>483</v>
      </c>
      <c r="G486" t="b">
        <v>1</v>
      </c>
      <c r="H486" t="b">
        <v>1</v>
      </c>
      <c r="I486">
        <v>6</v>
      </c>
      <c r="J486" t="b">
        <v>0</v>
      </c>
      <c r="K486" t="b">
        <v>0</v>
      </c>
      <c r="L486" t="s">
        <v>224</v>
      </c>
    </row>
    <row r="487" spans="1:12" x14ac:dyDescent="0.25">
      <c r="A487" t="s">
        <v>927</v>
      </c>
      <c r="B487" t="s">
        <v>485</v>
      </c>
      <c r="C487" t="s">
        <v>481</v>
      </c>
      <c r="D487" t="s">
        <v>926</v>
      </c>
      <c r="E487" t="s">
        <v>483</v>
      </c>
      <c r="G487" t="b">
        <v>1</v>
      </c>
      <c r="H487" t="b">
        <v>1</v>
      </c>
      <c r="I487">
        <v>6</v>
      </c>
      <c r="J487" t="b">
        <v>0</v>
      </c>
      <c r="K487" t="b">
        <v>0</v>
      </c>
      <c r="L487" t="s">
        <v>224</v>
      </c>
    </row>
    <row r="488" spans="1:12" x14ac:dyDescent="0.25">
      <c r="A488" t="s">
        <v>928</v>
      </c>
      <c r="B488" t="s">
        <v>487</v>
      </c>
      <c r="C488" t="s">
        <v>481</v>
      </c>
      <c r="D488" t="s">
        <v>926</v>
      </c>
      <c r="E488" t="s">
        <v>483</v>
      </c>
      <c r="G488" t="b">
        <v>1</v>
      </c>
      <c r="H488" t="b">
        <v>1</v>
      </c>
      <c r="I488">
        <v>6</v>
      </c>
      <c r="J488" t="b">
        <v>0</v>
      </c>
      <c r="K488" t="b">
        <v>0</v>
      </c>
      <c r="L488" t="s">
        <v>224</v>
      </c>
    </row>
    <row r="489" spans="1:12" x14ac:dyDescent="0.25">
      <c r="A489" t="s">
        <v>929</v>
      </c>
      <c r="B489" t="s">
        <v>489</v>
      </c>
      <c r="C489" t="s">
        <v>481</v>
      </c>
      <c r="D489" t="s">
        <v>926</v>
      </c>
      <c r="E489" t="s">
        <v>483</v>
      </c>
      <c r="G489" t="b">
        <v>1</v>
      </c>
      <c r="H489" t="b">
        <v>1</v>
      </c>
      <c r="I489">
        <v>6</v>
      </c>
      <c r="J489" t="b">
        <v>0</v>
      </c>
      <c r="K489" t="b">
        <v>0</v>
      </c>
      <c r="L489" t="s">
        <v>224</v>
      </c>
    </row>
    <row r="490" spans="1:12" x14ac:dyDescent="0.25">
      <c r="A490" t="s">
        <v>930</v>
      </c>
      <c r="B490" t="s">
        <v>491</v>
      </c>
      <c r="C490" t="s">
        <v>481</v>
      </c>
      <c r="D490" t="s">
        <v>926</v>
      </c>
      <c r="E490" t="s">
        <v>483</v>
      </c>
      <c r="G490" t="b">
        <v>1</v>
      </c>
      <c r="H490" t="b">
        <v>1</v>
      </c>
      <c r="I490">
        <v>6</v>
      </c>
      <c r="J490" t="b">
        <v>0</v>
      </c>
      <c r="K490" t="b">
        <v>0</v>
      </c>
      <c r="L490" t="s">
        <v>224</v>
      </c>
    </row>
    <row r="491" spans="1:12" x14ac:dyDescent="0.25">
      <c r="A491" t="s">
        <v>931</v>
      </c>
      <c r="B491" t="s">
        <v>493</v>
      </c>
      <c r="C491" t="s">
        <v>481</v>
      </c>
      <c r="D491" t="s">
        <v>926</v>
      </c>
      <c r="E491" t="s">
        <v>483</v>
      </c>
      <c r="G491" t="b">
        <v>1</v>
      </c>
      <c r="H491" t="b">
        <v>1</v>
      </c>
      <c r="I491">
        <v>6</v>
      </c>
      <c r="J491" t="b">
        <v>0</v>
      </c>
      <c r="K491" t="b">
        <v>0</v>
      </c>
      <c r="L491" t="s">
        <v>224</v>
      </c>
    </row>
    <row r="492" spans="1:12" x14ac:dyDescent="0.25">
      <c r="A492" t="s">
        <v>932</v>
      </c>
      <c r="B492" t="s">
        <v>495</v>
      </c>
      <c r="C492" t="s">
        <v>481</v>
      </c>
      <c r="D492" t="s">
        <v>926</v>
      </c>
      <c r="E492" t="s">
        <v>483</v>
      </c>
      <c r="G492" t="b">
        <v>1</v>
      </c>
      <c r="H492" t="b">
        <v>1</v>
      </c>
      <c r="I492">
        <v>6</v>
      </c>
      <c r="J492" t="b">
        <v>0</v>
      </c>
      <c r="K492" t="b">
        <v>0</v>
      </c>
      <c r="L492" t="s">
        <v>224</v>
      </c>
    </row>
    <row r="493" spans="1:12" x14ac:dyDescent="0.25">
      <c r="A493" t="s">
        <v>926</v>
      </c>
      <c r="B493" t="s">
        <v>933</v>
      </c>
      <c r="C493" t="s">
        <v>481</v>
      </c>
      <c r="D493" t="s">
        <v>934</v>
      </c>
      <c r="E493" t="s">
        <v>483</v>
      </c>
      <c r="G493" t="b">
        <v>0</v>
      </c>
      <c r="H493" t="b">
        <v>0</v>
      </c>
      <c r="I493">
        <v>5</v>
      </c>
      <c r="J493" t="b">
        <v>1</v>
      </c>
      <c r="K493" t="b">
        <v>0</v>
      </c>
      <c r="L493" t="s">
        <v>224</v>
      </c>
    </row>
    <row r="494" spans="1:12" x14ac:dyDescent="0.25">
      <c r="A494" t="s">
        <v>935</v>
      </c>
      <c r="B494" t="s">
        <v>654</v>
      </c>
      <c r="C494" t="s">
        <v>481</v>
      </c>
      <c r="D494" t="s">
        <v>936</v>
      </c>
      <c r="E494" t="s">
        <v>483</v>
      </c>
      <c r="G494" t="b">
        <v>1</v>
      </c>
      <c r="H494" t="b">
        <v>1</v>
      </c>
      <c r="I494">
        <v>6</v>
      </c>
      <c r="J494" t="b">
        <v>0</v>
      </c>
      <c r="K494" t="b">
        <v>0</v>
      </c>
      <c r="L494" t="s">
        <v>224</v>
      </c>
    </row>
    <row r="495" spans="1:12" x14ac:dyDescent="0.25">
      <c r="A495" t="s">
        <v>937</v>
      </c>
      <c r="B495" t="s">
        <v>485</v>
      </c>
      <c r="C495" t="s">
        <v>481</v>
      </c>
      <c r="D495" t="s">
        <v>936</v>
      </c>
      <c r="E495" t="s">
        <v>483</v>
      </c>
      <c r="G495" t="b">
        <v>1</v>
      </c>
      <c r="H495" t="b">
        <v>1</v>
      </c>
      <c r="I495">
        <v>6</v>
      </c>
      <c r="J495" t="b">
        <v>0</v>
      </c>
      <c r="K495" t="b">
        <v>0</v>
      </c>
      <c r="L495" t="s">
        <v>224</v>
      </c>
    </row>
    <row r="496" spans="1:12" x14ac:dyDescent="0.25">
      <c r="A496" t="s">
        <v>938</v>
      </c>
      <c r="B496" t="s">
        <v>487</v>
      </c>
      <c r="C496" t="s">
        <v>481</v>
      </c>
      <c r="D496" t="s">
        <v>936</v>
      </c>
      <c r="E496" t="s">
        <v>483</v>
      </c>
      <c r="G496" t="b">
        <v>1</v>
      </c>
      <c r="H496" t="b">
        <v>1</v>
      </c>
      <c r="I496">
        <v>6</v>
      </c>
      <c r="J496" t="b">
        <v>0</v>
      </c>
      <c r="K496" t="b">
        <v>0</v>
      </c>
      <c r="L496" t="s">
        <v>224</v>
      </c>
    </row>
    <row r="497" spans="1:12" x14ac:dyDescent="0.25">
      <c r="A497" t="s">
        <v>939</v>
      </c>
      <c r="B497" t="s">
        <v>660</v>
      </c>
      <c r="C497" t="s">
        <v>481</v>
      </c>
      <c r="D497" t="s">
        <v>936</v>
      </c>
      <c r="E497" t="s">
        <v>483</v>
      </c>
      <c r="G497" t="b">
        <v>1</v>
      </c>
      <c r="H497" t="b">
        <v>1</v>
      </c>
      <c r="I497">
        <v>6</v>
      </c>
      <c r="J497" t="b">
        <v>0</v>
      </c>
      <c r="K497" t="b">
        <v>0</v>
      </c>
      <c r="L497" t="s">
        <v>224</v>
      </c>
    </row>
    <row r="498" spans="1:12" x14ac:dyDescent="0.25">
      <c r="A498" t="s">
        <v>940</v>
      </c>
      <c r="B498" t="s">
        <v>506</v>
      </c>
      <c r="C498" t="s">
        <v>481</v>
      </c>
      <c r="D498" t="s">
        <v>936</v>
      </c>
      <c r="E498" t="s">
        <v>483</v>
      </c>
      <c r="G498" t="b">
        <v>1</v>
      </c>
      <c r="H498" t="b">
        <v>1</v>
      </c>
      <c r="I498">
        <v>6</v>
      </c>
      <c r="J498" t="b">
        <v>0</v>
      </c>
      <c r="K498" t="b">
        <v>0</v>
      </c>
      <c r="L498" t="s">
        <v>224</v>
      </c>
    </row>
    <row r="499" spans="1:12" x14ac:dyDescent="0.25">
      <c r="A499" t="s">
        <v>941</v>
      </c>
      <c r="B499" t="s">
        <v>663</v>
      </c>
      <c r="C499" t="s">
        <v>481</v>
      </c>
      <c r="D499" t="s">
        <v>936</v>
      </c>
      <c r="E499" t="s">
        <v>483</v>
      </c>
      <c r="G499" t="b">
        <v>1</v>
      </c>
      <c r="H499" t="b">
        <v>1</v>
      </c>
      <c r="I499">
        <v>6</v>
      </c>
      <c r="J499" t="b">
        <v>0</v>
      </c>
      <c r="K499" t="b">
        <v>0</v>
      </c>
      <c r="L499" t="s">
        <v>224</v>
      </c>
    </row>
    <row r="500" spans="1:12" x14ac:dyDescent="0.25">
      <c r="A500" t="s">
        <v>936</v>
      </c>
      <c r="B500" t="s">
        <v>942</v>
      </c>
      <c r="C500" t="s">
        <v>481</v>
      </c>
      <c r="D500" t="s">
        <v>934</v>
      </c>
      <c r="E500" t="s">
        <v>483</v>
      </c>
      <c r="G500" t="b">
        <v>0</v>
      </c>
      <c r="H500" t="b">
        <v>0</v>
      </c>
      <c r="I500">
        <v>5</v>
      </c>
      <c r="J500" t="b">
        <v>1</v>
      </c>
      <c r="K500" t="b">
        <v>0</v>
      </c>
      <c r="L500" t="s">
        <v>224</v>
      </c>
    </row>
    <row r="501" spans="1:12" x14ac:dyDescent="0.25">
      <c r="A501" t="s">
        <v>934</v>
      </c>
      <c r="B501" t="s">
        <v>343</v>
      </c>
      <c r="C501" t="s">
        <v>481</v>
      </c>
      <c r="D501" t="s">
        <v>906</v>
      </c>
      <c r="E501" t="s">
        <v>483</v>
      </c>
      <c r="G501" t="b">
        <v>0</v>
      </c>
      <c r="H501" t="b">
        <v>0</v>
      </c>
      <c r="I501">
        <v>4</v>
      </c>
      <c r="J501" t="b">
        <v>1</v>
      </c>
      <c r="K501" t="b">
        <v>0</v>
      </c>
      <c r="L501" t="s">
        <v>224</v>
      </c>
    </row>
    <row r="502" spans="1:12" x14ac:dyDescent="0.25">
      <c r="A502" t="s">
        <v>943</v>
      </c>
      <c r="B502" t="s">
        <v>480</v>
      </c>
      <c r="C502" t="s">
        <v>481</v>
      </c>
      <c r="D502" t="s">
        <v>944</v>
      </c>
      <c r="E502" t="s">
        <v>483</v>
      </c>
      <c r="G502" t="b">
        <v>1</v>
      </c>
      <c r="H502" t="b">
        <v>1</v>
      </c>
      <c r="I502">
        <v>6</v>
      </c>
      <c r="J502" t="b">
        <v>0</v>
      </c>
      <c r="K502" t="b">
        <v>1</v>
      </c>
      <c r="L502" t="s">
        <v>224</v>
      </c>
    </row>
    <row r="503" spans="1:12" x14ac:dyDescent="0.25">
      <c r="A503" t="s">
        <v>945</v>
      </c>
      <c r="B503" t="s">
        <v>485</v>
      </c>
      <c r="C503" t="s">
        <v>481</v>
      </c>
      <c r="D503" t="s">
        <v>944</v>
      </c>
      <c r="E503" t="s">
        <v>483</v>
      </c>
      <c r="G503" t="b">
        <v>1</v>
      </c>
      <c r="H503" t="b">
        <v>1</v>
      </c>
      <c r="I503">
        <v>6</v>
      </c>
      <c r="J503" t="b">
        <v>0</v>
      </c>
      <c r="K503" t="b">
        <v>1</v>
      </c>
      <c r="L503" t="s">
        <v>224</v>
      </c>
    </row>
    <row r="504" spans="1:12" x14ac:dyDescent="0.25">
      <c r="A504" t="s">
        <v>946</v>
      </c>
      <c r="B504" t="s">
        <v>487</v>
      </c>
      <c r="C504" t="s">
        <v>481</v>
      </c>
      <c r="D504" t="s">
        <v>944</v>
      </c>
      <c r="E504" t="s">
        <v>483</v>
      </c>
      <c r="G504" t="b">
        <v>1</v>
      </c>
      <c r="H504" t="b">
        <v>1</v>
      </c>
      <c r="I504">
        <v>6</v>
      </c>
      <c r="J504" t="b">
        <v>0</v>
      </c>
      <c r="K504" t="b">
        <v>1</v>
      </c>
      <c r="L504" t="s">
        <v>224</v>
      </c>
    </row>
    <row r="505" spans="1:12" x14ac:dyDescent="0.25">
      <c r="A505" t="s">
        <v>947</v>
      </c>
      <c r="B505" t="s">
        <v>489</v>
      </c>
      <c r="C505" t="s">
        <v>481</v>
      </c>
      <c r="D505" t="s">
        <v>944</v>
      </c>
      <c r="E505" t="s">
        <v>483</v>
      </c>
      <c r="G505" t="b">
        <v>1</v>
      </c>
      <c r="H505" t="b">
        <v>1</v>
      </c>
      <c r="I505">
        <v>6</v>
      </c>
      <c r="J505" t="b">
        <v>0</v>
      </c>
      <c r="K505" t="b">
        <v>1</v>
      </c>
      <c r="L505" t="s">
        <v>224</v>
      </c>
    </row>
    <row r="506" spans="1:12" x14ac:dyDescent="0.25">
      <c r="A506" t="s">
        <v>948</v>
      </c>
      <c r="B506" t="s">
        <v>491</v>
      </c>
      <c r="C506" t="s">
        <v>481</v>
      </c>
      <c r="D506" t="s">
        <v>944</v>
      </c>
      <c r="E506" t="s">
        <v>483</v>
      </c>
      <c r="G506" t="b">
        <v>1</v>
      </c>
      <c r="H506" t="b">
        <v>1</v>
      </c>
      <c r="I506">
        <v>6</v>
      </c>
      <c r="J506" t="b">
        <v>0</v>
      </c>
      <c r="K506" t="b">
        <v>1</v>
      </c>
      <c r="L506" t="s">
        <v>224</v>
      </c>
    </row>
    <row r="507" spans="1:12" x14ac:dyDescent="0.25">
      <c r="A507" t="s">
        <v>949</v>
      </c>
      <c r="B507" t="s">
        <v>493</v>
      </c>
      <c r="C507" t="s">
        <v>481</v>
      </c>
      <c r="D507" t="s">
        <v>944</v>
      </c>
      <c r="E507" t="s">
        <v>483</v>
      </c>
      <c r="G507" t="b">
        <v>1</v>
      </c>
      <c r="H507" t="b">
        <v>1</v>
      </c>
      <c r="I507">
        <v>6</v>
      </c>
      <c r="J507" t="b">
        <v>0</v>
      </c>
      <c r="K507" t="b">
        <v>1</v>
      </c>
      <c r="L507" t="s">
        <v>224</v>
      </c>
    </row>
    <row r="508" spans="1:12" x14ac:dyDescent="0.25">
      <c r="A508" t="s">
        <v>950</v>
      </c>
      <c r="B508" t="s">
        <v>495</v>
      </c>
      <c r="C508" t="s">
        <v>481</v>
      </c>
      <c r="D508" t="s">
        <v>944</v>
      </c>
      <c r="E508" t="s">
        <v>483</v>
      </c>
      <c r="G508" t="b">
        <v>1</v>
      </c>
      <c r="H508" t="b">
        <v>1</v>
      </c>
      <c r="I508">
        <v>6</v>
      </c>
      <c r="J508" t="b">
        <v>0</v>
      </c>
      <c r="K508" t="b">
        <v>1</v>
      </c>
      <c r="L508" t="s">
        <v>224</v>
      </c>
    </row>
    <row r="509" spans="1:12" x14ac:dyDescent="0.25">
      <c r="A509" t="s">
        <v>944</v>
      </c>
      <c r="B509" t="s">
        <v>951</v>
      </c>
      <c r="C509" t="s">
        <v>481</v>
      </c>
      <c r="D509" t="s">
        <v>952</v>
      </c>
      <c r="E509" t="s">
        <v>483</v>
      </c>
      <c r="G509" t="b">
        <v>0</v>
      </c>
      <c r="H509" t="b">
        <v>0</v>
      </c>
      <c r="I509">
        <v>5</v>
      </c>
      <c r="J509" t="b">
        <v>1</v>
      </c>
      <c r="K509" t="b">
        <v>1</v>
      </c>
      <c r="L509" t="s">
        <v>224</v>
      </c>
    </row>
    <row r="510" spans="1:12" x14ac:dyDescent="0.25">
      <c r="A510" t="s">
        <v>953</v>
      </c>
      <c r="B510" t="s">
        <v>654</v>
      </c>
      <c r="C510" t="s">
        <v>481</v>
      </c>
      <c r="D510" t="s">
        <v>954</v>
      </c>
      <c r="E510" t="s">
        <v>483</v>
      </c>
      <c r="G510" t="b">
        <v>1</v>
      </c>
      <c r="H510" t="b">
        <v>1</v>
      </c>
      <c r="I510">
        <v>6</v>
      </c>
      <c r="J510" t="b">
        <v>0</v>
      </c>
      <c r="K510" t="b">
        <v>1</v>
      </c>
      <c r="L510" t="s">
        <v>224</v>
      </c>
    </row>
    <row r="511" spans="1:12" x14ac:dyDescent="0.25">
      <c r="A511" t="s">
        <v>955</v>
      </c>
      <c r="B511" t="s">
        <v>485</v>
      </c>
      <c r="C511" t="s">
        <v>481</v>
      </c>
      <c r="D511" t="s">
        <v>954</v>
      </c>
      <c r="E511" t="s">
        <v>483</v>
      </c>
      <c r="G511" t="b">
        <v>1</v>
      </c>
      <c r="H511" t="b">
        <v>1</v>
      </c>
      <c r="I511">
        <v>6</v>
      </c>
      <c r="J511" t="b">
        <v>0</v>
      </c>
      <c r="K511" t="b">
        <v>1</v>
      </c>
      <c r="L511" t="s">
        <v>224</v>
      </c>
    </row>
    <row r="512" spans="1:12" x14ac:dyDescent="0.25">
      <c r="A512" t="s">
        <v>956</v>
      </c>
      <c r="B512" t="s">
        <v>487</v>
      </c>
      <c r="C512" t="s">
        <v>481</v>
      </c>
      <c r="D512" t="s">
        <v>954</v>
      </c>
      <c r="E512" t="s">
        <v>483</v>
      </c>
      <c r="G512" t="b">
        <v>1</v>
      </c>
      <c r="H512" t="b">
        <v>1</v>
      </c>
      <c r="I512">
        <v>6</v>
      </c>
      <c r="J512" t="b">
        <v>0</v>
      </c>
      <c r="K512" t="b">
        <v>1</v>
      </c>
      <c r="L512" t="s">
        <v>224</v>
      </c>
    </row>
    <row r="513" spans="1:12" x14ac:dyDescent="0.25">
      <c r="A513" t="s">
        <v>957</v>
      </c>
      <c r="B513" t="s">
        <v>660</v>
      </c>
      <c r="C513" t="s">
        <v>481</v>
      </c>
      <c r="D513" t="s">
        <v>954</v>
      </c>
      <c r="E513" t="s">
        <v>483</v>
      </c>
      <c r="G513" t="b">
        <v>1</v>
      </c>
      <c r="H513" t="b">
        <v>1</v>
      </c>
      <c r="I513">
        <v>6</v>
      </c>
      <c r="J513" t="b">
        <v>0</v>
      </c>
      <c r="K513" t="b">
        <v>1</v>
      </c>
      <c r="L513" t="s">
        <v>224</v>
      </c>
    </row>
    <row r="514" spans="1:12" x14ac:dyDescent="0.25">
      <c r="A514" t="s">
        <v>958</v>
      </c>
      <c r="B514" t="s">
        <v>506</v>
      </c>
      <c r="C514" t="s">
        <v>481</v>
      </c>
      <c r="D514" t="s">
        <v>954</v>
      </c>
      <c r="E514" t="s">
        <v>483</v>
      </c>
      <c r="G514" t="b">
        <v>1</v>
      </c>
      <c r="H514" t="b">
        <v>1</v>
      </c>
      <c r="I514">
        <v>6</v>
      </c>
      <c r="J514" t="b">
        <v>0</v>
      </c>
      <c r="K514" t="b">
        <v>1</v>
      </c>
      <c r="L514" t="s">
        <v>224</v>
      </c>
    </row>
    <row r="515" spans="1:12" x14ac:dyDescent="0.25">
      <c r="A515" t="s">
        <v>959</v>
      </c>
      <c r="B515" t="s">
        <v>663</v>
      </c>
      <c r="C515" t="s">
        <v>481</v>
      </c>
      <c r="D515" t="s">
        <v>954</v>
      </c>
      <c r="E515" t="s">
        <v>483</v>
      </c>
      <c r="G515" t="b">
        <v>1</v>
      </c>
      <c r="H515" t="b">
        <v>1</v>
      </c>
      <c r="I515">
        <v>6</v>
      </c>
      <c r="J515" t="b">
        <v>0</v>
      </c>
      <c r="K515" t="b">
        <v>1</v>
      </c>
      <c r="L515" t="s">
        <v>224</v>
      </c>
    </row>
    <row r="516" spans="1:12" x14ac:dyDescent="0.25">
      <c r="A516" t="s">
        <v>954</v>
      </c>
      <c r="B516" t="s">
        <v>960</v>
      </c>
      <c r="C516" t="s">
        <v>481</v>
      </c>
      <c r="D516" t="s">
        <v>952</v>
      </c>
      <c r="E516" t="s">
        <v>483</v>
      </c>
      <c r="G516" t="b">
        <v>0</v>
      </c>
      <c r="H516" t="b">
        <v>0</v>
      </c>
      <c r="I516">
        <v>5</v>
      </c>
      <c r="J516" t="b">
        <v>1</v>
      </c>
      <c r="K516" t="b">
        <v>1</v>
      </c>
      <c r="L516" t="s">
        <v>224</v>
      </c>
    </row>
    <row r="517" spans="1:12" x14ac:dyDescent="0.25">
      <c r="A517" t="s">
        <v>952</v>
      </c>
      <c r="B517" t="s">
        <v>345</v>
      </c>
      <c r="C517" t="s">
        <v>481</v>
      </c>
      <c r="D517" t="s">
        <v>906</v>
      </c>
      <c r="E517" t="s">
        <v>483</v>
      </c>
      <c r="G517" t="b">
        <v>0</v>
      </c>
      <c r="H517" t="b">
        <v>0</v>
      </c>
      <c r="I517">
        <v>4</v>
      </c>
      <c r="J517" t="b">
        <v>1</v>
      </c>
      <c r="K517" t="b">
        <v>1</v>
      </c>
      <c r="L517" t="s">
        <v>224</v>
      </c>
    </row>
    <row r="518" spans="1:12" x14ac:dyDescent="0.25">
      <c r="A518" t="s">
        <v>906</v>
      </c>
      <c r="B518" t="s">
        <v>961</v>
      </c>
      <c r="C518" t="s">
        <v>481</v>
      </c>
      <c r="D518" t="s">
        <v>642</v>
      </c>
      <c r="E518" t="s">
        <v>483</v>
      </c>
      <c r="G518" t="b">
        <v>0</v>
      </c>
      <c r="H518" t="b">
        <v>0</v>
      </c>
      <c r="I518">
        <v>3</v>
      </c>
      <c r="J518" t="b">
        <v>1</v>
      </c>
      <c r="K518" t="b">
        <v>1</v>
      </c>
      <c r="L518" t="s">
        <v>224</v>
      </c>
    </row>
    <row r="519" spans="1:12" x14ac:dyDescent="0.25">
      <c r="A519" t="s">
        <v>962</v>
      </c>
      <c r="B519" t="s">
        <v>480</v>
      </c>
      <c r="C519" t="s">
        <v>481</v>
      </c>
      <c r="D519" t="s">
        <v>963</v>
      </c>
      <c r="E519" t="s">
        <v>483</v>
      </c>
      <c r="G519" t="b">
        <v>1</v>
      </c>
      <c r="H519" t="b">
        <v>1</v>
      </c>
      <c r="I519">
        <v>5</v>
      </c>
      <c r="J519" t="b">
        <v>0</v>
      </c>
      <c r="K519" t="b">
        <v>0</v>
      </c>
      <c r="L519" t="s">
        <v>224</v>
      </c>
    </row>
    <row r="520" spans="1:12" x14ac:dyDescent="0.25">
      <c r="A520" t="s">
        <v>964</v>
      </c>
      <c r="B520" t="s">
        <v>485</v>
      </c>
      <c r="C520" t="s">
        <v>481</v>
      </c>
      <c r="D520" t="s">
        <v>963</v>
      </c>
      <c r="E520" t="s">
        <v>483</v>
      </c>
      <c r="G520" t="b">
        <v>1</v>
      </c>
      <c r="H520" t="b">
        <v>1</v>
      </c>
      <c r="I520">
        <v>5</v>
      </c>
      <c r="J520" t="b">
        <v>0</v>
      </c>
      <c r="K520" t="b">
        <v>0</v>
      </c>
      <c r="L520" t="s">
        <v>224</v>
      </c>
    </row>
    <row r="521" spans="1:12" x14ac:dyDescent="0.25">
      <c r="A521" t="s">
        <v>965</v>
      </c>
      <c r="B521" t="s">
        <v>487</v>
      </c>
      <c r="C521" t="s">
        <v>481</v>
      </c>
      <c r="D521" t="s">
        <v>963</v>
      </c>
      <c r="E521" t="s">
        <v>483</v>
      </c>
      <c r="G521" t="b">
        <v>1</v>
      </c>
      <c r="H521" t="b">
        <v>1</v>
      </c>
      <c r="I521">
        <v>5</v>
      </c>
      <c r="J521" t="b">
        <v>0</v>
      </c>
      <c r="K521" t="b">
        <v>0</v>
      </c>
      <c r="L521" t="s">
        <v>224</v>
      </c>
    </row>
    <row r="522" spans="1:12" x14ac:dyDescent="0.25">
      <c r="A522" t="s">
        <v>966</v>
      </c>
      <c r="B522" t="s">
        <v>489</v>
      </c>
      <c r="C522" t="s">
        <v>481</v>
      </c>
      <c r="D522" t="s">
        <v>963</v>
      </c>
      <c r="E522" t="s">
        <v>483</v>
      </c>
      <c r="G522" t="b">
        <v>1</v>
      </c>
      <c r="H522" t="b">
        <v>1</v>
      </c>
      <c r="I522">
        <v>5</v>
      </c>
      <c r="J522" t="b">
        <v>0</v>
      </c>
      <c r="K522" t="b">
        <v>0</v>
      </c>
      <c r="L522" t="s">
        <v>224</v>
      </c>
    </row>
    <row r="523" spans="1:12" x14ac:dyDescent="0.25">
      <c r="A523" t="s">
        <v>967</v>
      </c>
      <c r="B523" t="s">
        <v>491</v>
      </c>
      <c r="C523" t="s">
        <v>481</v>
      </c>
      <c r="D523" t="s">
        <v>963</v>
      </c>
      <c r="E523" t="s">
        <v>483</v>
      </c>
      <c r="G523" t="b">
        <v>1</v>
      </c>
      <c r="H523" t="b">
        <v>1</v>
      </c>
      <c r="I523">
        <v>5</v>
      </c>
      <c r="J523" t="b">
        <v>0</v>
      </c>
      <c r="K523" t="b">
        <v>0</v>
      </c>
      <c r="L523" t="s">
        <v>224</v>
      </c>
    </row>
    <row r="524" spans="1:12" x14ac:dyDescent="0.25">
      <c r="A524" t="s">
        <v>968</v>
      </c>
      <c r="B524" t="s">
        <v>493</v>
      </c>
      <c r="C524" t="s">
        <v>481</v>
      </c>
      <c r="D524" t="s">
        <v>963</v>
      </c>
      <c r="E524" t="s">
        <v>483</v>
      </c>
      <c r="G524" t="b">
        <v>1</v>
      </c>
      <c r="H524" t="b">
        <v>1</v>
      </c>
      <c r="I524">
        <v>5</v>
      </c>
      <c r="J524" t="b">
        <v>0</v>
      </c>
      <c r="K524" t="b">
        <v>0</v>
      </c>
      <c r="L524" t="s">
        <v>224</v>
      </c>
    </row>
    <row r="525" spans="1:12" x14ac:dyDescent="0.25">
      <c r="A525" t="s">
        <v>969</v>
      </c>
      <c r="B525" t="s">
        <v>495</v>
      </c>
      <c r="C525" t="s">
        <v>481</v>
      </c>
      <c r="D525" t="s">
        <v>963</v>
      </c>
      <c r="E525" t="s">
        <v>483</v>
      </c>
      <c r="G525" t="b">
        <v>1</v>
      </c>
      <c r="H525" t="b">
        <v>1</v>
      </c>
      <c r="I525">
        <v>5</v>
      </c>
      <c r="J525" t="b">
        <v>0</v>
      </c>
      <c r="K525" t="b">
        <v>0</v>
      </c>
      <c r="L525" t="s">
        <v>224</v>
      </c>
    </row>
    <row r="526" spans="1:12" x14ac:dyDescent="0.25">
      <c r="A526" t="s">
        <v>963</v>
      </c>
      <c r="B526" t="s">
        <v>970</v>
      </c>
      <c r="C526" t="s">
        <v>481</v>
      </c>
      <c r="D526" t="s">
        <v>971</v>
      </c>
      <c r="E526" t="s">
        <v>483</v>
      </c>
      <c r="G526" t="b">
        <v>0</v>
      </c>
      <c r="H526" t="b">
        <v>0</v>
      </c>
      <c r="I526">
        <v>4</v>
      </c>
      <c r="J526" t="b">
        <v>1</v>
      </c>
      <c r="K526" t="b">
        <v>0</v>
      </c>
      <c r="L526" t="s">
        <v>224</v>
      </c>
    </row>
    <row r="527" spans="1:12" x14ac:dyDescent="0.25">
      <c r="A527" t="s">
        <v>972</v>
      </c>
      <c r="B527" t="s">
        <v>654</v>
      </c>
      <c r="C527" t="s">
        <v>481</v>
      </c>
      <c r="D527" t="s">
        <v>973</v>
      </c>
      <c r="E527" t="s">
        <v>483</v>
      </c>
      <c r="G527" t="b">
        <v>1</v>
      </c>
      <c r="H527" t="b">
        <v>1</v>
      </c>
      <c r="I527">
        <v>5</v>
      </c>
      <c r="J527" t="b">
        <v>0</v>
      </c>
      <c r="K527" t="b">
        <v>0</v>
      </c>
      <c r="L527" t="s">
        <v>224</v>
      </c>
    </row>
    <row r="528" spans="1:12" x14ac:dyDescent="0.25">
      <c r="A528" t="s">
        <v>974</v>
      </c>
      <c r="B528" t="s">
        <v>485</v>
      </c>
      <c r="C528" t="s">
        <v>481</v>
      </c>
      <c r="D528" t="s">
        <v>973</v>
      </c>
      <c r="E528" t="s">
        <v>483</v>
      </c>
      <c r="G528" t="b">
        <v>1</v>
      </c>
      <c r="H528" t="b">
        <v>1</v>
      </c>
      <c r="I528">
        <v>5</v>
      </c>
      <c r="J528" t="b">
        <v>0</v>
      </c>
      <c r="K528" t="b">
        <v>0</v>
      </c>
      <c r="L528" t="s">
        <v>224</v>
      </c>
    </row>
    <row r="529" spans="1:12" x14ac:dyDescent="0.25">
      <c r="A529" t="s">
        <v>975</v>
      </c>
      <c r="B529" t="s">
        <v>487</v>
      </c>
      <c r="C529" t="s">
        <v>481</v>
      </c>
      <c r="D529" t="s">
        <v>973</v>
      </c>
      <c r="E529" t="s">
        <v>483</v>
      </c>
      <c r="G529" t="b">
        <v>1</v>
      </c>
      <c r="H529" t="b">
        <v>1</v>
      </c>
      <c r="I529">
        <v>5</v>
      </c>
      <c r="J529" t="b">
        <v>0</v>
      </c>
      <c r="K529" t="b">
        <v>0</v>
      </c>
      <c r="L529" t="s">
        <v>224</v>
      </c>
    </row>
    <row r="530" spans="1:12" x14ac:dyDescent="0.25">
      <c r="A530" t="s">
        <v>976</v>
      </c>
      <c r="B530" t="s">
        <v>660</v>
      </c>
      <c r="C530" t="s">
        <v>481</v>
      </c>
      <c r="D530" t="s">
        <v>973</v>
      </c>
      <c r="E530" t="s">
        <v>483</v>
      </c>
      <c r="G530" t="b">
        <v>1</v>
      </c>
      <c r="H530" t="b">
        <v>1</v>
      </c>
      <c r="I530">
        <v>5</v>
      </c>
      <c r="J530" t="b">
        <v>0</v>
      </c>
      <c r="K530" t="b">
        <v>0</v>
      </c>
      <c r="L530" t="s">
        <v>224</v>
      </c>
    </row>
    <row r="531" spans="1:12" x14ac:dyDescent="0.25">
      <c r="A531" t="s">
        <v>977</v>
      </c>
      <c r="B531" t="s">
        <v>978</v>
      </c>
      <c r="C531" t="s">
        <v>481</v>
      </c>
      <c r="D531" t="s">
        <v>973</v>
      </c>
      <c r="E531" t="s">
        <v>483</v>
      </c>
      <c r="G531" t="b">
        <v>1</v>
      </c>
      <c r="H531" t="b">
        <v>1</v>
      </c>
      <c r="I531">
        <v>5</v>
      </c>
      <c r="J531" t="b">
        <v>0</v>
      </c>
      <c r="K531" t="b">
        <v>0</v>
      </c>
      <c r="L531" t="s">
        <v>224</v>
      </c>
    </row>
    <row r="532" spans="1:12" x14ac:dyDescent="0.25">
      <c r="A532" t="s">
        <v>973</v>
      </c>
      <c r="B532" t="s">
        <v>979</v>
      </c>
      <c r="C532" t="s">
        <v>481</v>
      </c>
      <c r="D532" t="s">
        <v>971</v>
      </c>
      <c r="E532" t="s">
        <v>483</v>
      </c>
      <c r="G532" t="b">
        <v>0</v>
      </c>
      <c r="H532" t="b">
        <v>0</v>
      </c>
      <c r="I532">
        <v>4</v>
      </c>
      <c r="J532" t="b">
        <v>1</v>
      </c>
      <c r="K532" t="b">
        <v>0</v>
      </c>
      <c r="L532" t="s">
        <v>224</v>
      </c>
    </row>
    <row r="533" spans="1:12" x14ac:dyDescent="0.25">
      <c r="A533" t="s">
        <v>980</v>
      </c>
      <c r="B533" t="s">
        <v>981</v>
      </c>
      <c r="C533" t="s">
        <v>481</v>
      </c>
      <c r="D533" t="s">
        <v>982</v>
      </c>
      <c r="E533" t="s">
        <v>483</v>
      </c>
      <c r="G533" t="b">
        <v>1</v>
      </c>
      <c r="H533" t="b">
        <v>1</v>
      </c>
      <c r="I533">
        <v>5</v>
      </c>
      <c r="J533" t="b">
        <v>0</v>
      </c>
      <c r="K533" t="b">
        <v>0</v>
      </c>
      <c r="L533" t="s">
        <v>224</v>
      </c>
    </row>
    <row r="534" spans="1:12" x14ac:dyDescent="0.25">
      <c r="A534" t="s">
        <v>983</v>
      </c>
      <c r="B534" t="s">
        <v>485</v>
      </c>
      <c r="C534" t="s">
        <v>481</v>
      </c>
      <c r="D534" t="s">
        <v>982</v>
      </c>
      <c r="E534" t="s">
        <v>483</v>
      </c>
      <c r="G534" t="b">
        <v>1</v>
      </c>
      <c r="H534" t="b">
        <v>1</v>
      </c>
      <c r="I534">
        <v>5</v>
      </c>
      <c r="J534" t="b">
        <v>0</v>
      </c>
      <c r="K534" t="b">
        <v>0</v>
      </c>
      <c r="L534" t="s">
        <v>224</v>
      </c>
    </row>
    <row r="535" spans="1:12" x14ac:dyDescent="0.25">
      <c r="A535" t="s">
        <v>984</v>
      </c>
      <c r="B535" t="s">
        <v>487</v>
      </c>
      <c r="C535" t="s">
        <v>481</v>
      </c>
      <c r="D535" t="s">
        <v>982</v>
      </c>
      <c r="E535" t="s">
        <v>483</v>
      </c>
      <c r="G535" t="b">
        <v>1</v>
      </c>
      <c r="H535" t="b">
        <v>1</v>
      </c>
      <c r="I535">
        <v>5</v>
      </c>
      <c r="J535" t="b">
        <v>0</v>
      </c>
      <c r="K535" t="b">
        <v>0</v>
      </c>
      <c r="L535" t="s">
        <v>224</v>
      </c>
    </row>
    <row r="536" spans="1:12" x14ac:dyDescent="0.25">
      <c r="A536" t="s">
        <v>985</v>
      </c>
      <c r="B536" t="s">
        <v>986</v>
      </c>
      <c r="C536" t="s">
        <v>481</v>
      </c>
      <c r="D536" t="s">
        <v>982</v>
      </c>
      <c r="E536" t="s">
        <v>483</v>
      </c>
      <c r="G536" t="b">
        <v>1</v>
      </c>
      <c r="H536" t="b">
        <v>1</v>
      </c>
      <c r="I536">
        <v>5</v>
      </c>
      <c r="J536" t="b">
        <v>0</v>
      </c>
      <c r="K536" t="b">
        <v>0</v>
      </c>
      <c r="L536" t="s">
        <v>224</v>
      </c>
    </row>
    <row r="537" spans="1:12" x14ac:dyDescent="0.25">
      <c r="A537" t="s">
        <v>987</v>
      </c>
      <c r="B537" t="s">
        <v>988</v>
      </c>
      <c r="C537" t="s">
        <v>481</v>
      </c>
      <c r="D537" t="s">
        <v>982</v>
      </c>
      <c r="E537" t="s">
        <v>483</v>
      </c>
      <c r="G537" t="b">
        <v>1</v>
      </c>
      <c r="H537" t="b">
        <v>1</v>
      </c>
      <c r="I537">
        <v>5</v>
      </c>
      <c r="J537" t="b">
        <v>0</v>
      </c>
      <c r="K537" t="b">
        <v>0</v>
      </c>
      <c r="L537" t="s">
        <v>224</v>
      </c>
    </row>
    <row r="538" spans="1:12" x14ac:dyDescent="0.25">
      <c r="A538" t="s">
        <v>982</v>
      </c>
      <c r="B538" t="s">
        <v>989</v>
      </c>
      <c r="C538" t="s">
        <v>481</v>
      </c>
      <c r="D538" t="s">
        <v>971</v>
      </c>
      <c r="E538" t="s">
        <v>483</v>
      </c>
      <c r="G538" t="b">
        <v>0</v>
      </c>
      <c r="H538" t="b">
        <v>0</v>
      </c>
      <c r="I538">
        <v>4</v>
      </c>
      <c r="J538" t="b">
        <v>1</v>
      </c>
      <c r="K538" t="b">
        <v>0</v>
      </c>
      <c r="L538" t="s">
        <v>224</v>
      </c>
    </row>
    <row r="539" spans="1:12" x14ac:dyDescent="0.25">
      <c r="A539" t="s">
        <v>971</v>
      </c>
      <c r="B539" t="s">
        <v>990</v>
      </c>
      <c r="C539" t="s">
        <v>481</v>
      </c>
      <c r="D539" t="s">
        <v>642</v>
      </c>
      <c r="E539" t="s">
        <v>483</v>
      </c>
      <c r="G539" t="b">
        <v>0</v>
      </c>
      <c r="H539" t="b">
        <v>0</v>
      </c>
      <c r="I539">
        <v>3</v>
      </c>
      <c r="J539" t="b">
        <v>1</v>
      </c>
      <c r="K539" t="b">
        <v>0</v>
      </c>
      <c r="L539" t="s">
        <v>224</v>
      </c>
    </row>
    <row r="540" spans="1:12" x14ac:dyDescent="0.25">
      <c r="A540" t="s">
        <v>991</v>
      </c>
      <c r="B540" t="s">
        <v>480</v>
      </c>
      <c r="C540" t="s">
        <v>481</v>
      </c>
      <c r="D540" t="s">
        <v>992</v>
      </c>
      <c r="E540" t="s">
        <v>483</v>
      </c>
      <c r="G540" t="b">
        <v>1</v>
      </c>
      <c r="H540" t="b">
        <v>1</v>
      </c>
      <c r="I540">
        <v>6</v>
      </c>
      <c r="J540" t="b">
        <v>0</v>
      </c>
      <c r="K540" t="b">
        <v>1</v>
      </c>
      <c r="L540" t="s">
        <v>224</v>
      </c>
    </row>
    <row r="541" spans="1:12" x14ac:dyDescent="0.25">
      <c r="A541" t="s">
        <v>993</v>
      </c>
      <c r="B541" t="s">
        <v>485</v>
      </c>
      <c r="C541" t="s">
        <v>481</v>
      </c>
      <c r="D541" t="s">
        <v>992</v>
      </c>
      <c r="E541" t="s">
        <v>483</v>
      </c>
      <c r="G541" t="b">
        <v>1</v>
      </c>
      <c r="H541" t="b">
        <v>1</v>
      </c>
      <c r="I541">
        <v>6</v>
      </c>
      <c r="J541" t="b">
        <v>0</v>
      </c>
      <c r="K541" t="b">
        <v>1</v>
      </c>
      <c r="L541" t="s">
        <v>224</v>
      </c>
    </row>
    <row r="542" spans="1:12" x14ac:dyDescent="0.25">
      <c r="A542" t="s">
        <v>994</v>
      </c>
      <c r="B542" t="s">
        <v>487</v>
      </c>
      <c r="C542" t="s">
        <v>481</v>
      </c>
      <c r="D542" t="s">
        <v>992</v>
      </c>
      <c r="E542" t="s">
        <v>483</v>
      </c>
      <c r="G542" t="b">
        <v>1</v>
      </c>
      <c r="H542" t="b">
        <v>1</v>
      </c>
      <c r="I542">
        <v>6</v>
      </c>
      <c r="J542" t="b">
        <v>0</v>
      </c>
      <c r="K542" t="b">
        <v>1</v>
      </c>
      <c r="L542" t="s">
        <v>224</v>
      </c>
    </row>
    <row r="543" spans="1:12" x14ac:dyDescent="0.25">
      <c r="A543" t="s">
        <v>995</v>
      </c>
      <c r="B543" t="s">
        <v>996</v>
      </c>
      <c r="C543" t="s">
        <v>481</v>
      </c>
      <c r="D543" t="s">
        <v>992</v>
      </c>
      <c r="E543" t="s">
        <v>483</v>
      </c>
      <c r="G543" t="b">
        <v>1</v>
      </c>
      <c r="H543" t="b">
        <v>1</v>
      </c>
      <c r="I543">
        <v>6</v>
      </c>
      <c r="J543" t="b">
        <v>0</v>
      </c>
      <c r="K543" t="b">
        <v>1</v>
      </c>
      <c r="L543" t="s">
        <v>224</v>
      </c>
    </row>
    <row r="544" spans="1:12" x14ac:dyDescent="0.25">
      <c r="A544" t="s">
        <v>997</v>
      </c>
      <c r="B544" t="s">
        <v>998</v>
      </c>
      <c r="C544" t="s">
        <v>481</v>
      </c>
      <c r="D544" t="s">
        <v>992</v>
      </c>
      <c r="E544" t="s">
        <v>483</v>
      </c>
      <c r="G544" t="b">
        <v>1</v>
      </c>
      <c r="H544" t="b">
        <v>1</v>
      </c>
      <c r="I544">
        <v>6</v>
      </c>
      <c r="J544" t="b">
        <v>0</v>
      </c>
      <c r="K544" t="b">
        <v>1</v>
      </c>
      <c r="L544" t="s">
        <v>224</v>
      </c>
    </row>
    <row r="545" spans="1:12" x14ac:dyDescent="0.25">
      <c r="A545" t="s">
        <v>999</v>
      </c>
      <c r="B545" t="s">
        <v>1000</v>
      </c>
      <c r="C545" t="s">
        <v>481</v>
      </c>
      <c r="D545" t="s">
        <v>992</v>
      </c>
      <c r="E545" t="s">
        <v>483</v>
      </c>
      <c r="G545" t="b">
        <v>0</v>
      </c>
      <c r="H545" t="b">
        <v>1</v>
      </c>
      <c r="I545">
        <v>6</v>
      </c>
      <c r="J545" t="b">
        <v>0</v>
      </c>
      <c r="K545" t="b">
        <v>1</v>
      </c>
      <c r="L545" t="s">
        <v>224</v>
      </c>
    </row>
    <row r="546" spans="1:12" x14ac:dyDescent="0.25">
      <c r="A546" t="s">
        <v>992</v>
      </c>
      <c r="B546" t="s">
        <v>1001</v>
      </c>
      <c r="C546" t="s">
        <v>481</v>
      </c>
      <c r="D546" t="s">
        <v>1002</v>
      </c>
      <c r="E546" t="s">
        <v>483</v>
      </c>
      <c r="G546" t="b">
        <v>0</v>
      </c>
      <c r="H546" t="b">
        <v>0</v>
      </c>
      <c r="I546">
        <v>5</v>
      </c>
      <c r="J546" t="b">
        <v>1</v>
      </c>
      <c r="K546" t="b">
        <v>1</v>
      </c>
      <c r="L546" t="s">
        <v>224</v>
      </c>
    </row>
    <row r="547" spans="1:12" x14ac:dyDescent="0.25">
      <c r="A547" t="s">
        <v>1003</v>
      </c>
      <c r="B547" t="s">
        <v>1004</v>
      </c>
      <c r="C547" t="s">
        <v>481</v>
      </c>
      <c r="D547" t="s">
        <v>1005</v>
      </c>
      <c r="E547" t="s">
        <v>483</v>
      </c>
      <c r="G547" t="b">
        <v>1</v>
      </c>
      <c r="H547" t="b">
        <v>1</v>
      </c>
      <c r="I547">
        <v>6</v>
      </c>
      <c r="J547" t="b">
        <v>0</v>
      </c>
      <c r="K547" t="b">
        <v>1</v>
      </c>
      <c r="L547" t="s">
        <v>224</v>
      </c>
    </row>
    <row r="548" spans="1:12" x14ac:dyDescent="0.25">
      <c r="A548" t="s">
        <v>1006</v>
      </c>
      <c r="B548" t="s">
        <v>485</v>
      </c>
      <c r="C548" t="s">
        <v>481</v>
      </c>
      <c r="D548" t="s">
        <v>1005</v>
      </c>
      <c r="E548" t="s">
        <v>483</v>
      </c>
      <c r="G548" t="b">
        <v>1</v>
      </c>
      <c r="H548" t="b">
        <v>1</v>
      </c>
      <c r="I548">
        <v>6</v>
      </c>
      <c r="J548" t="b">
        <v>0</v>
      </c>
      <c r="K548" t="b">
        <v>1</v>
      </c>
      <c r="L548" t="s">
        <v>224</v>
      </c>
    </row>
    <row r="549" spans="1:12" x14ac:dyDescent="0.25">
      <c r="A549" t="s">
        <v>1007</v>
      </c>
      <c r="B549" t="s">
        <v>487</v>
      </c>
      <c r="C549" t="s">
        <v>481</v>
      </c>
      <c r="D549" t="s">
        <v>1005</v>
      </c>
      <c r="E549" t="s">
        <v>483</v>
      </c>
      <c r="G549" t="b">
        <v>1</v>
      </c>
      <c r="H549" t="b">
        <v>1</v>
      </c>
      <c r="I549">
        <v>6</v>
      </c>
      <c r="J549" t="b">
        <v>0</v>
      </c>
      <c r="K549" t="b">
        <v>1</v>
      </c>
      <c r="L549" t="s">
        <v>224</v>
      </c>
    </row>
    <row r="550" spans="1:12" x14ac:dyDescent="0.25">
      <c r="A550" t="s">
        <v>1008</v>
      </c>
      <c r="B550" t="s">
        <v>1009</v>
      </c>
      <c r="C550" t="s">
        <v>481</v>
      </c>
      <c r="D550" t="s">
        <v>1005</v>
      </c>
      <c r="E550" t="s">
        <v>483</v>
      </c>
      <c r="G550" t="b">
        <v>1</v>
      </c>
      <c r="H550" t="b">
        <v>1</v>
      </c>
      <c r="I550">
        <v>6</v>
      </c>
      <c r="J550" t="b">
        <v>0</v>
      </c>
      <c r="K550" t="b">
        <v>1</v>
      </c>
      <c r="L550" t="s">
        <v>224</v>
      </c>
    </row>
    <row r="551" spans="1:12" x14ac:dyDescent="0.25">
      <c r="A551" t="s">
        <v>1010</v>
      </c>
      <c r="B551" t="s">
        <v>1011</v>
      </c>
      <c r="C551" t="s">
        <v>481</v>
      </c>
      <c r="D551" t="s">
        <v>1005</v>
      </c>
      <c r="E551" t="s">
        <v>483</v>
      </c>
      <c r="G551" t="b">
        <v>1</v>
      </c>
      <c r="H551" t="b">
        <v>1</v>
      </c>
      <c r="I551">
        <v>6</v>
      </c>
      <c r="J551" t="b">
        <v>0</v>
      </c>
      <c r="K551" t="b">
        <v>1</v>
      </c>
      <c r="L551" t="s">
        <v>224</v>
      </c>
    </row>
    <row r="552" spans="1:12" x14ac:dyDescent="0.25">
      <c r="A552" t="s">
        <v>1012</v>
      </c>
      <c r="B552" t="s">
        <v>1013</v>
      </c>
      <c r="C552" t="s">
        <v>481</v>
      </c>
      <c r="D552" t="s">
        <v>1005</v>
      </c>
      <c r="E552" t="s">
        <v>483</v>
      </c>
      <c r="G552" t="b">
        <v>1</v>
      </c>
      <c r="H552" t="b">
        <v>1</v>
      </c>
      <c r="I552">
        <v>6</v>
      </c>
      <c r="J552" t="b">
        <v>0</v>
      </c>
      <c r="K552" t="b">
        <v>1</v>
      </c>
      <c r="L552" t="s">
        <v>224</v>
      </c>
    </row>
    <row r="553" spans="1:12" x14ac:dyDescent="0.25">
      <c r="A553" t="s">
        <v>1014</v>
      </c>
      <c r="B553" t="s">
        <v>1015</v>
      </c>
      <c r="C553" t="s">
        <v>481</v>
      </c>
      <c r="D553" t="s">
        <v>1005</v>
      </c>
      <c r="E553" t="s">
        <v>483</v>
      </c>
      <c r="G553" t="b">
        <v>1</v>
      </c>
      <c r="H553" t="b">
        <v>1</v>
      </c>
      <c r="I553">
        <v>6</v>
      </c>
      <c r="J553" t="b">
        <v>0</v>
      </c>
      <c r="K553" t="b">
        <v>1</v>
      </c>
      <c r="L553" t="s">
        <v>224</v>
      </c>
    </row>
    <row r="554" spans="1:12" x14ac:dyDescent="0.25">
      <c r="A554" t="s">
        <v>1016</v>
      </c>
      <c r="B554" t="s">
        <v>998</v>
      </c>
      <c r="C554" t="s">
        <v>481</v>
      </c>
      <c r="D554" t="s">
        <v>1005</v>
      </c>
      <c r="E554" t="s">
        <v>483</v>
      </c>
      <c r="G554" t="b">
        <v>1</v>
      </c>
      <c r="H554" t="b">
        <v>1</v>
      </c>
      <c r="I554">
        <v>6</v>
      </c>
      <c r="J554" t="b">
        <v>0</v>
      </c>
      <c r="K554" t="b">
        <v>1</v>
      </c>
      <c r="L554" t="s">
        <v>224</v>
      </c>
    </row>
    <row r="555" spans="1:12" x14ac:dyDescent="0.25">
      <c r="A555" t="s">
        <v>1005</v>
      </c>
      <c r="B555" t="s">
        <v>1017</v>
      </c>
      <c r="C555" t="s">
        <v>481</v>
      </c>
      <c r="D555" t="s">
        <v>1002</v>
      </c>
      <c r="E555" t="s">
        <v>483</v>
      </c>
      <c r="G555" t="b">
        <v>0</v>
      </c>
      <c r="H555" t="b">
        <v>0</v>
      </c>
      <c r="I555">
        <v>5</v>
      </c>
      <c r="J555" t="b">
        <v>1</v>
      </c>
      <c r="K555" t="b">
        <v>1</v>
      </c>
      <c r="L555" t="s">
        <v>224</v>
      </c>
    </row>
    <row r="556" spans="1:12" x14ac:dyDescent="0.25">
      <c r="A556" t="s">
        <v>1002</v>
      </c>
      <c r="B556" t="s">
        <v>1018</v>
      </c>
      <c r="C556" t="s">
        <v>481</v>
      </c>
      <c r="D556" t="s">
        <v>1019</v>
      </c>
      <c r="E556" t="s">
        <v>483</v>
      </c>
      <c r="G556" t="b">
        <v>0</v>
      </c>
      <c r="H556" t="b">
        <v>0</v>
      </c>
      <c r="I556">
        <v>4</v>
      </c>
      <c r="J556" t="b">
        <v>1</v>
      </c>
      <c r="K556" t="b">
        <v>1</v>
      </c>
      <c r="L556" t="s">
        <v>224</v>
      </c>
    </row>
    <row r="557" spans="1:12" x14ac:dyDescent="0.25">
      <c r="A557" t="s">
        <v>1020</v>
      </c>
      <c r="B557" t="s">
        <v>480</v>
      </c>
      <c r="C557" t="s">
        <v>481</v>
      </c>
      <c r="D557" t="s">
        <v>1021</v>
      </c>
      <c r="E557" t="s">
        <v>483</v>
      </c>
      <c r="G557" t="b">
        <v>0</v>
      </c>
      <c r="H557" t="b">
        <v>1</v>
      </c>
      <c r="I557">
        <v>6</v>
      </c>
      <c r="J557" t="b">
        <v>0</v>
      </c>
      <c r="K557" t="b">
        <v>0</v>
      </c>
      <c r="L557" t="s">
        <v>224</v>
      </c>
    </row>
    <row r="558" spans="1:12" x14ac:dyDescent="0.25">
      <c r="A558" t="s">
        <v>1022</v>
      </c>
      <c r="B558" t="s">
        <v>485</v>
      </c>
      <c r="C558" t="s">
        <v>481</v>
      </c>
      <c r="D558" t="s">
        <v>1021</v>
      </c>
      <c r="E558" t="s">
        <v>483</v>
      </c>
      <c r="G558" t="b">
        <v>0</v>
      </c>
      <c r="H558" t="b">
        <v>1</v>
      </c>
      <c r="I558">
        <v>6</v>
      </c>
      <c r="J558" t="b">
        <v>0</v>
      </c>
      <c r="K558" t="b">
        <v>0</v>
      </c>
      <c r="L558" t="s">
        <v>224</v>
      </c>
    </row>
    <row r="559" spans="1:12" x14ac:dyDescent="0.25">
      <c r="A559" t="s">
        <v>1023</v>
      </c>
      <c r="B559" t="s">
        <v>487</v>
      </c>
      <c r="C559" t="s">
        <v>481</v>
      </c>
      <c r="D559" t="s">
        <v>1021</v>
      </c>
      <c r="E559" t="s">
        <v>483</v>
      </c>
      <c r="G559" t="b">
        <v>0</v>
      </c>
      <c r="H559" t="b">
        <v>1</v>
      </c>
      <c r="I559">
        <v>6</v>
      </c>
      <c r="J559" t="b">
        <v>0</v>
      </c>
      <c r="K559" t="b">
        <v>0</v>
      </c>
      <c r="L559" t="s">
        <v>224</v>
      </c>
    </row>
    <row r="560" spans="1:12" x14ac:dyDescent="0.25">
      <c r="A560" t="s">
        <v>1024</v>
      </c>
      <c r="B560" t="s">
        <v>996</v>
      </c>
      <c r="C560" t="s">
        <v>481</v>
      </c>
      <c r="D560" t="s">
        <v>1021</v>
      </c>
      <c r="E560" t="s">
        <v>483</v>
      </c>
      <c r="G560" t="b">
        <v>0</v>
      </c>
      <c r="H560" t="b">
        <v>1</v>
      </c>
      <c r="I560">
        <v>6</v>
      </c>
      <c r="J560" t="b">
        <v>0</v>
      </c>
      <c r="K560" t="b">
        <v>0</v>
      </c>
      <c r="L560" t="s">
        <v>224</v>
      </c>
    </row>
    <row r="561" spans="1:12" x14ac:dyDescent="0.25">
      <c r="A561" t="s">
        <v>1025</v>
      </c>
      <c r="B561" t="s">
        <v>998</v>
      </c>
      <c r="C561" t="s">
        <v>481</v>
      </c>
      <c r="D561" t="s">
        <v>1021</v>
      </c>
      <c r="E561" t="s">
        <v>483</v>
      </c>
      <c r="G561" t="b">
        <v>0</v>
      </c>
      <c r="H561" t="b">
        <v>1</v>
      </c>
      <c r="I561">
        <v>6</v>
      </c>
      <c r="J561" t="b">
        <v>0</v>
      </c>
      <c r="K561" t="b">
        <v>0</v>
      </c>
      <c r="L561" t="s">
        <v>224</v>
      </c>
    </row>
    <row r="562" spans="1:12" x14ac:dyDescent="0.25">
      <c r="A562" t="s">
        <v>1021</v>
      </c>
      <c r="B562" t="s">
        <v>1026</v>
      </c>
      <c r="C562" t="s">
        <v>481</v>
      </c>
      <c r="D562" t="s">
        <v>1027</v>
      </c>
      <c r="E562" t="s">
        <v>483</v>
      </c>
      <c r="G562" t="b">
        <v>0</v>
      </c>
      <c r="H562" t="b">
        <v>1</v>
      </c>
      <c r="I562">
        <v>5</v>
      </c>
      <c r="J562" t="b">
        <v>1</v>
      </c>
      <c r="K562" t="b">
        <v>0</v>
      </c>
      <c r="L562" t="s">
        <v>224</v>
      </c>
    </row>
    <row r="563" spans="1:12" x14ac:dyDescent="0.25">
      <c r="A563" t="s">
        <v>1028</v>
      </c>
      <c r="B563" t="s">
        <v>1004</v>
      </c>
      <c r="C563" t="s">
        <v>481</v>
      </c>
      <c r="D563" t="s">
        <v>1029</v>
      </c>
      <c r="E563" t="s">
        <v>483</v>
      </c>
      <c r="G563" t="b">
        <v>0</v>
      </c>
      <c r="H563" t="b">
        <v>1</v>
      </c>
      <c r="I563">
        <v>6</v>
      </c>
      <c r="J563" t="b">
        <v>0</v>
      </c>
      <c r="K563" t="b">
        <v>0</v>
      </c>
      <c r="L563" t="s">
        <v>224</v>
      </c>
    </row>
    <row r="564" spans="1:12" x14ac:dyDescent="0.25">
      <c r="A564" t="s">
        <v>1030</v>
      </c>
      <c r="B564" t="s">
        <v>485</v>
      </c>
      <c r="C564" t="s">
        <v>481</v>
      </c>
      <c r="D564" t="s">
        <v>1029</v>
      </c>
      <c r="E564" t="s">
        <v>483</v>
      </c>
      <c r="G564" t="b">
        <v>0</v>
      </c>
      <c r="H564" t="b">
        <v>1</v>
      </c>
      <c r="I564">
        <v>6</v>
      </c>
      <c r="J564" t="b">
        <v>0</v>
      </c>
      <c r="K564" t="b">
        <v>0</v>
      </c>
      <c r="L564" t="s">
        <v>224</v>
      </c>
    </row>
    <row r="565" spans="1:12" x14ac:dyDescent="0.25">
      <c r="A565" t="s">
        <v>1031</v>
      </c>
      <c r="B565" t="s">
        <v>1032</v>
      </c>
      <c r="C565" t="s">
        <v>481</v>
      </c>
      <c r="D565" t="s">
        <v>1029</v>
      </c>
      <c r="E565" t="s">
        <v>483</v>
      </c>
      <c r="G565" t="b">
        <v>1</v>
      </c>
      <c r="H565" t="b">
        <v>1</v>
      </c>
      <c r="I565">
        <v>6</v>
      </c>
      <c r="J565" t="b">
        <v>0</v>
      </c>
      <c r="K565" t="b">
        <v>0</v>
      </c>
      <c r="L565" t="s">
        <v>224</v>
      </c>
    </row>
    <row r="566" spans="1:12" x14ac:dyDescent="0.25">
      <c r="A566" t="s">
        <v>1033</v>
      </c>
      <c r="B566" t="s">
        <v>1009</v>
      </c>
      <c r="C566" t="s">
        <v>481</v>
      </c>
      <c r="D566" t="s">
        <v>1029</v>
      </c>
      <c r="E566" t="s">
        <v>483</v>
      </c>
      <c r="G566" t="b">
        <v>0</v>
      </c>
      <c r="H566" t="b">
        <v>1</v>
      </c>
      <c r="I566">
        <v>6</v>
      </c>
      <c r="J566" t="b">
        <v>0</v>
      </c>
      <c r="K566" t="b">
        <v>0</v>
      </c>
      <c r="L566" t="s">
        <v>224</v>
      </c>
    </row>
    <row r="567" spans="1:12" x14ac:dyDescent="0.25">
      <c r="A567" t="s">
        <v>1034</v>
      </c>
      <c r="B567" t="s">
        <v>1011</v>
      </c>
      <c r="C567" t="s">
        <v>481</v>
      </c>
      <c r="D567" t="s">
        <v>1029</v>
      </c>
      <c r="E567" t="s">
        <v>483</v>
      </c>
      <c r="G567" t="b">
        <v>1</v>
      </c>
      <c r="H567" t="b">
        <v>1</v>
      </c>
      <c r="I567">
        <v>6</v>
      </c>
      <c r="J567" t="b">
        <v>0</v>
      </c>
      <c r="K567" t="b">
        <v>0</v>
      </c>
      <c r="L567" t="s">
        <v>224</v>
      </c>
    </row>
    <row r="568" spans="1:12" x14ac:dyDescent="0.25">
      <c r="A568" t="s">
        <v>1035</v>
      </c>
      <c r="B568" t="s">
        <v>1013</v>
      </c>
      <c r="C568" t="s">
        <v>481</v>
      </c>
      <c r="D568" t="s">
        <v>1029</v>
      </c>
      <c r="E568" t="s">
        <v>483</v>
      </c>
      <c r="G568" t="b">
        <v>0</v>
      </c>
      <c r="H568" t="b">
        <v>1</v>
      </c>
      <c r="I568">
        <v>6</v>
      </c>
      <c r="J568" t="b">
        <v>0</v>
      </c>
      <c r="K568" t="b">
        <v>0</v>
      </c>
      <c r="L568" t="s">
        <v>224</v>
      </c>
    </row>
    <row r="569" spans="1:12" x14ac:dyDescent="0.25">
      <c r="A569" t="s">
        <v>1036</v>
      </c>
      <c r="B569" t="s">
        <v>1015</v>
      </c>
      <c r="C569" t="s">
        <v>481</v>
      </c>
      <c r="D569" t="s">
        <v>1029</v>
      </c>
      <c r="E569" t="s">
        <v>483</v>
      </c>
      <c r="G569" t="b">
        <v>0</v>
      </c>
      <c r="H569" t="b">
        <v>1</v>
      </c>
      <c r="I569">
        <v>6</v>
      </c>
      <c r="J569" t="b">
        <v>0</v>
      </c>
      <c r="K569" t="b">
        <v>0</v>
      </c>
      <c r="L569" t="s">
        <v>224</v>
      </c>
    </row>
    <row r="570" spans="1:12" x14ac:dyDescent="0.25">
      <c r="A570" t="s">
        <v>1037</v>
      </c>
      <c r="B570" t="s">
        <v>998</v>
      </c>
      <c r="C570" t="s">
        <v>481</v>
      </c>
      <c r="D570" t="s">
        <v>1029</v>
      </c>
      <c r="E570" t="s">
        <v>483</v>
      </c>
      <c r="G570" t="b">
        <v>0</v>
      </c>
      <c r="H570" t="b">
        <v>1</v>
      </c>
      <c r="I570">
        <v>6</v>
      </c>
      <c r="J570" t="b">
        <v>0</v>
      </c>
      <c r="K570" t="b">
        <v>0</v>
      </c>
      <c r="L570" t="s">
        <v>224</v>
      </c>
    </row>
    <row r="571" spans="1:12" x14ac:dyDescent="0.25">
      <c r="A571" t="s">
        <v>1029</v>
      </c>
      <c r="B571" t="s">
        <v>1038</v>
      </c>
      <c r="C571" t="s">
        <v>481</v>
      </c>
      <c r="D571" t="s">
        <v>1027</v>
      </c>
      <c r="E571" t="s">
        <v>483</v>
      </c>
      <c r="G571" t="b">
        <v>0</v>
      </c>
      <c r="H571" t="b">
        <v>0</v>
      </c>
      <c r="I571">
        <v>5</v>
      </c>
      <c r="J571" t="b">
        <v>1</v>
      </c>
      <c r="K571" t="b">
        <v>0</v>
      </c>
      <c r="L571" t="s">
        <v>224</v>
      </c>
    </row>
    <row r="572" spans="1:12" x14ac:dyDescent="0.25">
      <c r="A572" t="s">
        <v>1027</v>
      </c>
      <c r="B572" t="s">
        <v>1039</v>
      </c>
      <c r="C572" t="s">
        <v>481</v>
      </c>
      <c r="D572" t="s">
        <v>1019</v>
      </c>
      <c r="E572" t="s">
        <v>483</v>
      </c>
      <c r="G572" t="b">
        <v>0</v>
      </c>
      <c r="H572" t="b">
        <v>0</v>
      </c>
      <c r="I572">
        <v>4</v>
      </c>
      <c r="J572" t="b">
        <v>1</v>
      </c>
      <c r="K572" t="b">
        <v>0</v>
      </c>
      <c r="L572" t="s">
        <v>224</v>
      </c>
    </row>
    <row r="573" spans="1:12" x14ac:dyDescent="0.25">
      <c r="A573" t="s">
        <v>1040</v>
      </c>
      <c r="B573" t="s">
        <v>1041</v>
      </c>
      <c r="C573" t="s">
        <v>481</v>
      </c>
      <c r="D573" t="s">
        <v>1019</v>
      </c>
      <c r="E573" t="s">
        <v>483</v>
      </c>
      <c r="G573" t="b">
        <v>0</v>
      </c>
      <c r="H573" t="b">
        <v>1</v>
      </c>
      <c r="I573">
        <v>4</v>
      </c>
      <c r="J573" t="b">
        <v>0</v>
      </c>
      <c r="K573" t="b">
        <v>1</v>
      </c>
      <c r="L573" t="s">
        <v>224</v>
      </c>
    </row>
    <row r="574" spans="1:12" x14ac:dyDescent="0.25">
      <c r="A574" t="s">
        <v>1042</v>
      </c>
      <c r="B574" t="s">
        <v>1043</v>
      </c>
      <c r="C574" t="s">
        <v>481</v>
      </c>
      <c r="D574" t="s">
        <v>1019</v>
      </c>
      <c r="E574" t="s">
        <v>483</v>
      </c>
      <c r="F574" t="s">
        <v>1044</v>
      </c>
      <c r="G574" t="b">
        <v>0</v>
      </c>
      <c r="H574" t="b">
        <v>1</v>
      </c>
      <c r="I574">
        <v>4</v>
      </c>
      <c r="J574" t="b">
        <v>0</v>
      </c>
      <c r="K574" t="b">
        <v>1</v>
      </c>
      <c r="L574" t="s">
        <v>224</v>
      </c>
    </row>
    <row r="575" spans="1:12" x14ac:dyDescent="0.25">
      <c r="A575" t="s">
        <v>1045</v>
      </c>
      <c r="B575" t="s">
        <v>1046</v>
      </c>
      <c r="C575" t="s">
        <v>481</v>
      </c>
      <c r="D575" t="s">
        <v>1019</v>
      </c>
      <c r="E575" t="s">
        <v>483</v>
      </c>
      <c r="G575" t="b">
        <v>0</v>
      </c>
      <c r="H575" t="b">
        <v>1</v>
      </c>
      <c r="I575">
        <v>4</v>
      </c>
      <c r="J575" t="b">
        <v>0</v>
      </c>
      <c r="K575" t="b">
        <v>1</v>
      </c>
      <c r="L575" t="s">
        <v>224</v>
      </c>
    </row>
    <row r="576" spans="1:12" x14ac:dyDescent="0.25">
      <c r="A576" t="s">
        <v>1047</v>
      </c>
      <c r="B576" t="s">
        <v>1048</v>
      </c>
      <c r="C576" t="s">
        <v>481</v>
      </c>
      <c r="D576" t="s">
        <v>1019</v>
      </c>
      <c r="E576" t="s">
        <v>483</v>
      </c>
      <c r="G576" t="b">
        <v>0</v>
      </c>
      <c r="H576" t="b">
        <v>1</v>
      </c>
      <c r="I576">
        <v>4</v>
      </c>
      <c r="J576" t="b">
        <v>0</v>
      </c>
      <c r="K576" t="b">
        <v>1</v>
      </c>
      <c r="L576" t="s">
        <v>224</v>
      </c>
    </row>
    <row r="577" spans="1:12" x14ac:dyDescent="0.25">
      <c r="A577" t="s">
        <v>1019</v>
      </c>
      <c r="B577" t="s">
        <v>1049</v>
      </c>
      <c r="C577" t="s">
        <v>481</v>
      </c>
      <c r="D577" t="s">
        <v>642</v>
      </c>
      <c r="E577" t="s">
        <v>483</v>
      </c>
      <c r="G577" t="b">
        <v>0</v>
      </c>
      <c r="H577" t="b">
        <v>1</v>
      </c>
      <c r="I577">
        <v>3</v>
      </c>
      <c r="J577" t="b">
        <v>1</v>
      </c>
      <c r="K577" t="b">
        <v>1</v>
      </c>
      <c r="L577" t="s">
        <v>224</v>
      </c>
    </row>
    <row r="578" spans="1:12" x14ac:dyDescent="0.25">
      <c r="A578" t="s">
        <v>1050</v>
      </c>
      <c r="B578" t="s">
        <v>1051</v>
      </c>
      <c r="C578" t="s">
        <v>481</v>
      </c>
      <c r="D578" t="s">
        <v>1052</v>
      </c>
      <c r="E578" t="s">
        <v>483</v>
      </c>
      <c r="G578" t="b">
        <v>0</v>
      </c>
      <c r="H578" t="b">
        <v>1</v>
      </c>
      <c r="I578">
        <v>4</v>
      </c>
      <c r="J578" t="b">
        <v>0</v>
      </c>
      <c r="K578" t="b">
        <v>1</v>
      </c>
      <c r="L578" t="s">
        <v>224</v>
      </c>
    </row>
    <row r="579" spans="1:12" x14ac:dyDescent="0.25">
      <c r="A579" t="s">
        <v>1052</v>
      </c>
      <c r="B579" t="s">
        <v>1051</v>
      </c>
      <c r="C579" t="s">
        <v>481</v>
      </c>
      <c r="D579" t="s">
        <v>642</v>
      </c>
      <c r="E579" t="s">
        <v>483</v>
      </c>
      <c r="G579" t="b">
        <v>0</v>
      </c>
      <c r="H579" t="b">
        <v>1</v>
      </c>
      <c r="I579">
        <v>3</v>
      </c>
      <c r="J579" t="b">
        <v>1</v>
      </c>
      <c r="K579" t="b">
        <v>1</v>
      </c>
      <c r="L579" t="s">
        <v>224</v>
      </c>
    </row>
    <row r="580" spans="1:12" x14ac:dyDescent="0.25">
      <c r="A580" t="s">
        <v>1053</v>
      </c>
      <c r="B580" t="s">
        <v>480</v>
      </c>
      <c r="C580" t="s">
        <v>481</v>
      </c>
      <c r="D580" t="s">
        <v>1054</v>
      </c>
      <c r="E580" t="s">
        <v>483</v>
      </c>
      <c r="G580" t="b">
        <v>1</v>
      </c>
      <c r="H580" t="b">
        <v>1</v>
      </c>
      <c r="I580">
        <v>6</v>
      </c>
      <c r="J580" t="b">
        <v>0</v>
      </c>
      <c r="K580" t="b">
        <v>0</v>
      </c>
      <c r="L580" t="s">
        <v>224</v>
      </c>
    </row>
    <row r="581" spans="1:12" x14ac:dyDescent="0.25">
      <c r="A581" t="s">
        <v>1055</v>
      </c>
      <c r="B581" t="s">
        <v>485</v>
      </c>
      <c r="C581" t="s">
        <v>481</v>
      </c>
      <c r="D581" t="s">
        <v>1054</v>
      </c>
      <c r="E581" t="s">
        <v>483</v>
      </c>
      <c r="G581" t="b">
        <v>1</v>
      </c>
      <c r="H581" t="b">
        <v>1</v>
      </c>
      <c r="I581">
        <v>6</v>
      </c>
      <c r="J581" t="b">
        <v>0</v>
      </c>
      <c r="K581" t="b">
        <v>0</v>
      </c>
      <c r="L581" t="s">
        <v>224</v>
      </c>
    </row>
    <row r="582" spans="1:12" x14ac:dyDescent="0.25">
      <c r="A582" t="s">
        <v>1056</v>
      </c>
      <c r="B582" t="s">
        <v>487</v>
      </c>
      <c r="C582" t="s">
        <v>481</v>
      </c>
      <c r="D582" t="s">
        <v>1054</v>
      </c>
      <c r="E582" t="s">
        <v>483</v>
      </c>
      <c r="G582" t="b">
        <v>1</v>
      </c>
      <c r="H582" t="b">
        <v>1</v>
      </c>
      <c r="I582">
        <v>6</v>
      </c>
      <c r="J582" t="b">
        <v>0</v>
      </c>
      <c r="K582" t="b">
        <v>0</v>
      </c>
      <c r="L582" t="s">
        <v>224</v>
      </c>
    </row>
    <row r="583" spans="1:12" x14ac:dyDescent="0.25">
      <c r="A583" t="s">
        <v>1057</v>
      </c>
      <c r="B583" t="s">
        <v>489</v>
      </c>
      <c r="C583" t="s">
        <v>481</v>
      </c>
      <c r="D583" t="s">
        <v>1054</v>
      </c>
      <c r="E583" t="s">
        <v>483</v>
      </c>
      <c r="G583" t="b">
        <v>1</v>
      </c>
      <c r="H583" t="b">
        <v>1</v>
      </c>
      <c r="I583">
        <v>6</v>
      </c>
      <c r="J583" t="b">
        <v>0</v>
      </c>
      <c r="K583" t="b">
        <v>0</v>
      </c>
      <c r="L583" t="s">
        <v>224</v>
      </c>
    </row>
    <row r="584" spans="1:12" x14ac:dyDescent="0.25">
      <c r="A584" t="s">
        <v>1058</v>
      </c>
      <c r="B584" t="s">
        <v>491</v>
      </c>
      <c r="C584" t="s">
        <v>481</v>
      </c>
      <c r="D584" t="s">
        <v>1054</v>
      </c>
      <c r="E584" t="s">
        <v>483</v>
      </c>
      <c r="G584" t="b">
        <v>1</v>
      </c>
      <c r="H584" t="b">
        <v>1</v>
      </c>
      <c r="I584">
        <v>6</v>
      </c>
      <c r="J584" t="b">
        <v>0</v>
      </c>
      <c r="K584" t="b">
        <v>0</v>
      </c>
      <c r="L584" t="s">
        <v>224</v>
      </c>
    </row>
    <row r="585" spans="1:12" x14ac:dyDescent="0.25">
      <c r="A585" t="s">
        <v>1059</v>
      </c>
      <c r="B585" t="s">
        <v>493</v>
      </c>
      <c r="C585" t="s">
        <v>481</v>
      </c>
      <c r="D585" t="s">
        <v>1054</v>
      </c>
      <c r="E585" t="s">
        <v>483</v>
      </c>
      <c r="G585" t="b">
        <v>1</v>
      </c>
      <c r="H585" t="b">
        <v>1</v>
      </c>
      <c r="I585">
        <v>6</v>
      </c>
      <c r="J585" t="b">
        <v>0</v>
      </c>
      <c r="K585" t="b">
        <v>0</v>
      </c>
      <c r="L585" t="s">
        <v>224</v>
      </c>
    </row>
    <row r="586" spans="1:12" x14ac:dyDescent="0.25">
      <c r="A586" t="s">
        <v>1060</v>
      </c>
      <c r="B586" t="s">
        <v>495</v>
      </c>
      <c r="C586" t="s">
        <v>481</v>
      </c>
      <c r="D586" t="s">
        <v>1054</v>
      </c>
      <c r="E586" t="s">
        <v>483</v>
      </c>
      <c r="G586" t="b">
        <v>1</v>
      </c>
      <c r="H586" t="b">
        <v>1</v>
      </c>
      <c r="I586">
        <v>6</v>
      </c>
      <c r="J586" t="b">
        <v>0</v>
      </c>
      <c r="K586" t="b">
        <v>0</v>
      </c>
      <c r="L586" t="s">
        <v>224</v>
      </c>
    </row>
    <row r="587" spans="1:12" x14ac:dyDescent="0.25">
      <c r="A587" t="s">
        <v>1054</v>
      </c>
      <c r="B587" t="s">
        <v>1061</v>
      </c>
      <c r="C587" t="s">
        <v>481</v>
      </c>
      <c r="D587" t="s">
        <v>1062</v>
      </c>
      <c r="E587" t="s">
        <v>483</v>
      </c>
      <c r="G587" t="b">
        <v>0</v>
      </c>
      <c r="H587" t="b">
        <v>0</v>
      </c>
      <c r="I587">
        <v>5</v>
      </c>
      <c r="J587" t="b">
        <v>1</v>
      </c>
      <c r="K587" t="b">
        <v>0</v>
      </c>
      <c r="L587" t="s">
        <v>224</v>
      </c>
    </row>
    <row r="588" spans="1:12" x14ac:dyDescent="0.25">
      <c r="A588" t="s">
        <v>1063</v>
      </c>
      <c r="B588" t="s">
        <v>654</v>
      </c>
      <c r="C588" t="s">
        <v>481</v>
      </c>
      <c r="D588" t="s">
        <v>1064</v>
      </c>
      <c r="E588" t="s">
        <v>483</v>
      </c>
      <c r="G588" t="b">
        <v>1</v>
      </c>
      <c r="H588" t="b">
        <v>1</v>
      </c>
      <c r="I588">
        <v>6</v>
      </c>
      <c r="J588" t="b">
        <v>0</v>
      </c>
      <c r="K588" t="b">
        <v>0</v>
      </c>
      <c r="L588" t="s">
        <v>224</v>
      </c>
    </row>
    <row r="589" spans="1:12" x14ac:dyDescent="0.25">
      <c r="A589" t="s">
        <v>1065</v>
      </c>
      <c r="B589" t="s">
        <v>657</v>
      </c>
      <c r="C589" t="s">
        <v>481</v>
      </c>
      <c r="D589" t="s">
        <v>1064</v>
      </c>
      <c r="E589" t="s">
        <v>483</v>
      </c>
      <c r="G589" t="b">
        <v>1</v>
      </c>
      <c r="H589" t="b">
        <v>1</v>
      </c>
      <c r="I589">
        <v>6</v>
      </c>
      <c r="J589" t="b">
        <v>0</v>
      </c>
      <c r="K589" t="b">
        <v>0</v>
      </c>
      <c r="L589" t="s">
        <v>224</v>
      </c>
    </row>
    <row r="590" spans="1:12" x14ac:dyDescent="0.25">
      <c r="A590" t="s">
        <v>1066</v>
      </c>
      <c r="B590" t="s">
        <v>487</v>
      </c>
      <c r="C590" t="s">
        <v>481</v>
      </c>
      <c r="D590" t="s">
        <v>1064</v>
      </c>
      <c r="E590" t="s">
        <v>483</v>
      </c>
      <c r="G590" t="b">
        <v>1</v>
      </c>
      <c r="H590" t="b">
        <v>1</v>
      </c>
      <c r="I590">
        <v>6</v>
      </c>
      <c r="J590" t="b">
        <v>0</v>
      </c>
      <c r="K590" t="b">
        <v>0</v>
      </c>
      <c r="L590" t="s">
        <v>224</v>
      </c>
    </row>
    <row r="591" spans="1:12" x14ac:dyDescent="0.25">
      <c r="A591" t="s">
        <v>1067</v>
      </c>
      <c r="B591" t="s">
        <v>660</v>
      </c>
      <c r="C591" t="s">
        <v>481</v>
      </c>
      <c r="D591" t="s">
        <v>1064</v>
      </c>
      <c r="E591" t="s">
        <v>483</v>
      </c>
      <c r="G591" t="b">
        <v>1</v>
      </c>
      <c r="H591" t="b">
        <v>1</v>
      </c>
      <c r="I591">
        <v>6</v>
      </c>
      <c r="J591" t="b">
        <v>0</v>
      </c>
      <c r="K591" t="b">
        <v>0</v>
      </c>
      <c r="L591" t="s">
        <v>224</v>
      </c>
    </row>
    <row r="592" spans="1:12" x14ac:dyDescent="0.25">
      <c r="A592" t="s">
        <v>1068</v>
      </c>
      <c r="B592" t="s">
        <v>506</v>
      </c>
      <c r="C592" t="s">
        <v>481</v>
      </c>
      <c r="D592" t="s">
        <v>1064</v>
      </c>
      <c r="E592" t="s">
        <v>483</v>
      </c>
      <c r="G592" t="b">
        <v>1</v>
      </c>
      <c r="H592" t="b">
        <v>1</v>
      </c>
      <c r="I592">
        <v>6</v>
      </c>
      <c r="J592" t="b">
        <v>0</v>
      </c>
      <c r="K592" t="b">
        <v>0</v>
      </c>
      <c r="L592" t="s">
        <v>224</v>
      </c>
    </row>
    <row r="593" spans="1:12" x14ac:dyDescent="0.25">
      <c r="A593" t="s">
        <v>1069</v>
      </c>
      <c r="B593" t="s">
        <v>663</v>
      </c>
      <c r="C593" t="s">
        <v>481</v>
      </c>
      <c r="D593" t="s">
        <v>1064</v>
      </c>
      <c r="E593" t="s">
        <v>483</v>
      </c>
      <c r="G593" t="b">
        <v>1</v>
      </c>
      <c r="H593" t="b">
        <v>1</v>
      </c>
      <c r="I593">
        <v>6</v>
      </c>
      <c r="J593" t="b">
        <v>0</v>
      </c>
      <c r="K593" t="b">
        <v>0</v>
      </c>
      <c r="L593" t="s">
        <v>224</v>
      </c>
    </row>
    <row r="594" spans="1:12" x14ac:dyDescent="0.25">
      <c r="A594" t="s">
        <v>1064</v>
      </c>
      <c r="B594" t="s">
        <v>1070</v>
      </c>
      <c r="C594" t="s">
        <v>481</v>
      </c>
      <c r="D594" t="s">
        <v>1062</v>
      </c>
      <c r="E594" t="s">
        <v>483</v>
      </c>
      <c r="G594" t="b">
        <v>0</v>
      </c>
      <c r="H594" t="b">
        <v>0</v>
      </c>
      <c r="I594">
        <v>5</v>
      </c>
      <c r="J594" t="b">
        <v>1</v>
      </c>
      <c r="K594" t="b">
        <v>0</v>
      </c>
      <c r="L594" t="s">
        <v>224</v>
      </c>
    </row>
    <row r="595" spans="1:12" x14ac:dyDescent="0.25">
      <c r="A595" t="s">
        <v>1071</v>
      </c>
      <c r="B595" t="s">
        <v>666</v>
      </c>
      <c r="C595" t="s">
        <v>481</v>
      </c>
      <c r="D595" t="s">
        <v>1072</v>
      </c>
      <c r="E595" t="s">
        <v>483</v>
      </c>
      <c r="G595" t="b">
        <v>1</v>
      </c>
      <c r="H595" t="b">
        <v>1</v>
      </c>
      <c r="I595">
        <v>6</v>
      </c>
      <c r="J595" t="b">
        <v>0</v>
      </c>
      <c r="K595" t="b">
        <v>0</v>
      </c>
      <c r="L595" t="s">
        <v>224</v>
      </c>
    </row>
    <row r="596" spans="1:12" x14ac:dyDescent="0.25">
      <c r="A596" t="s">
        <v>1073</v>
      </c>
      <c r="B596" t="s">
        <v>487</v>
      </c>
      <c r="C596" t="s">
        <v>481</v>
      </c>
      <c r="D596" t="s">
        <v>1072</v>
      </c>
      <c r="E596" t="s">
        <v>483</v>
      </c>
      <c r="G596" t="b">
        <v>1</v>
      </c>
      <c r="H596" t="b">
        <v>1</v>
      </c>
      <c r="I596">
        <v>6</v>
      </c>
      <c r="J596" t="b">
        <v>0</v>
      </c>
      <c r="K596" t="b">
        <v>0</v>
      </c>
      <c r="L596" t="s">
        <v>224</v>
      </c>
    </row>
    <row r="597" spans="1:12" x14ac:dyDescent="0.25">
      <c r="A597" t="s">
        <v>1074</v>
      </c>
      <c r="B597" t="s">
        <v>670</v>
      </c>
      <c r="C597" t="s">
        <v>481</v>
      </c>
      <c r="D597" t="s">
        <v>1072</v>
      </c>
      <c r="E597" t="s">
        <v>483</v>
      </c>
      <c r="G597" t="b">
        <v>1</v>
      </c>
      <c r="H597" t="b">
        <v>1</v>
      </c>
      <c r="I597">
        <v>6</v>
      </c>
      <c r="J597" t="b">
        <v>0</v>
      </c>
      <c r="K597" t="b">
        <v>0</v>
      </c>
      <c r="L597" t="s">
        <v>224</v>
      </c>
    </row>
    <row r="598" spans="1:12" x14ac:dyDescent="0.25">
      <c r="A598" t="s">
        <v>1075</v>
      </c>
      <c r="B598" t="s">
        <v>672</v>
      </c>
      <c r="C598" t="s">
        <v>481</v>
      </c>
      <c r="D598" t="s">
        <v>1072</v>
      </c>
      <c r="E598" t="s">
        <v>483</v>
      </c>
      <c r="G598" t="b">
        <v>1</v>
      </c>
      <c r="H598" t="b">
        <v>1</v>
      </c>
      <c r="I598">
        <v>6</v>
      </c>
      <c r="J598" t="b">
        <v>0</v>
      </c>
      <c r="K598" t="b">
        <v>0</v>
      </c>
      <c r="L598" t="s">
        <v>224</v>
      </c>
    </row>
    <row r="599" spans="1:12" x14ac:dyDescent="0.25">
      <c r="A599" t="s">
        <v>1076</v>
      </c>
      <c r="B599" t="s">
        <v>495</v>
      </c>
      <c r="C599" t="s">
        <v>481</v>
      </c>
      <c r="D599" t="s">
        <v>1072</v>
      </c>
      <c r="E599" t="s">
        <v>483</v>
      </c>
      <c r="G599" t="b">
        <v>1</v>
      </c>
      <c r="H599" t="b">
        <v>1</v>
      </c>
      <c r="I599">
        <v>6</v>
      </c>
      <c r="J599" t="b">
        <v>0</v>
      </c>
      <c r="K599" t="b">
        <v>0</v>
      </c>
      <c r="L599" t="s">
        <v>224</v>
      </c>
    </row>
    <row r="600" spans="1:12" x14ac:dyDescent="0.25">
      <c r="A600" t="s">
        <v>1072</v>
      </c>
      <c r="B600" t="s">
        <v>1077</v>
      </c>
      <c r="C600" t="s">
        <v>481</v>
      </c>
      <c r="D600" t="s">
        <v>1062</v>
      </c>
      <c r="E600" t="s">
        <v>483</v>
      </c>
      <c r="G600" t="b">
        <v>0</v>
      </c>
      <c r="H600" t="b">
        <v>0</v>
      </c>
      <c r="I600">
        <v>5</v>
      </c>
      <c r="J600" t="b">
        <v>1</v>
      </c>
      <c r="K600" t="b">
        <v>0</v>
      </c>
      <c r="L600" t="s">
        <v>224</v>
      </c>
    </row>
    <row r="601" spans="1:12" x14ac:dyDescent="0.25">
      <c r="A601" t="s">
        <v>1062</v>
      </c>
      <c r="B601" t="s">
        <v>1078</v>
      </c>
      <c r="C601" t="s">
        <v>481</v>
      </c>
      <c r="D601" t="s">
        <v>1079</v>
      </c>
      <c r="E601" t="s">
        <v>483</v>
      </c>
      <c r="G601" t="b">
        <v>0</v>
      </c>
      <c r="H601" t="b">
        <v>0</v>
      </c>
      <c r="I601">
        <v>4</v>
      </c>
      <c r="J601" t="b">
        <v>1</v>
      </c>
      <c r="K601" t="b">
        <v>0</v>
      </c>
      <c r="L601" t="s">
        <v>224</v>
      </c>
    </row>
    <row r="602" spans="1:12" x14ac:dyDescent="0.25">
      <c r="A602" t="s">
        <v>1080</v>
      </c>
      <c r="B602" t="s">
        <v>480</v>
      </c>
      <c r="C602" t="s">
        <v>481</v>
      </c>
      <c r="D602" t="s">
        <v>1081</v>
      </c>
      <c r="E602" t="s">
        <v>483</v>
      </c>
      <c r="G602" t="b">
        <v>1</v>
      </c>
      <c r="H602" t="b">
        <v>1</v>
      </c>
      <c r="I602">
        <v>6</v>
      </c>
      <c r="J602" t="b">
        <v>0</v>
      </c>
      <c r="K602" t="b">
        <v>0</v>
      </c>
      <c r="L602" t="s">
        <v>224</v>
      </c>
    </row>
    <row r="603" spans="1:12" x14ac:dyDescent="0.25">
      <c r="A603" t="s">
        <v>1082</v>
      </c>
      <c r="B603" t="s">
        <v>485</v>
      </c>
      <c r="C603" t="s">
        <v>481</v>
      </c>
      <c r="D603" t="s">
        <v>1081</v>
      </c>
      <c r="E603" t="s">
        <v>483</v>
      </c>
      <c r="G603" t="b">
        <v>1</v>
      </c>
      <c r="H603" t="b">
        <v>1</v>
      </c>
      <c r="I603">
        <v>6</v>
      </c>
      <c r="J603" t="b">
        <v>0</v>
      </c>
      <c r="K603" t="b">
        <v>0</v>
      </c>
      <c r="L603" t="s">
        <v>224</v>
      </c>
    </row>
    <row r="604" spans="1:12" x14ac:dyDescent="0.25">
      <c r="A604" t="s">
        <v>1083</v>
      </c>
      <c r="B604" t="s">
        <v>487</v>
      </c>
      <c r="C604" t="s">
        <v>481</v>
      </c>
      <c r="D604" t="s">
        <v>1081</v>
      </c>
      <c r="E604" t="s">
        <v>483</v>
      </c>
      <c r="G604" t="b">
        <v>1</v>
      </c>
      <c r="H604" t="b">
        <v>1</v>
      </c>
      <c r="I604">
        <v>6</v>
      </c>
      <c r="J604" t="b">
        <v>0</v>
      </c>
      <c r="K604" t="b">
        <v>0</v>
      </c>
      <c r="L604" t="s">
        <v>224</v>
      </c>
    </row>
    <row r="605" spans="1:12" x14ac:dyDescent="0.25">
      <c r="A605" t="s">
        <v>1084</v>
      </c>
      <c r="B605" t="s">
        <v>489</v>
      </c>
      <c r="C605" t="s">
        <v>481</v>
      </c>
      <c r="D605" t="s">
        <v>1081</v>
      </c>
      <c r="E605" t="s">
        <v>483</v>
      </c>
      <c r="G605" t="b">
        <v>1</v>
      </c>
      <c r="H605" t="b">
        <v>1</v>
      </c>
      <c r="I605">
        <v>6</v>
      </c>
      <c r="J605" t="b">
        <v>0</v>
      </c>
      <c r="K605" t="b">
        <v>0</v>
      </c>
      <c r="L605" t="s">
        <v>224</v>
      </c>
    </row>
    <row r="606" spans="1:12" x14ac:dyDescent="0.25">
      <c r="A606" t="s">
        <v>1085</v>
      </c>
      <c r="B606" t="s">
        <v>491</v>
      </c>
      <c r="C606" t="s">
        <v>481</v>
      </c>
      <c r="D606" t="s">
        <v>1081</v>
      </c>
      <c r="E606" t="s">
        <v>483</v>
      </c>
      <c r="G606" t="b">
        <v>1</v>
      </c>
      <c r="H606" t="b">
        <v>1</v>
      </c>
      <c r="I606">
        <v>6</v>
      </c>
      <c r="J606" t="b">
        <v>0</v>
      </c>
      <c r="K606" t="b">
        <v>0</v>
      </c>
      <c r="L606" t="s">
        <v>224</v>
      </c>
    </row>
    <row r="607" spans="1:12" x14ac:dyDescent="0.25">
      <c r="A607" t="s">
        <v>1086</v>
      </c>
      <c r="B607" t="s">
        <v>493</v>
      </c>
      <c r="C607" t="s">
        <v>481</v>
      </c>
      <c r="D607" t="s">
        <v>1081</v>
      </c>
      <c r="E607" t="s">
        <v>483</v>
      </c>
      <c r="G607" t="b">
        <v>1</v>
      </c>
      <c r="H607" t="b">
        <v>1</v>
      </c>
      <c r="I607">
        <v>6</v>
      </c>
      <c r="J607" t="b">
        <v>0</v>
      </c>
      <c r="K607" t="b">
        <v>0</v>
      </c>
      <c r="L607" t="s">
        <v>224</v>
      </c>
    </row>
    <row r="608" spans="1:12" x14ac:dyDescent="0.25">
      <c r="A608" t="s">
        <v>1087</v>
      </c>
      <c r="B608" t="s">
        <v>495</v>
      </c>
      <c r="C608" t="s">
        <v>481</v>
      </c>
      <c r="D608" t="s">
        <v>1081</v>
      </c>
      <c r="E608" t="s">
        <v>483</v>
      </c>
      <c r="G608" t="b">
        <v>1</v>
      </c>
      <c r="H608" t="b">
        <v>1</v>
      </c>
      <c r="I608">
        <v>6</v>
      </c>
      <c r="J608" t="b">
        <v>0</v>
      </c>
      <c r="K608" t="b">
        <v>0</v>
      </c>
      <c r="L608" t="s">
        <v>224</v>
      </c>
    </row>
    <row r="609" spans="1:12" x14ac:dyDescent="0.25">
      <c r="A609" t="s">
        <v>1081</v>
      </c>
      <c r="B609" t="s">
        <v>1088</v>
      </c>
      <c r="C609" t="s">
        <v>481</v>
      </c>
      <c r="D609" t="s">
        <v>1089</v>
      </c>
      <c r="E609" t="s">
        <v>483</v>
      </c>
      <c r="G609" t="b">
        <v>0</v>
      </c>
      <c r="H609" t="b">
        <v>0</v>
      </c>
      <c r="I609">
        <v>5</v>
      </c>
      <c r="J609" t="b">
        <v>1</v>
      </c>
      <c r="K609" t="b">
        <v>0</v>
      </c>
      <c r="L609" t="s">
        <v>224</v>
      </c>
    </row>
    <row r="610" spans="1:12" x14ac:dyDescent="0.25">
      <c r="A610" t="s">
        <v>1090</v>
      </c>
      <c r="B610" t="s">
        <v>654</v>
      </c>
      <c r="C610" t="s">
        <v>481</v>
      </c>
      <c r="D610" t="s">
        <v>1091</v>
      </c>
      <c r="E610" t="s">
        <v>483</v>
      </c>
      <c r="G610" t="b">
        <v>1</v>
      </c>
      <c r="H610" t="b">
        <v>1</v>
      </c>
      <c r="I610">
        <v>6</v>
      </c>
      <c r="J610" t="b">
        <v>0</v>
      </c>
      <c r="K610" t="b">
        <v>0</v>
      </c>
      <c r="L610" t="s">
        <v>224</v>
      </c>
    </row>
    <row r="611" spans="1:12" x14ac:dyDescent="0.25">
      <c r="A611" t="s">
        <v>1092</v>
      </c>
      <c r="B611" t="s">
        <v>485</v>
      </c>
      <c r="C611" t="s">
        <v>481</v>
      </c>
      <c r="D611" t="s">
        <v>1091</v>
      </c>
      <c r="E611" t="s">
        <v>483</v>
      </c>
      <c r="G611" t="b">
        <v>1</v>
      </c>
      <c r="H611" t="b">
        <v>1</v>
      </c>
      <c r="I611">
        <v>6</v>
      </c>
      <c r="J611" t="b">
        <v>0</v>
      </c>
      <c r="K611" t="b">
        <v>0</v>
      </c>
      <c r="L611" t="s">
        <v>224</v>
      </c>
    </row>
    <row r="612" spans="1:12" x14ac:dyDescent="0.25">
      <c r="A612" t="s">
        <v>1093</v>
      </c>
      <c r="B612" t="s">
        <v>487</v>
      </c>
      <c r="C612" t="s">
        <v>481</v>
      </c>
      <c r="D612" t="s">
        <v>1091</v>
      </c>
      <c r="E612" t="s">
        <v>483</v>
      </c>
      <c r="G612" t="b">
        <v>1</v>
      </c>
      <c r="H612" t="b">
        <v>1</v>
      </c>
      <c r="I612">
        <v>6</v>
      </c>
      <c r="J612" t="b">
        <v>0</v>
      </c>
      <c r="K612" t="b">
        <v>0</v>
      </c>
      <c r="L612" t="s">
        <v>224</v>
      </c>
    </row>
    <row r="613" spans="1:12" x14ac:dyDescent="0.25">
      <c r="A613" t="s">
        <v>1094</v>
      </c>
      <c r="B613" t="s">
        <v>660</v>
      </c>
      <c r="C613" t="s">
        <v>481</v>
      </c>
      <c r="D613" t="s">
        <v>1091</v>
      </c>
      <c r="E613" t="s">
        <v>483</v>
      </c>
      <c r="G613" t="b">
        <v>1</v>
      </c>
      <c r="H613" t="b">
        <v>1</v>
      </c>
      <c r="I613">
        <v>6</v>
      </c>
      <c r="J613" t="b">
        <v>0</v>
      </c>
      <c r="K613" t="b">
        <v>0</v>
      </c>
      <c r="L613" t="s">
        <v>224</v>
      </c>
    </row>
    <row r="614" spans="1:12" x14ac:dyDescent="0.25">
      <c r="A614" t="s">
        <v>1095</v>
      </c>
      <c r="B614" t="s">
        <v>506</v>
      </c>
      <c r="C614" t="s">
        <v>481</v>
      </c>
      <c r="D614" t="s">
        <v>1091</v>
      </c>
      <c r="E614" t="s">
        <v>483</v>
      </c>
      <c r="G614" t="b">
        <v>1</v>
      </c>
      <c r="H614" t="b">
        <v>1</v>
      </c>
      <c r="I614">
        <v>6</v>
      </c>
      <c r="J614" t="b">
        <v>0</v>
      </c>
      <c r="K614" t="b">
        <v>0</v>
      </c>
      <c r="L614" t="s">
        <v>224</v>
      </c>
    </row>
    <row r="615" spans="1:12" x14ac:dyDescent="0.25">
      <c r="A615" t="s">
        <v>1096</v>
      </c>
      <c r="B615" t="s">
        <v>663</v>
      </c>
      <c r="C615" t="s">
        <v>481</v>
      </c>
      <c r="D615" t="s">
        <v>1091</v>
      </c>
      <c r="E615" t="s">
        <v>483</v>
      </c>
      <c r="G615" t="b">
        <v>1</v>
      </c>
      <c r="H615" t="b">
        <v>1</v>
      </c>
      <c r="I615">
        <v>6</v>
      </c>
      <c r="J615" t="b">
        <v>0</v>
      </c>
      <c r="K615" t="b">
        <v>0</v>
      </c>
      <c r="L615" t="s">
        <v>224</v>
      </c>
    </row>
    <row r="616" spans="1:12" x14ac:dyDescent="0.25">
      <c r="A616" t="s">
        <v>1091</v>
      </c>
      <c r="B616" t="s">
        <v>1097</v>
      </c>
      <c r="C616" t="s">
        <v>481</v>
      </c>
      <c r="D616" t="s">
        <v>1089</v>
      </c>
      <c r="E616" t="s">
        <v>483</v>
      </c>
      <c r="G616" t="b">
        <v>0</v>
      </c>
      <c r="H616" t="b">
        <v>0</v>
      </c>
      <c r="I616">
        <v>5</v>
      </c>
      <c r="J616" t="b">
        <v>1</v>
      </c>
      <c r="K616" t="b">
        <v>0</v>
      </c>
      <c r="L616" t="s">
        <v>224</v>
      </c>
    </row>
    <row r="617" spans="1:12" x14ac:dyDescent="0.25">
      <c r="A617" t="s">
        <v>1098</v>
      </c>
      <c r="B617" t="s">
        <v>666</v>
      </c>
      <c r="C617" t="s">
        <v>481</v>
      </c>
      <c r="D617" t="s">
        <v>1099</v>
      </c>
      <c r="E617" t="s">
        <v>483</v>
      </c>
      <c r="G617" t="b">
        <v>1</v>
      </c>
      <c r="H617" t="b">
        <v>1</v>
      </c>
      <c r="I617">
        <v>6</v>
      </c>
      <c r="J617" t="b">
        <v>0</v>
      </c>
      <c r="K617" t="b">
        <v>0</v>
      </c>
      <c r="L617" t="s">
        <v>224</v>
      </c>
    </row>
    <row r="618" spans="1:12" x14ac:dyDescent="0.25">
      <c r="A618" t="s">
        <v>1100</v>
      </c>
      <c r="B618" t="s">
        <v>487</v>
      </c>
      <c r="C618" t="s">
        <v>481</v>
      </c>
      <c r="D618" t="s">
        <v>1099</v>
      </c>
      <c r="E618" t="s">
        <v>483</v>
      </c>
      <c r="G618" t="b">
        <v>1</v>
      </c>
      <c r="H618" t="b">
        <v>1</v>
      </c>
      <c r="I618">
        <v>6</v>
      </c>
      <c r="J618" t="b">
        <v>0</v>
      </c>
      <c r="K618" t="b">
        <v>0</v>
      </c>
      <c r="L618" t="s">
        <v>224</v>
      </c>
    </row>
    <row r="619" spans="1:12" x14ac:dyDescent="0.25">
      <c r="A619" t="s">
        <v>1101</v>
      </c>
      <c r="B619" t="s">
        <v>670</v>
      </c>
      <c r="C619" t="s">
        <v>481</v>
      </c>
      <c r="D619" t="s">
        <v>1099</v>
      </c>
      <c r="E619" t="s">
        <v>483</v>
      </c>
      <c r="G619" t="b">
        <v>1</v>
      </c>
      <c r="H619" t="b">
        <v>1</v>
      </c>
      <c r="I619">
        <v>6</v>
      </c>
      <c r="J619" t="b">
        <v>0</v>
      </c>
      <c r="K619" t="b">
        <v>0</v>
      </c>
      <c r="L619" t="s">
        <v>224</v>
      </c>
    </row>
    <row r="620" spans="1:12" x14ac:dyDescent="0.25">
      <c r="A620" t="s">
        <v>1102</v>
      </c>
      <c r="B620" t="s">
        <v>672</v>
      </c>
      <c r="C620" t="s">
        <v>481</v>
      </c>
      <c r="D620" t="s">
        <v>1099</v>
      </c>
      <c r="E620" t="s">
        <v>483</v>
      </c>
      <c r="G620" t="b">
        <v>1</v>
      </c>
      <c r="H620" t="b">
        <v>1</v>
      </c>
      <c r="I620">
        <v>6</v>
      </c>
      <c r="J620" t="b">
        <v>0</v>
      </c>
      <c r="K620" t="b">
        <v>0</v>
      </c>
      <c r="L620" t="s">
        <v>224</v>
      </c>
    </row>
    <row r="621" spans="1:12" x14ac:dyDescent="0.25">
      <c r="A621" t="s">
        <v>1103</v>
      </c>
      <c r="B621" t="s">
        <v>495</v>
      </c>
      <c r="C621" t="s">
        <v>481</v>
      </c>
      <c r="D621" t="s">
        <v>1099</v>
      </c>
      <c r="E621" t="s">
        <v>483</v>
      </c>
      <c r="G621" t="b">
        <v>1</v>
      </c>
      <c r="H621" t="b">
        <v>1</v>
      </c>
      <c r="I621">
        <v>6</v>
      </c>
      <c r="J621" t="b">
        <v>0</v>
      </c>
      <c r="K621" t="b">
        <v>0</v>
      </c>
      <c r="L621" t="s">
        <v>224</v>
      </c>
    </row>
    <row r="622" spans="1:12" x14ac:dyDescent="0.25">
      <c r="A622" t="s">
        <v>1099</v>
      </c>
      <c r="B622" t="s">
        <v>1104</v>
      </c>
      <c r="C622" t="s">
        <v>481</v>
      </c>
      <c r="D622" t="s">
        <v>1089</v>
      </c>
      <c r="E622" t="s">
        <v>483</v>
      </c>
      <c r="G622" t="b">
        <v>0</v>
      </c>
      <c r="H622" t="b">
        <v>0</v>
      </c>
      <c r="I622">
        <v>5</v>
      </c>
      <c r="J622" t="b">
        <v>1</v>
      </c>
      <c r="K622" t="b">
        <v>0</v>
      </c>
      <c r="L622" t="s">
        <v>224</v>
      </c>
    </row>
    <row r="623" spans="1:12" x14ac:dyDescent="0.25">
      <c r="A623" t="s">
        <v>1089</v>
      </c>
      <c r="B623" t="s">
        <v>1105</v>
      </c>
      <c r="C623" t="s">
        <v>481</v>
      </c>
      <c r="D623" t="s">
        <v>1079</v>
      </c>
      <c r="E623" t="s">
        <v>483</v>
      </c>
      <c r="G623" t="b">
        <v>0</v>
      </c>
      <c r="H623" t="b">
        <v>0</v>
      </c>
      <c r="I623">
        <v>4</v>
      </c>
      <c r="J623" t="b">
        <v>1</v>
      </c>
      <c r="K623" t="b">
        <v>0</v>
      </c>
      <c r="L623" t="s">
        <v>224</v>
      </c>
    </row>
    <row r="624" spans="1:12" x14ac:dyDescent="0.25">
      <c r="A624" t="s">
        <v>1106</v>
      </c>
      <c r="B624" t="s">
        <v>480</v>
      </c>
      <c r="C624" t="s">
        <v>481</v>
      </c>
      <c r="D624" t="s">
        <v>1107</v>
      </c>
      <c r="E624" t="s">
        <v>483</v>
      </c>
      <c r="G624" t="b">
        <v>1</v>
      </c>
      <c r="H624" t="b">
        <v>1</v>
      </c>
      <c r="I624">
        <v>6</v>
      </c>
      <c r="J624" t="b">
        <v>0</v>
      </c>
      <c r="K624" t="b">
        <v>0</v>
      </c>
      <c r="L624" t="s">
        <v>224</v>
      </c>
    </row>
    <row r="625" spans="1:12" x14ac:dyDescent="0.25">
      <c r="A625" t="s">
        <v>1108</v>
      </c>
      <c r="B625" t="s">
        <v>485</v>
      </c>
      <c r="C625" t="s">
        <v>481</v>
      </c>
      <c r="D625" t="s">
        <v>1107</v>
      </c>
      <c r="E625" t="s">
        <v>483</v>
      </c>
      <c r="G625" t="b">
        <v>1</v>
      </c>
      <c r="H625" t="b">
        <v>1</v>
      </c>
      <c r="I625">
        <v>6</v>
      </c>
      <c r="J625" t="b">
        <v>0</v>
      </c>
      <c r="K625" t="b">
        <v>0</v>
      </c>
      <c r="L625" t="s">
        <v>224</v>
      </c>
    </row>
    <row r="626" spans="1:12" x14ac:dyDescent="0.25">
      <c r="A626" t="s">
        <v>1109</v>
      </c>
      <c r="B626" t="s">
        <v>487</v>
      </c>
      <c r="C626" t="s">
        <v>481</v>
      </c>
      <c r="D626" t="s">
        <v>1107</v>
      </c>
      <c r="E626" t="s">
        <v>483</v>
      </c>
      <c r="G626" t="b">
        <v>1</v>
      </c>
      <c r="H626" t="b">
        <v>1</v>
      </c>
      <c r="I626">
        <v>6</v>
      </c>
      <c r="J626" t="b">
        <v>0</v>
      </c>
      <c r="K626" t="b">
        <v>0</v>
      </c>
      <c r="L626" t="s">
        <v>224</v>
      </c>
    </row>
    <row r="627" spans="1:12" x14ac:dyDescent="0.25">
      <c r="A627" t="s">
        <v>1110</v>
      </c>
      <c r="B627" t="s">
        <v>489</v>
      </c>
      <c r="C627" t="s">
        <v>481</v>
      </c>
      <c r="D627" t="s">
        <v>1107</v>
      </c>
      <c r="E627" t="s">
        <v>483</v>
      </c>
      <c r="G627" t="b">
        <v>1</v>
      </c>
      <c r="H627" t="b">
        <v>1</v>
      </c>
      <c r="I627">
        <v>6</v>
      </c>
      <c r="J627" t="b">
        <v>0</v>
      </c>
      <c r="K627" t="b">
        <v>0</v>
      </c>
      <c r="L627" t="s">
        <v>224</v>
      </c>
    </row>
    <row r="628" spans="1:12" x14ac:dyDescent="0.25">
      <c r="A628" t="s">
        <v>1111</v>
      </c>
      <c r="B628" t="s">
        <v>491</v>
      </c>
      <c r="C628" t="s">
        <v>481</v>
      </c>
      <c r="D628" t="s">
        <v>1107</v>
      </c>
      <c r="E628" t="s">
        <v>483</v>
      </c>
      <c r="G628" t="b">
        <v>1</v>
      </c>
      <c r="H628" t="b">
        <v>1</v>
      </c>
      <c r="I628">
        <v>6</v>
      </c>
      <c r="J628" t="b">
        <v>0</v>
      </c>
      <c r="K628" t="b">
        <v>0</v>
      </c>
      <c r="L628" t="s">
        <v>224</v>
      </c>
    </row>
    <row r="629" spans="1:12" x14ac:dyDescent="0.25">
      <c r="A629" t="s">
        <v>1112</v>
      </c>
      <c r="B629" t="s">
        <v>493</v>
      </c>
      <c r="C629" t="s">
        <v>481</v>
      </c>
      <c r="D629" t="s">
        <v>1107</v>
      </c>
      <c r="E629" t="s">
        <v>483</v>
      </c>
      <c r="G629" t="b">
        <v>1</v>
      </c>
      <c r="H629" t="b">
        <v>1</v>
      </c>
      <c r="I629">
        <v>6</v>
      </c>
      <c r="J629" t="b">
        <v>0</v>
      </c>
      <c r="K629" t="b">
        <v>0</v>
      </c>
      <c r="L629" t="s">
        <v>224</v>
      </c>
    </row>
    <row r="630" spans="1:12" x14ac:dyDescent="0.25">
      <c r="A630" t="s">
        <v>1113</v>
      </c>
      <c r="B630" t="s">
        <v>495</v>
      </c>
      <c r="C630" t="s">
        <v>481</v>
      </c>
      <c r="D630" t="s">
        <v>1107</v>
      </c>
      <c r="E630" t="s">
        <v>483</v>
      </c>
      <c r="G630" t="b">
        <v>1</v>
      </c>
      <c r="H630" t="b">
        <v>1</v>
      </c>
      <c r="I630">
        <v>6</v>
      </c>
      <c r="J630" t="b">
        <v>0</v>
      </c>
      <c r="K630" t="b">
        <v>0</v>
      </c>
      <c r="L630" t="s">
        <v>224</v>
      </c>
    </row>
    <row r="631" spans="1:12" x14ac:dyDescent="0.25">
      <c r="A631" t="s">
        <v>1107</v>
      </c>
      <c r="B631" t="s">
        <v>1114</v>
      </c>
      <c r="C631" t="s">
        <v>481</v>
      </c>
      <c r="D631" t="s">
        <v>1115</v>
      </c>
      <c r="E631" t="s">
        <v>483</v>
      </c>
      <c r="G631" t="b">
        <v>0</v>
      </c>
      <c r="H631" t="b">
        <v>0</v>
      </c>
      <c r="I631">
        <v>5</v>
      </c>
      <c r="J631" t="b">
        <v>1</v>
      </c>
      <c r="K631" t="b">
        <v>0</v>
      </c>
      <c r="L631" t="s">
        <v>224</v>
      </c>
    </row>
    <row r="632" spans="1:12" x14ac:dyDescent="0.25">
      <c r="A632" t="s">
        <v>1116</v>
      </c>
      <c r="B632" t="s">
        <v>654</v>
      </c>
      <c r="C632" t="s">
        <v>481</v>
      </c>
      <c r="D632" t="s">
        <v>1117</v>
      </c>
      <c r="E632" t="s">
        <v>483</v>
      </c>
      <c r="G632" t="b">
        <v>1</v>
      </c>
      <c r="H632" t="b">
        <v>1</v>
      </c>
      <c r="I632">
        <v>6</v>
      </c>
      <c r="J632" t="b">
        <v>0</v>
      </c>
      <c r="K632" t="b">
        <v>0</v>
      </c>
      <c r="L632" t="s">
        <v>224</v>
      </c>
    </row>
    <row r="633" spans="1:12" x14ac:dyDescent="0.25">
      <c r="A633" t="s">
        <v>1118</v>
      </c>
      <c r="B633" t="s">
        <v>485</v>
      </c>
      <c r="C633" t="s">
        <v>481</v>
      </c>
      <c r="D633" t="s">
        <v>1117</v>
      </c>
      <c r="E633" t="s">
        <v>483</v>
      </c>
      <c r="G633" t="b">
        <v>1</v>
      </c>
      <c r="H633" t="b">
        <v>1</v>
      </c>
      <c r="I633">
        <v>6</v>
      </c>
      <c r="J633" t="b">
        <v>0</v>
      </c>
      <c r="K633" t="b">
        <v>0</v>
      </c>
      <c r="L633" t="s">
        <v>224</v>
      </c>
    </row>
    <row r="634" spans="1:12" x14ac:dyDescent="0.25">
      <c r="A634" t="s">
        <v>1119</v>
      </c>
      <c r="B634" t="s">
        <v>487</v>
      </c>
      <c r="C634" t="s">
        <v>481</v>
      </c>
      <c r="D634" t="s">
        <v>1117</v>
      </c>
      <c r="E634" t="s">
        <v>483</v>
      </c>
      <c r="G634" t="b">
        <v>1</v>
      </c>
      <c r="H634" t="b">
        <v>1</v>
      </c>
      <c r="I634">
        <v>6</v>
      </c>
      <c r="J634" t="b">
        <v>0</v>
      </c>
      <c r="K634" t="b">
        <v>0</v>
      </c>
      <c r="L634" t="s">
        <v>224</v>
      </c>
    </row>
    <row r="635" spans="1:12" x14ac:dyDescent="0.25">
      <c r="A635" t="s">
        <v>1120</v>
      </c>
      <c r="B635" t="s">
        <v>660</v>
      </c>
      <c r="C635" t="s">
        <v>481</v>
      </c>
      <c r="D635" t="s">
        <v>1117</v>
      </c>
      <c r="E635" t="s">
        <v>483</v>
      </c>
      <c r="G635" t="b">
        <v>1</v>
      </c>
      <c r="H635" t="b">
        <v>1</v>
      </c>
      <c r="I635">
        <v>6</v>
      </c>
      <c r="J635" t="b">
        <v>0</v>
      </c>
      <c r="K635" t="b">
        <v>0</v>
      </c>
      <c r="L635" t="s">
        <v>224</v>
      </c>
    </row>
    <row r="636" spans="1:12" x14ac:dyDescent="0.25">
      <c r="A636" t="s">
        <v>1121</v>
      </c>
      <c r="B636" t="s">
        <v>506</v>
      </c>
      <c r="C636" t="s">
        <v>481</v>
      </c>
      <c r="D636" t="s">
        <v>1117</v>
      </c>
      <c r="E636" t="s">
        <v>483</v>
      </c>
      <c r="G636" t="b">
        <v>1</v>
      </c>
      <c r="H636" t="b">
        <v>1</v>
      </c>
      <c r="I636">
        <v>6</v>
      </c>
      <c r="J636" t="b">
        <v>0</v>
      </c>
      <c r="K636" t="b">
        <v>0</v>
      </c>
      <c r="L636" t="s">
        <v>224</v>
      </c>
    </row>
    <row r="637" spans="1:12" x14ac:dyDescent="0.25">
      <c r="A637" t="s">
        <v>1122</v>
      </c>
      <c r="B637" t="s">
        <v>663</v>
      </c>
      <c r="C637" t="s">
        <v>481</v>
      </c>
      <c r="D637" t="s">
        <v>1117</v>
      </c>
      <c r="E637" t="s">
        <v>483</v>
      </c>
      <c r="G637" t="b">
        <v>1</v>
      </c>
      <c r="H637" t="b">
        <v>1</v>
      </c>
      <c r="I637">
        <v>6</v>
      </c>
      <c r="J637" t="b">
        <v>0</v>
      </c>
      <c r="K637" t="b">
        <v>0</v>
      </c>
      <c r="L637" t="s">
        <v>224</v>
      </c>
    </row>
    <row r="638" spans="1:12" x14ac:dyDescent="0.25">
      <c r="A638" t="s">
        <v>1117</v>
      </c>
      <c r="B638" t="s">
        <v>1123</v>
      </c>
      <c r="C638" t="s">
        <v>481</v>
      </c>
      <c r="D638" t="s">
        <v>1115</v>
      </c>
      <c r="E638" t="s">
        <v>483</v>
      </c>
      <c r="G638" t="b">
        <v>0</v>
      </c>
      <c r="H638" t="b">
        <v>0</v>
      </c>
      <c r="I638">
        <v>5</v>
      </c>
      <c r="J638" t="b">
        <v>1</v>
      </c>
      <c r="K638" t="b">
        <v>0</v>
      </c>
      <c r="L638" t="s">
        <v>224</v>
      </c>
    </row>
    <row r="639" spans="1:12" x14ac:dyDescent="0.25">
      <c r="A639" t="s">
        <v>1124</v>
      </c>
      <c r="B639" t="s">
        <v>666</v>
      </c>
      <c r="C639" t="s">
        <v>481</v>
      </c>
      <c r="D639" t="s">
        <v>1125</v>
      </c>
      <c r="E639" t="s">
        <v>483</v>
      </c>
      <c r="G639" t="b">
        <v>1</v>
      </c>
      <c r="H639" t="b">
        <v>1</v>
      </c>
      <c r="I639">
        <v>6</v>
      </c>
      <c r="J639" t="b">
        <v>0</v>
      </c>
      <c r="K639" t="b">
        <v>0</v>
      </c>
      <c r="L639" t="s">
        <v>224</v>
      </c>
    </row>
    <row r="640" spans="1:12" x14ac:dyDescent="0.25">
      <c r="A640" t="s">
        <v>1126</v>
      </c>
      <c r="B640" t="s">
        <v>487</v>
      </c>
      <c r="C640" t="s">
        <v>481</v>
      </c>
      <c r="D640" t="s">
        <v>1125</v>
      </c>
      <c r="E640" t="s">
        <v>483</v>
      </c>
      <c r="G640" t="b">
        <v>1</v>
      </c>
      <c r="H640" t="b">
        <v>1</v>
      </c>
      <c r="I640">
        <v>6</v>
      </c>
      <c r="J640" t="b">
        <v>0</v>
      </c>
      <c r="K640" t="b">
        <v>0</v>
      </c>
      <c r="L640" t="s">
        <v>224</v>
      </c>
    </row>
    <row r="641" spans="1:12" x14ac:dyDescent="0.25">
      <c r="A641" t="s">
        <v>1127</v>
      </c>
      <c r="B641" t="s">
        <v>670</v>
      </c>
      <c r="C641" t="s">
        <v>481</v>
      </c>
      <c r="D641" t="s">
        <v>1125</v>
      </c>
      <c r="E641" t="s">
        <v>483</v>
      </c>
      <c r="G641" t="b">
        <v>1</v>
      </c>
      <c r="H641" t="b">
        <v>1</v>
      </c>
      <c r="I641">
        <v>6</v>
      </c>
      <c r="J641" t="b">
        <v>0</v>
      </c>
      <c r="K641" t="b">
        <v>0</v>
      </c>
      <c r="L641" t="s">
        <v>224</v>
      </c>
    </row>
    <row r="642" spans="1:12" x14ac:dyDescent="0.25">
      <c r="A642" t="s">
        <v>1128</v>
      </c>
      <c r="B642" t="s">
        <v>672</v>
      </c>
      <c r="C642" t="s">
        <v>481</v>
      </c>
      <c r="D642" t="s">
        <v>1125</v>
      </c>
      <c r="E642" t="s">
        <v>483</v>
      </c>
      <c r="G642" t="b">
        <v>1</v>
      </c>
      <c r="H642" t="b">
        <v>1</v>
      </c>
      <c r="I642">
        <v>6</v>
      </c>
      <c r="J642" t="b">
        <v>0</v>
      </c>
      <c r="K642" t="b">
        <v>0</v>
      </c>
      <c r="L642" t="s">
        <v>224</v>
      </c>
    </row>
    <row r="643" spans="1:12" x14ac:dyDescent="0.25">
      <c r="A643" t="s">
        <v>1129</v>
      </c>
      <c r="B643" t="s">
        <v>495</v>
      </c>
      <c r="C643" t="s">
        <v>481</v>
      </c>
      <c r="D643" t="s">
        <v>1125</v>
      </c>
      <c r="E643" t="s">
        <v>483</v>
      </c>
      <c r="G643" t="b">
        <v>1</v>
      </c>
      <c r="H643" t="b">
        <v>1</v>
      </c>
      <c r="I643">
        <v>6</v>
      </c>
      <c r="J643" t="b">
        <v>0</v>
      </c>
      <c r="K643" t="b">
        <v>0</v>
      </c>
      <c r="L643" t="s">
        <v>224</v>
      </c>
    </row>
    <row r="644" spans="1:12" x14ac:dyDescent="0.25">
      <c r="A644" t="s">
        <v>1125</v>
      </c>
      <c r="B644" t="s">
        <v>1130</v>
      </c>
      <c r="C644" t="s">
        <v>481</v>
      </c>
      <c r="D644" t="s">
        <v>1115</v>
      </c>
      <c r="E644" t="s">
        <v>483</v>
      </c>
      <c r="G644" t="b">
        <v>0</v>
      </c>
      <c r="H644" t="b">
        <v>0</v>
      </c>
      <c r="I644">
        <v>5</v>
      </c>
      <c r="J644" t="b">
        <v>1</v>
      </c>
      <c r="K644" t="b">
        <v>0</v>
      </c>
      <c r="L644" t="s">
        <v>224</v>
      </c>
    </row>
    <row r="645" spans="1:12" x14ac:dyDescent="0.25">
      <c r="A645" t="s">
        <v>1115</v>
      </c>
      <c r="B645" t="s">
        <v>1131</v>
      </c>
      <c r="C645" t="s">
        <v>481</v>
      </c>
      <c r="D645" t="s">
        <v>1079</v>
      </c>
      <c r="E645" t="s">
        <v>483</v>
      </c>
      <c r="G645" t="b">
        <v>0</v>
      </c>
      <c r="H645" t="b">
        <v>0</v>
      </c>
      <c r="I645">
        <v>4</v>
      </c>
      <c r="J645" t="b">
        <v>1</v>
      </c>
      <c r="K645" t="b">
        <v>0</v>
      </c>
      <c r="L645" t="s">
        <v>224</v>
      </c>
    </row>
    <row r="646" spans="1:12" x14ac:dyDescent="0.25">
      <c r="A646" t="s">
        <v>1132</v>
      </c>
      <c r="B646" t="s">
        <v>480</v>
      </c>
      <c r="C646" t="s">
        <v>481</v>
      </c>
      <c r="D646" t="s">
        <v>1133</v>
      </c>
      <c r="E646" t="s">
        <v>483</v>
      </c>
      <c r="G646" t="b">
        <v>1</v>
      </c>
      <c r="H646" t="b">
        <v>1</v>
      </c>
      <c r="I646">
        <v>6</v>
      </c>
      <c r="J646" t="b">
        <v>0</v>
      </c>
      <c r="K646" t="b">
        <v>0</v>
      </c>
      <c r="L646" t="s">
        <v>224</v>
      </c>
    </row>
    <row r="647" spans="1:12" x14ac:dyDescent="0.25">
      <c r="A647" t="s">
        <v>1134</v>
      </c>
      <c r="B647" t="s">
        <v>485</v>
      </c>
      <c r="C647" t="s">
        <v>481</v>
      </c>
      <c r="D647" t="s">
        <v>1133</v>
      </c>
      <c r="E647" t="s">
        <v>483</v>
      </c>
      <c r="G647" t="b">
        <v>1</v>
      </c>
      <c r="H647" t="b">
        <v>1</v>
      </c>
      <c r="I647">
        <v>6</v>
      </c>
      <c r="J647" t="b">
        <v>0</v>
      </c>
      <c r="K647" t="b">
        <v>0</v>
      </c>
      <c r="L647" t="s">
        <v>224</v>
      </c>
    </row>
    <row r="648" spans="1:12" x14ac:dyDescent="0.25">
      <c r="A648" t="s">
        <v>1135</v>
      </c>
      <c r="B648" t="s">
        <v>487</v>
      </c>
      <c r="C648" t="s">
        <v>481</v>
      </c>
      <c r="D648" t="s">
        <v>1133</v>
      </c>
      <c r="E648" t="s">
        <v>483</v>
      </c>
      <c r="G648" t="b">
        <v>1</v>
      </c>
      <c r="H648" t="b">
        <v>1</v>
      </c>
      <c r="I648">
        <v>6</v>
      </c>
      <c r="J648" t="b">
        <v>0</v>
      </c>
      <c r="K648" t="b">
        <v>0</v>
      </c>
      <c r="L648" t="s">
        <v>224</v>
      </c>
    </row>
    <row r="649" spans="1:12" x14ac:dyDescent="0.25">
      <c r="A649" t="s">
        <v>1136</v>
      </c>
      <c r="B649" t="s">
        <v>489</v>
      </c>
      <c r="C649" t="s">
        <v>481</v>
      </c>
      <c r="D649" t="s">
        <v>1133</v>
      </c>
      <c r="E649" t="s">
        <v>483</v>
      </c>
      <c r="G649" t="b">
        <v>1</v>
      </c>
      <c r="H649" t="b">
        <v>1</v>
      </c>
      <c r="I649">
        <v>6</v>
      </c>
      <c r="J649" t="b">
        <v>0</v>
      </c>
      <c r="K649" t="b">
        <v>0</v>
      </c>
      <c r="L649" t="s">
        <v>224</v>
      </c>
    </row>
    <row r="650" spans="1:12" x14ac:dyDescent="0.25">
      <c r="A650" t="s">
        <v>1137</v>
      </c>
      <c r="B650" t="s">
        <v>491</v>
      </c>
      <c r="C650" t="s">
        <v>481</v>
      </c>
      <c r="D650" t="s">
        <v>1133</v>
      </c>
      <c r="E650" t="s">
        <v>483</v>
      </c>
      <c r="G650" t="b">
        <v>1</v>
      </c>
      <c r="H650" t="b">
        <v>1</v>
      </c>
      <c r="I650">
        <v>6</v>
      </c>
      <c r="J650" t="b">
        <v>0</v>
      </c>
      <c r="K650" t="b">
        <v>0</v>
      </c>
      <c r="L650" t="s">
        <v>224</v>
      </c>
    </row>
    <row r="651" spans="1:12" x14ac:dyDescent="0.25">
      <c r="A651" t="s">
        <v>1138</v>
      </c>
      <c r="B651" t="s">
        <v>493</v>
      </c>
      <c r="C651" t="s">
        <v>481</v>
      </c>
      <c r="D651" t="s">
        <v>1133</v>
      </c>
      <c r="E651" t="s">
        <v>483</v>
      </c>
      <c r="G651" t="b">
        <v>1</v>
      </c>
      <c r="H651" t="b">
        <v>1</v>
      </c>
      <c r="I651">
        <v>6</v>
      </c>
      <c r="J651" t="b">
        <v>0</v>
      </c>
      <c r="K651" t="b">
        <v>0</v>
      </c>
      <c r="L651" t="s">
        <v>224</v>
      </c>
    </row>
    <row r="652" spans="1:12" x14ac:dyDescent="0.25">
      <c r="A652" t="s">
        <v>1139</v>
      </c>
      <c r="B652" t="s">
        <v>495</v>
      </c>
      <c r="C652" t="s">
        <v>481</v>
      </c>
      <c r="D652" t="s">
        <v>1133</v>
      </c>
      <c r="E652" t="s">
        <v>483</v>
      </c>
      <c r="G652" t="b">
        <v>1</v>
      </c>
      <c r="H652" t="b">
        <v>1</v>
      </c>
      <c r="I652">
        <v>6</v>
      </c>
      <c r="J652" t="b">
        <v>0</v>
      </c>
      <c r="K652" t="b">
        <v>0</v>
      </c>
      <c r="L652" t="s">
        <v>224</v>
      </c>
    </row>
    <row r="653" spans="1:12" x14ac:dyDescent="0.25">
      <c r="A653" t="s">
        <v>1133</v>
      </c>
      <c r="B653" t="s">
        <v>1140</v>
      </c>
      <c r="C653" t="s">
        <v>481</v>
      </c>
      <c r="D653" t="s">
        <v>1141</v>
      </c>
      <c r="E653" t="s">
        <v>483</v>
      </c>
      <c r="G653" t="b">
        <v>0</v>
      </c>
      <c r="H653" t="b">
        <v>0</v>
      </c>
      <c r="I653">
        <v>5</v>
      </c>
      <c r="J653" t="b">
        <v>1</v>
      </c>
      <c r="K653" t="b">
        <v>0</v>
      </c>
      <c r="L653" t="s">
        <v>224</v>
      </c>
    </row>
    <row r="654" spans="1:12" x14ac:dyDescent="0.25">
      <c r="A654" t="s">
        <v>1142</v>
      </c>
      <c r="B654" t="s">
        <v>654</v>
      </c>
      <c r="C654" t="s">
        <v>481</v>
      </c>
      <c r="D654" t="s">
        <v>1143</v>
      </c>
      <c r="E654" t="s">
        <v>483</v>
      </c>
      <c r="G654" t="b">
        <v>1</v>
      </c>
      <c r="H654" t="b">
        <v>1</v>
      </c>
      <c r="I654">
        <v>6</v>
      </c>
      <c r="J654" t="b">
        <v>0</v>
      </c>
      <c r="K654" t="b">
        <v>0</v>
      </c>
      <c r="L654" t="s">
        <v>224</v>
      </c>
    </row>
    <row r="655" spans="1:12" x14ac:dyDescent="0.25">
      <c r="A655" t="s">
        <v>1144</v>
      </c>
      <c r="B655" t="s">
        <v>485</v>
      </c>
      <c r="C655" t="s">
        <v>481</v>
      </c>
      <c r="D655" t="s">
        <v>1143</v>
      </c>
      <c r="E655" t="s">
        <v>483</v>
      </c>
      <c r="G655" t="b">
        <v>1</v>
      </c>
      <c r="H655" t="b">
        <v>1</v>
      </c>
      <c r="I655">
        <v>6</v>
      </c>
      <c r="J655" t="b">
        <v>0</v>
      </c>
      <c r="K655" t="b">
        <v>0</v>
      </c>
      <c r="L655" t="s">
        <v>224</v>
      </c>
    </row>
    <row r="656" spans="1:12" x14ac:dyDescent="0.25">
      <c r="A656" t="s">
        <v>1145</v>
      </c>
      <c r="B656" t="s">
        <v>487</v>
      </c>
      <c r="C656" t="s">
        <v>481</v>
      </c>
      <c r="D656" t="s">
        <v>1143</v>
      </c>
      <c r="E656" t="s">
        <v>483</v>
      </c>
      <c r="G656" t="b">
        <v>1</v>
      </c>
      <c r="H656" t="b">
        <v>1</v>
      </c>
      <c r="I656">
        <v>6</v>
      </c>
      <c r="J656" t="b">
        <v>0</v>
      </c>
      <c r="K656" t="b">
        <v>0</v>
      </c>
      <c r="L656" t="s">
        <v>224</v>
      </c>
    </row>
    <row r="657" spans="1:12" x14ac:dyDescent="0.25">
      <c r="A657" t="s">
        <v>1146</v>
      </c>
      <c r="B657" t="s">
        <v>660</v>
      </c>
      <c r="C657" t="s">
        <v>481</v>
      </c>
      <c r="D657" t="s">
        <v>1143</v>
      </c>
      <c r="E657" t="s">
        <v>483</v>
      </c>
      <c r="G657" t="b">
        <v>1</v>
      </c>
      <c r="H657" t="b">
        <v>1</v>
      </c>
      <c r="I657">
        <v>6</v>
      </c>
      <c r="J657" t="b">
        <v>0</v>
      </c>
      <c r="K657" t="b">
        <v>0</v>
      </c>
      <c r="L657" t="s">
        <v>224</v>
      </c>
    </row>
    <row r="658" spans="1:12" x14ac:dyDescent="0.25">
      <c r="A658" t="s">
        <v>1147</v>
      </c>
      <c r="B658" t="s">
        <v>506</v>
      </c>
      <c r="C658" t="s">
        <v>481</v>
      </c>
      <c r="D658" t="s">
        <v>1143</v>
      </c>
      <c r="E658" t="s">
        <v>483</v>
      </c>
      <c r="G658" t="b">
        <v>1</v>
      </c>
      <c r="H658" t="b">
        <v>1</v>
      </c>
      <c r="I658">
        <v>6</v>
      </c>
      <c r="J658" t="b">
        <v>0</v>
      </c>
      <c r="K658" t="b">
        <v>0</v>
      </c>
      <c r="L658" t="s">
        <v>224</v>
      </c>
    </row>
    <row r="659" spans="1:12" x14ac:dyDescent="0.25">
      <c r="A659" t="s">
        <v>1148</v>
      </c>
      <c r="B659" t="s">
        <v>663</v>
      </c>
      <c r="C659" t="s">
        <v>481</v>
      </c>
      <c r="D659" t="s">
        <v>1143</v>
      </c>
      <c r="E659" t="s">
        <v>483</v>
      </c>
      <c r="G659" t="b">
        <v>1</v>
      </c>
      <c r="H659" t="b">
        <v>1</v>
      </c>
      <c r="I659">
        <v>6</v>
      </c>
      <c r="J659" t="b">
        <v>0</v>
      </c>
      <c r="K659" t="b">
        <v>0</v>
      </c>
      <c r="L659" t="s">
        <v>224</v>
      </c>
    </row>
    <row r="660" spans="1:12" x14ac:dyDescent="0.25">
      <c r="A660" t="s">
        <v>1143</v>
      </c>
      <c r="B660" t="s">
        <v>1149</v>
      </c>
      <c r="C660" t="s">
        <v>481</v>
      </c>
      <c r="D660" t="s">
        <v>1141</v>
      </c>
      <c r="E660" t="s">
        <v>483</v>
      </c>
      <c r="G660" t="b">
        <v>0</v>
      </c>
      <c r="H660" t="b">
        <v>0</v>
      </c>
      <c r="I660">
        <v>5</v>
      </c>
      <c r="J660" t="b">
        <v>1</v>
      </c>
      <c r="K660" t="b">
        <v>0</v>
      </c>
      <c r="L660" t="s">
        <v>224</v>
      </c>
    </row>
    <row r="661" spans="1:12" x14ac:dyDescent="0.25">
      <c r="A661" t="s">
        <v>1150</v>
      </c>
      <c r="B661" t="s">
        <v>666</v>
      </c>
      <c r="C661" t="s">
        <v>481</v>
      </c>
      <c r="D661" t="s">
        <v>1151</v>
      </c>
      <c r="E661" t="s">
        <v>483</v>
      </c>
      <c r="G661" t="b">
        <v>1</v>
      </c>
      <c r="H661" t="b">
        <v>1</v>
      </c>
      <c r="I661">
        <v>6</v>
      </c>
      <c r="J661" t="b">
        <v>0</v>
      </c>
      <c r="K661" t="b">
        <v>0</v>
      </c>
      <c r="L661" t="s">
        <v>224</v>
      </c>
    </row>
    <row r="662" spans="1:12" x14ac:dyDescent="0.25">
      <c r="A662" t="s">
        <v>1152</v>
      </c>
      <c r="B662" t="s">
        <v>487</v>
      </c>
      <c r="C662" t="s">
        <v>481</v>
      </c>
      <c r="D662" t="s">
        <v>1151</v>
      </c>
      <c r="E662" t="s">
        <v>483</v>
      </c>
      <c r="G662" t="b">
        <v>1</v>
      </c>
      <c r="H662" t="b">
        <v>1</v>
      </c>
      <c r="I662">
        <v>6</v>
      </c>
      <c r="J662" t="b">
        <v>0</v>
      </c>
      <c r="K662" t="b">
        <v>0</v>
      </c>
      <c r="L662" t="s">
        <v>224</v>
      </c>
    </row>
    <row r="663" spans="1:12" x14ac:dyDescent="0.25">
      <c r="A663" t="s">
        <v>1153</v>
      </c>
      <c r="B663" t="s">
        <v>670</v>
      </c>
      <c r="C663" t="s">
        <v>481</v>
      </c>
      <c r="D663" t="s">
        <v>1151</v>
      </c>
      <c r="E663" t="s">
        <v>483</v>
      </c>
      <c r="G663" t="b">
        <v>1</v>
      </c>
      <c r="H663" t="b">
        <v>1</v>
      </c>
      <c r="I663">
        <v>6</v>
      </c>
      <c r="J663" t="b">
        <v>0</v>
      </c>
      <c r="K663" t="b">
        <v>0</v>
      </c>
      <c r="L663" t="s">
        <v>224</v>
      </c>
    </row>
    <row r="664" spans="1:12" x14ac:dyDescent="0.25">
      <c r="A664" t="s">
        <v>1154</v>
      </c>
      <c r="B664" t="s">
        <v>672</v>
      </c>
      <c r="C664" t="s">
        <v>481</v>
      </c>
      <c r="D664" t="s">
        <v>1151</v>
      </c>
      <c r="E664" t="s">
        <v>483</v>
      </c>
      <c r="G664" t="b">
        <v>1</v>
      </c>
      <c r="H664" t="b">
        <v>1</v>
      </c>
      <c r="I664">
        <v>6</v>
      </c>
      <c r="J664" t="b">
        <v>0</v>
      </c>
      <c r="K664" t="b">
        <v>0</v>
      </c>
      <c r="L664" t="s">
        <v>224</v>
      </c>
    </row>
    <row r="665" spans="1:12" x14ac:dyDescent="0.25">
      <c r="A665" t="s">
        <v>1155</v>
      </c>
      <c r="B665" t="s">
        <v>495</v>
      </c>
      <c r="C665" t="s">
        <v>481</v>
      </c>
      <c r="D665" t="s">
        <v>1151</v>
      </c>
      <c r="E665" t="s">
        <v>483</v>
      </c>
      <c r="G665" t="b">
        <v>1</v>
      </c>
      <c r="H665" t="b">
        <v>1</v>
      </c>
      <c r="I665">
        <v>6</v>
      </c>
      <c r="J665" t="b">
        <v>0</v>
      </c>
      <c r="K665" t="b">
        <v>0</v>
      </c>
      <c r="L665" t="s">
        <v>224</v>
      </c>
    </row>
    <row r="666" spans="1:12" x14ac:dyDescent="0.25">
      <c r="A666" t="s">
        <v>1151</v>
      </c>
      <c r="B666" t="s">
        <v>1156</v>
      </c>
      <c r="C666" t="s">
        <v>481</v>
      </c>
      <c r="D666" t="s">
        <v>1141</v>
      </c>
      <c r="E666" t="s">
        <v>483</v>
      </c>
      <c r="G666" t="b">
        <v>0</v>
      </c>
      <c r="H666" t="b">
        <v>0</v>
      </c>
      <c r="I666">
        <v>5</v>
      </c>
      <c r="J666" t="b">
        <v>1</v>
      </c>
      <c r="K666" t="b">
        <v>0</v>
      </c>
      <c r="L666" t="s">
        <v>224</v>
      </c>
    </row>
    <row r="667" spans="1:12" x14ac:dyDescent="0.25">
      <c r="A667" t="s">
        <v>1141</v>
      </c>
      <c r="B667" t="s">
        <v>1157</v>
      </c>
      <c r="C667" t="s">
        <v>481</v>
      </c>
      <c r="D667" t="s">
        <v>1079</v>
      </c>
      <c r="E667" t="s">
        <v>483</v>
      </c>
      <c r="G667" t="b">
        <v>0</v>
      </c>
      <c r="H667" t="b">
        <v>0</v>
      </c>
      <c r="I667">
        <v>4</v>
      </c>
      <c r="J667" t="b">
        <v>1</v>
      </c>
      <c r="K667" t="b">
        <v>0</v>
      </c>
      <c r="L667" t="s">
        <v>224</v>
      </c>
    </row>
    <row r="668" spans="1:12" x14ac:dyDescent="0.25">
      <c r="A668" t="s">
        <v>1158</v>
      </c>
      <c r="B668" t="s">
        <v>480</v>
      </c>
      <c r="C668" t="s">
        <v>481</v>
      </c>
      <c r="D668" t="s">
        <v>1159</v>
      </c>
      <c r="E668" t="s">
        <v>483</v>
      </c>
      <c r="G668" t="b">
        <v>1</v>
      </c>
      <c r="H668" t="b">
        <v>1</v>
      </c>
      <c r="I668">
        <v>6</v>
      </c>
      <c r="J668" t="b">
        <v>0</v>
      </c>
      <c r="K668" t="b">
        <v>0</v>
      </c>
      <c r="L668" t="s">
        <v>224</v>
      </c>
    </row>
    <row r="669" spans="1:12" x14ac:dyDescent="0.25">
      <c r="A669" t="s">
        <v>1160</v>
      </c>
      <c r="B669" t="s">
        <v>485</v>
      </c>
      <c r="C669" t="s">
        <v>481</v>
      </c>
      <c r="D669" t="s">
        <v>1159</v>
      </c>
      <c r="E669" t="s">
        <v>483</v>
      </c>
      <c r="G669" t="b">
        <v>1</v>
      </c>
      <c r="H669" t="b">
        <v>1</v>
      </c>
      <c r="I669">
        <v>6</v>
      </c>
      <c r="J669" t="b">
        <v>0</v>
      </c>
      <c r="K669" t="b">
        <v>0</v>
      </c>
      <c r="L669" t="s">
        <v>224</v>
      </c>
    </row>
    <row r="670" spans="1:12" x14ac:dyDescent="0.25">
      <c r="A670" t="s">
        <v>1161</v>
      </c>
      <c r="B670" t="s">
        <v>487</v>
      </c>
      <c r="C670" t="s">
        <v>481</v>
      </c>
      <c r="D670" t="s">
        <v>1159</v>
      </c>
      <c r="E670" t="s">
        <v>483</v>
      </c>
      <c r="G670" t="b">
        <v>1</v>
      </c>
      <c r="H670" t="b">
        <v>1</v>
      </c>
      <c r="I670">
        <v>6</v>
      </c>
      <c r="J670" t="b">
        <v>0</v>
      </c>
      <c r="K670" t="b">
        <v>0</v>
      </c>
      <c r="L670" t="s">
        <v>224</v>
      </c>
    </row>
    <row r="671" spans="1:12" x14ac:dyDescent="0.25">
      <c r="A671" t="s">
        <v>1162</v>
      </c>
      <c r="B671" t="s">
        <v>489</v>
      </c>
      <c r="C671" t="s">
        <v>481</v>
      </c>
      <c r="D671" t="s">
        <v>1159</v>
      </c>
      <c r="E671" t="s">
        <v>483</v>
      </c>
      <c r="G671" t="b">
        <v>1</v>
      </c>
      <c r="H671" t="b">
        <v>1</v>
      </c>
      <c r="I671">
        <v>6</v>
      </c>
      <c r="J671" t="b">
        <v>0</v>
      </c>
      <c r="K671" t="b">
        <v>0</v>
      </c>
      <c r="L671" t="s">
        <v>224</v>
      </c>
    </row>
    <row r="672" spans="1:12" x14ac:dyDescent="0.25">
      <c r="A672" t="s">
        <v>1163</v>
      </c>
      <c r="B672" t="s">
        <v>491</v>
      </c>
      <c r="C672" t="s">
        <v>481</v>
      </c>
      <c r="D672" t="s">
        <v>1159</v>
      </c>
      <c r="E672" t="s">
        <v>483</v>
      </c>
      <c r="G672" t="b">
        <v>1</v>
      </c>
      <c r="H672" t="b">
        <v>1</v>
      </c>
      <c r="I672">
        <v>6</v>
      </c>
      <c r="J672" t="b">
        <v>0</v>
      </c>
      <c r="K672" t="b">
        <v>0</v>
      </c>
      <c r="L672" t="s">
        <v>224</v>
      </c>
    </row>
    <row r="673" spans="1:12" x14ac:dyDescent="0.25">
      <c r="A673" t="s">
        <v>1164</v>
      </c>
      <c r="B673" t="s">
        <v>493</v>
      </c>
      <c r="C673" t="s">
        <v>481</v>
      </c>
      <c r="D673" t="s">
        <v>1159</v>
      </c>
      <c r="E673" t="s">
        <v>483</v>
      </c>
      <c r="G673" t="b">
        <v>1</v>
      </c>
      <c r="H673" t="b">
        <v>1</v>
      </c>
      <c r="I673">
        <v>6</v>
      </c>
      <c r="J673" t="b">
        <v>0</v>
      </c>
      <c r="K673" t="b">
        <v>0</v>
      </c>
      <c r="L673" t="s">
        <v>224</v>
      </c>
    </row>
    <row r="674" spans="1:12" x14ac:dyDescent="0.25">
      <c r="A674" t="s">
        <v>1165</v>
      </c>
      <c r="B674" t="s">
        <v>495</v>
      </c>
      <c r="C674" t="s">
        <v>481</v>
      </c>
      <c r="D674" t="s">
        <v>1159</v>
      </c>
      <c r="E674" t="s">
        <v>483</v>
      </c>
      <c r="G674" t="b">
        <v>1</v>
      </c>
      <c r="H674" t="b">
        <v>1</v>
      </c>
      <c r="I674">
        <v>6</v>
      </c>
      <c r="J674" t="b">
        <v>0</v>
      </c>
      <c r="K674" t="b">
        <v>0</v>
      </c>
      <c r="L674" t="s">
        <v>224</v>
      </c>
    </row>
    <row r="675" spans="1:12" x14ac:dyDescent="0.25">
      <c r="A675" t="s">
        <v>1159</v>
      </c>
      <c r="B675" t="s">
        <v>1166</v>
      </c>
      <c r="C675" t="s">
        <v>481</v>
      </c>
      <c r="D675" t="s">
        <v>1167</v>
      </c>
      <c r="E675" t="s">
        <v>483</v>
      </c>
      <c r="G675" t="b">
        <v>0</v>
      </c>
      <c r="H675" t="b">
        <v>0</v>
      </c>
      <c r="I675">
        <v>5</v>
      </c>
      <c r="J675" t="b">
        <v>1</v>
      </c>
      <c r="K675" t="b">
        <v>0</v>
      </c>
      <c r="L675" t="s">
        <v>224</v>
      </c>
    </row>
    <row r="676" spans="1:12" x14ac:dyDescent="0.25">
      <c r="A676" t="s">
        <v>1168</v>
      </c>
      <c r="B676" t="s">
        <v>654</v>
      </c>
      <c r="C676" t="s">
        <v>481</v>
      </c>
      <c r="D676" t="s">
        <v>1169</v>
      </c>
      <c r="E676" t="s">
        <v>483</v>
      </c>
      <c r="G676" t="b">
        <v>1</v>
      </c>
      <c r="H676" t="b">
        <v>1</v>
      </c>
      <c r="I676">
        <v>6</v>
      </c>
      <c r="J676" t="b">
        <v>0</v>
      </c>
      <c r="K676" t="b">
        <v>0</v>
      </c>
      <c r="L676" t="s">
        <v>224</v>
      </c>
    </row>
    <row r="677" spans="1:12" x14ac:dyDescent="0.25">
      <c r="A677" t="s">
        <v>1170</v>
      </c>
      <c r="B677" t="s">
        <v>485</v>
      </c>
      <c r="C677" t="s">
        <v>481</v>
      </c>
      <c r="D677" t="s">
        <v>1169</v>
      </c>
      <c r="E677" t="s">
        <v>483</v>
      </c>
      <c r="G677" t="b">
        <v>1</v>
      </c>
      <c r="H677" t="b">
        <v>1</v>
      </c>
      <c r="I677">
        <v>6</v>
      </c>
      <c r="J677" t="b">
        <v>0</v>
      </c>
      <c r="K677" t="b">
        <v>0</v>
      </c>
      <c r="L677" t="s">
        <v>224</v>
      </c>
    </row>
    <row r="678" spans="1:12" x14ac:dyDescent="0.25">
      <c r="A678" t="s">
        <v>1171</v>
      </c>
      <c r="B678" t="s">
        <v>487</v>
      </c>
      <c r="C678" t="s">
        <v>481</v>
      </c>
      <c r="D678" t="s">
        <v>1169</v>
      </c>
      <c r="E678" t="s">
        <v>483</v>
      </c>
      <c r="G678" t="b">
        <v>1</v>
      </c>
      <c r="H678" t="b">
        <v>1</v>
      </c>
      <c r="I678">
        <v>6</v>
      </c>
      <c r="J678" t="b">
        <v>0</v>
      </c>
      <c r="K678" t="b">
        <v>0</v>
      </c>
      <c r="L678" t="s">
        <v>224</v>
      </c>
    </row>
    <row r="679" spans="1:12" x14ac:dyDescent="0.25">
      <c r="A679" t="s">
        <v>1172</v>
      </c>
      <c r="B679" t="s">
        <v>660</v>
      </c>
      <c r="C679" t="s">
        <v>481</v>
      </c>
      <c r="D679" t="s">
        <v>1169</v>
      </c>
      <c r="E679" t="s">
        <v>483</v>
      </c>
      <c r="G679" t="b">
        <v>1</v>
      </c>
      <c r="H679" t="b">
        <v>1</v>
      </c>
      <c r="I679">
        <v>6</v>
      </c>
      <c r="J679" t="b">
        <v>0</v>
      </c>
      <c r="K679" t="b">
        <v>0</v>
      </c>
      <c r="L679" t="s">
        <v>224</v>
      </c>
    </row>
    <row r="680" spans="1:12" x14ac:dyDescent="0.25">
      <c r="A680" t="s">
        <v>1173</v>
      </c>
      <c r="B680" t="s">
        <v>506</v>
      </c>
      <c r="C680" t="s">
        <v>481</v>
      </c>
      <c r="D680" t="s">
        <v>1169</v>
      </c>
      <c r="E680" t="s">
        <v>483</v>
      </c>
      <c r="G680" t="b">
        <v>1</v>
      </c>
      <c r="H680" t="b">
        <v>1</v>
      </c>
      <c r="I680">
        <v>6</v>
      </c>
      <c r="J680" t="b">
        <v>0</v>
      </c>
      <c r="K680" t="b">
        <v>0</v>
      </c>
      <c r="L680" t="s">
        <v>224</v>
      </c>
    </row>
    <row r="681" spans="1:12" x14ac:dyDescent="0.25">
      <c r="A681" t="s">
        <v>1174</v>
      </c>
      <c r="B681" t="s">
        <v>663</v>
      </c>
      <c r="C681" t="s">
        <v>481</v>
      </c>
      <c r="D681" t="s">
        <v>1169</v>
      </c>
      <c r="E681" t="s">
        <v>483</v>
      </c>
      <c r="G681" t="b">
        <v>1</v>
      </c>
      <c r="H681" t="b">
        <v>1</v>
      </c>
      <c r="I681">
        <v>6</v>
      </c>
      <c r="J681" t="b">
        <v>0</v>
      </c>
      <c r="K681" t="b">
        <v>0</v>
      </c>
      <c r="L681" t="s">
        <v>224</v>
      </c>
    </row>
    <row r="682" spans="1:12" x14ac:dyDescent="0.25">
      <c r="A682" t="s">
        <v>1169</v>
      </c>
      <c r="B682" t="s">
        <v>1175</v>
      </c>
      <c r="C682" t="s">
        <v>481</v>
      </c>
      <c r="D682" t="s">
        <v>1167</v>
      </c>
      <c r="E682" t="s">
        <v>483</v>
      </c>
      <c r="G682" t="b">
        <v>0</v>
      </c>
      <c r="H682" t="b">
        <v>0</v>
      </c>
      <c r="I682">
        <v>5</v>
      </c>
      <c r="J682" t="b">
        <v>1</v>
      </c>
      <c r="K682" t="b">
        <v>0</v>
      </c>
      <c r="L682" t="s">
        <v>224</v>
      </c>
    </row>
    <row r="683" spans="1:12" x14ac:dyDescent="0.25">
      <c r="A683" t="s">
        <v>1176</v>
      </c>
      <c r="B683" t="s">
        <v>666</v>
      </c>
      <c r="C683" t="s">
        <v>481</v>
      </c>
      <c r="D683" t="s">
        <v>1177</v>
      </c>
      <c r="E683" t="s">
        <v>483</v>
      </c>
      <c r="G683" t="b">
        <v>1</v>
      </c>
      <c r="H683" t="b">
        <v>1</v>
      </c>
      <c r="I683">
        <v>6</v>
      </c>
      <c r="J683" t="b">
        <v>0</v>
      </c>
      <c r="K683" t="b">
        <v>0</v>
      </c>
      <c r="L683" t="s">
        <v>224</v>
      </c>
    </row>
    <row r="684" spans="1:12" x14ac:dyDescent="0.25">
      <c r="A684" t="s">
        <v>1178</v>
      </c>
      <c r="B684" t="s">
        <v>487</v>
      </c>
      <c r="C684" t="s">
        <v>481</v>
      </c>
      <c r="D684" t="s">
        <v>1177</v>
      </c>
      <c r="E684" t="s">
        <v>483</v>
      </c>
      <c r="G684" t="b">
        <v>1</v>
      </c>
      <c r="H684" t="b">
        <v>1</v>
      </c>
      <c r="I684">
        <v>6</v>
      </c>
      <c r="J684" t="b">
        <v>0</v>
      </c>
      <c r="K684" t="b">
        <v>0</v>
      </c>
      <c r="L684" t="s">
        <v>224</v>
      </c>
    </row>
    <row r="685" spans="1:12" x14ac:dyDescent="0.25">
      <c r="A685" t="s">
        <v>1179</v>
      </c>
      <c r="B685" t="s">
        <v>670</v>
      </c>
      <c r="C685" t="s">
        <v>481</v>
      </c>
      <c r="D685" t="s">
        <v>1177</v>
      </c>
      <c r="E685" t="s">
        <v>483</v>
      </c>
      <c r="G685" t="b">
        <v>1</v>
      </c>
      <c r="H685" t="b">
        <v>1</v>
      </c>
      <c r="I685">
        <v>6</v>
      </c>
      <c r="J685" t="b">
        <v>0</v>
      </c>
      <c r="K685" t="b">
        <v>0</v>
      </c>
      <c r="L685" t="s">
        <v>224</v>
      </c>
    </row>
    <row r="686" spans="1:12" x14ac:dyDescent="0.25">
      <c r="A686" t="s">
        <v>1180</v>
      </c>
      <c r="B686" t="s">
        <v>672</v>
      </c>
      <c r="C686" t="s">
        <v>481</v>
      </c>
      <c r="D686" t="s">
        <v>1177</v>
      </c>
      <c r="E686" t="s">
        <v>483</v>
      </c>
      <c r="G686" t="b">
        <v>1</v>
      </c>
      <c r="H686" t="b">
        <v>1</v>
      </c>
      <c r="I686">
        <v>6</v>
      </c>
      <c r="J686" t="b">
        <v>0</v>
      </c>
      <c r="K686" t="b">
        <v>0</v>
      </c>
      <c r="L686" t="s">
        <v>224</v>
      </c>
    </row>
    <row r="687" spans="1:12" x14ac:dyDescent="0.25">
      <c r="A687" t="s">
        <v>1181</v>
      </c>
      <c r="B687" t="s">
        <v>495</v>
      </c>
      <c r="C687" t="s">
        <v>481</v>
      </c>
      <c r="D687" t="s">
        <v>1177</v>
      </c>
      <c r="E687" t="s">
        <v>483</v>
      </c>
      <c r="G687" t="b">
        <v>1</v>
      </c>
      <c r="H687" t="b">
        <v>1</v>
      </c>
      <c r="I687">
        <v>6</v>
      </c>
      <c r="J687" t="b">
        <v>0</v>
      </c>
      <c r="K687" t="b">
        <v>0</v>
      </c>
      <c r="L687" t="s">
        <v>224</v>
      </c>
    </row>
    <row r="688" spans="1:12" x14ac:dyDescent="0.25">
      <c r="A688" t="s">
        <v>1177</v>
      </c>
      <c r="B688" t="s">
        <v>1182</v>
      </c>
      <c r="C688" t="s">
        <v>481</v>
      </c>
      <c r="D688" t="s">
        <v>1167</v>
      </c>
      <c r="E688" t="s">
        <v>483</v>
      </c>
      <c r="G688" t="b">
        <v>0</v>
      </c>
      <c r="H688" t="b">
        <v>0</v>
      </c>
      <c r="I688">
        <v>5</v>
      </c>
      <c r="J688" t="b">
        <v>1</v>
      </c>
      <c r="K688" t="b">
        <v>0</v>
      </c>
      <c r="L688" t="s">
        <v>224</v>
      </c>
    </row>
    <row r="689" spans="1:12" x14ac:dyDescent="0.25">
      <c r="A689" t="s">
        <v>1167</v>
      </c>
      <c r="B689" t="s">
        <v>1183</v>
      </c>
      <c r="C689" t="s">
        <v>481</v>
      </c>
      <c r="D689" t="s">
        <v>1079</v>
      </c>
      <c r="E689" t="s">
        <v>483</v>
      </c>
      <c r="G689" t="b">
        <v>0</v>
      </c>
      <c r="H689" t="b">
        <v>0</v>
      </c>
      <c r="I689">
        <v>4</v>
      </c>
      <c r="J689" t="b">
        <v>1</v>
      </c>
      <c r="K689" t="b">
        <v>0</v>
      </c>
      <c r="L689" t="s">
        <v>224</v>
      </c>
    </row>
    <row r="690" spans="1:12" x14ac:dyDescent="0.25">
      <c r="A690" t="s">
        <v>1079</v>
      </c>
      <c r="B690" t="s">
        <v>1184</v>
      </c>
      <c r="C690" t="s">
        <v>481</v>
      </c>
      <c r="D690" t="s">
        <v>642</v>
      </c>
      <c r="E690" t="s">
        <v>483</v>
      </c>
      <c r="G690" t="b">
        <v>0</v>
      </c>
      <c r="H690" t="b">
        <v>0</v>
      </c>
      <c r="I690">
        <v>3</v>
      </c>
      <c r="J690" t="b">
        <v>1</v>
      </c>
      <c r="K690" t="b">
        <v>0</v>
      </c>
      <c r="L690" t="s">
        <v>224</v>
      </c>
    </row>
    <row r="691" spans="1:12" x14ac:dyDescent="0.25">
      <c r="A691" t="s">
        <v>1185</v>
      </c>
      <c r="B691" t="s">
        <v>480</v>
      </c>
      <c r="C691" t="s">
        <v>481</v>
      </c>
      <c r="D691" t="s">
        <v>1186</v>
      </c>
      <c r="E691" t="s">
        <v>483</v>
      </c>
      <c r="G691" t="b">
        <v>1</v>
      </c>
      <c r="H691" t="b">
        <v>1</v>
      </c>
      <c r="I691">
        <v>6</v>
      </c>
      <c r="J691" t="b">
        <v>0</v>
      </c>
      <c r="K691" t="b">
        <v>0</v>
      </c>
      <c r="L691" t="s">
        <v>224</v>
      </c>
    </row>
    <row r="692" spans="1:12" x14ac:dyDescent="0.25">
      <c r="A692" t="s">
        <v>1187</v>
      </c>
      <c r="B692" t="s">
        <v>485</v>
      </c>
      <c r="C692" t="s">
        <v>481</v>
      </c>
      <c r="D692" t="s">
        <v>1186</v>
      </c>
      <c r="E692" t="s">
        <v>483</v>
      </c>
      <c r="G692" t="b">
        <v>1</v>
      </c>
      <c r="H692" t="b">
        <v>1</v>
      </c>
      <c r="I692">
        <v>6</v>
      </c>
      <c r="J692" t="b">
        <v>0</v>
      </c>
      <c r="K692" t="b">
        <v>0</v>
      </c>
      <c r="L692" t="s">
        <v>224</v>
      </c>
    </row>
    <row r="693" spans="1:12" x14ac:dyDescent="0.25">
      <c r="A693" t="s">
        <v>1188</v>
      </c>
      <c r="B693" t="s">
        <v>487</v>
      </c>
      <c r="C693" t="s">
        <v>481</v>
      </c>
      <c r="D693" t="s">
        <v>1186</v>
      </c>
      <c r="E693" t="s">
        <v>483</v>
      </c>
      <c r="G693" t="b">
        <v>1</v>
      </c>
      <c r="H693" t="b">
        <v>1</v>
      </c>
      <c r="I693">
        <v>6</v>
      </c>
      <c r="J693" t="b">
        <v>0</v>
      </c>
      <c r="K693" t="b">
        <v>0</v>
      </c>
      <c r="L693" t="s">
        <v>224</v>
      </c>
    </row>
    <row r="694" spans="1:12" x14ac:dyDescent="0.25">
      <c r="A694" t="s">
        <v>1189</v>
      </c>
      <c r="B694" t="s">
        <v>489</v>
      </c>
      <c r="C694" t="s">
        <v>481</v>
      </c>
      <c r="D694" t="s">
        <v>1186</v>
      </c>
      <c r="E694" t="s">
        <v>483</v>
      </c>
      <c r="G694" t="b">
        <v>1</v>
      </c>
      <c r="H694" t="b">
        <v>1</v>
      </c>
      <c r="I694">
        <v>6</v>
      </c>
      <c r="J694" t="b">
        <v>0</v>
      </c>
      <c r="K694" t="b">
        <v>0</v>
      </c>
      <c r="L694" t="s">
        <v>224</v>
      </c>
    </row>
    <row r="695" spans="1:12" x14ac:dyDescent="0.25">
      <c r="A695" t="s">
        <v>1190</v>
      </c>
      <c r="B695" t="s">
        <v>491</v>
      </c>
      <c r="C695" t="s">
        <v>481</v>
      </c>
      <c r="D695" t="s">
        <v>1186</v>
      </c>
      <c r="E695" t="s">
        <v>483</v>
      </c>
      <c r="G695" t="b">
        <v>1</v>
      </c>
      <c r="H695" t="b">
        <v>1</v>
      </c>
      <c r="I695">
        <v>6</v>
      </c>
      <c r="J695" t="b">
        <v>0</v>
      </c>
      <c r="K695" t="b">
        <v>0</v>
      </c>
      <c r="L695" t="s">
        <v>224</v>
      </c>
    </row>
    <row r="696" spans="1:12" x14ac:dyDescent="0.25">
      <c r="A696" t="s">
        <v>1191</v>
      </c>
      <c r="B696" t="s">
        <v>493</v>
      </c>
      <c r="C696" t="s">
        <v>481</v>
      </c>
      <c r="D696" t="s">
        <v>1186</v>
      </c>
      <c r="E696" t="s">
        <v>483</v>
      </c>
      <c r="G696" t="b">
        <v>1</v>
      </c>
      <c r="H696" t="b">
        <v>1</v>
      </c>
      <c r="I696">
        <v>6</v>
      </c>
      <c r="J696" t="b">
        <v>0</v>
      </c>
      <c r="K696" t="b">
        <v>0</v>
      </c>
      <c r="L696" t="s">
        <v>224</v>
      </c>
    </row>
    <row r="697" spans="1:12" x14ac:dyDescent="0.25">
      <c r="A697" t="s">
        <v>1192</v>
      </c>
      <c r="B697" t="s">
        <v>495</v>
      </c>
      <c r="C697" t="s">
        <v>481</v>
      </c>
      <c r="D697" t="s">
        <v>1186</v>
      </c>
      <c r="E697" t="s">
        <v>483</v>
      </c>
      <c r="G697" t="b">
        <v>1</v>
      </c>
      <c r="H697" t="b">
        <v>1</v>
      </c>
      <c r="I697">
        <v>6</v>
      </c>
      <c r="J697" t="b">
        <v>0</v>
      </c>
      <c r="K697" t="b">
        <v>0</v>
      </c>
      <c r="L697" t="s">
        <v>224</v>
      </c>
    </row>
    <row r="698" spans="1:12" x14ac:dyDescent="0.25">
      <c r="A698" t="s">
        <v>1186</v>
      </c>
      <c r="B698" t="s">
        <v>1193</v>
      </c>
      <c r="C698" t="s">
        <v>481</v>
      </c>
      <c r="D698" t="s">
        <v>1194</v>
      </c>
      <c r="E698" t="s">
        <v>483</v>
      </c>
      <c r="G698" t="b">
        <v>0</v>
      </c>
      <c r="H698" t="b">
        <v>0</v>
      </c>
      <c r="I698">
        <v>5</v>
      </c>
      <c r="J698" t="b">
        <v>1</v>
      </c>
      <c r="K698" t="b">
        <v>0</v>
      </c>
      <c r="L698" t="s">
        <v>224</v>
      </c>
    </row>
    <row r="699" spans="1:12" x14ac:dyDescent="0.25">
      <c r="A699" t="s">
        <v>1195</v>
      </c>
      <c r="B699" t="s">
        <v>654</v>
      </c>
      <c r="C699" t="s">
        <v>481</v>
      </c>
      <c r="D699" t="s">
        <v>1196</v>
      </c>
      <c r="E699" t="s">
        <v>483</v>
      </c>
      <c r="G699" t="b">
        <v>1</v>
      </c>
      <c r="H699" t="b">
        <v>1</v>
      </c>
      <c r="I699">
        <v>6</v>
      </c>
      <c r="J699" t="b">
        <v>0</v>
      </c>
      <c r="K699" t="b">
        <v>0</v>
      </c>
      <c r="L699" t="s">
        <v>224</v>
      </c>
    </row>
    <row r="700" spans="1:12" x14ac:dyDescent="0.25">
      <c r="A700" t="s">
        <v>1197</v>
      </c>
      <c r="B700" t="s">
        <v>657</v>
      </c>
      <c r="C700" t="s">
        <v>481</v>
      </c>
      <c r="D700" t="s">
        <v>1196</v>
      </c>
      <c r="E700" t="s">
        <v>483</v>
      </c>
      <c r="G700" t="b">
        <v>1</v>
      </c>
      <c r="H700" t="b">
        <v>1</v>
      </c>
      <c r="I700">
        <v>6</v>
      </c>
      <c r="J700" t="b">
        <v>0</v>
      </c>
      <c r="K700" t="b">
        <v>0</v>
      </c>
      <c r="L700" t="s">
        <v>224</v>
      </c>
    </row>
    <row r="701" spans="1:12" x14ac:dyDescent="0.25">
      <c r="A701" t="s">
        <v>1198</v>
      </c>
      <c r="B701" t="s">
        <v>487</v>
      </c>
      <c r="C701" t="s">
        <v>481</v>
      </c>
      <c r="D701" t="s">
        <v>1196</v>
      </c>
      <c r="E701" t="s">
        <v>483</v>
      </c>
      <c r="G701" t="b">
        <v>1</v>
      </c>
      <c r="H701" t="b">
        <v>1</v>
      </c>
      <c r="I701">
        <v>6</v>
      </c>
      <c r="J701" t="b">
        <v>0</v>
      </c>
      <c r="K701" t="b">
        <v>0</v>
      </c>
      <c r="L701" t="s">
        <v>224</v>
      </c>
    </row>
    <row r="702" spans="1:12" x14ac:dyDescent="0.25">
      <c r="A702" t="s">
        <v>1199</v>
      </c>
      <c r="B702" t="s">
        <v>660</v>
      </c>
      <c r="C702" t="s">
        <v>481</v>
      </c>
      <c r="D702" t="s">
        <v>1196</v>
      </c>
      <c r="E702" t="s">
        <v>483</v>
      </c>
      <c r="G702" t="b">
        <v>1</v>
      </c>
      <c r="H702" t="b">
        <v>1</v>
      </c>
      <c r="I702">
        <v>6</v>
      </c>
      <c r="J702" t="b">
        <v>0</v>
      </c>
      <c r="K702" t="b">
        <v>0</v>
      </c>
      <c r="L702" t="s">
        <v>224</v>
      </c>
    </row>
    <row r="703" spans="1:12" x14ac:dyDescent="0.25">
      <c r="A703" t="s">
        <v>1200</v>
      </c>
      <c r="B703" t="s">
        <v>506</v>
      </c>
      <c r="C703" t="s">
        <v>481</v>
      </c>
      <c r="D703" t="s">
        <v>1196</v>
      </c>
      <c r="E703" t="s">
        <v>483</v>
      </c>
      <c r="G703" t="b">
        <v>1</v>
      </c>
      <c r="H703" t="b">
        <v>1</v>
      </c>
      <c r="I703">
        <v>6</v>
      </c>
      <c r="J703" t="b">
        <v>0</v>
      </c>
      <c r="K703" t="b">
        <v>0</v>
      </c>
      <c r="L703" t="s">
        <v>224</v>
      </c>
    </row>
    <row r="704" spans="1:12" x14ac:dyDescent="0.25">
      <c r="A704" t="s">
        <v>1201</v>
      </c>
      <c r="B704" t="s">
        <v>663</v>
      </c>
      <c r="C704" t="s">
        <v>481</v>
      </c>
      <c r="D704" t="s">
        <v>1196</v>
      </c>
      <c r="E704" t="s">
        <v>483</v>
      </c>
      <c r="G704" t="b">
        <v>1</v>
      </c>
      <c r="H704" t="b">
        <v>1</v>
      </c>
      <c r="I704">
        <v>6</v>
      </c>
      <c r="J704" t="b">
        <v>0</v>
      </c>
      <c r="K704" t="b">
        <v>0</v>
      </c>
      <c r="L704" t="s">
        <v>224</v>
      </c>
    </row>
    <row r="705" spans="1:12" x14ac:dyDescent="0.25">
      <c r="A705" t="s">
        <v>1196</v>
      </c>
      <c r="B705" t="s">
        <v>1202</v>
      </c>
      <c r="C705" t="s">
        <v>481</v>
      </c>
      <c r="D705" t="s">
        <v>1194</v>
      </c>
      <c r="E705" t="s">
        <v>483</v>
      </c>
      <c r="G705" t="b">
        <v>0</v>
      </c>
      <c r="H705" t="b">
        <v>0</v>
      </c>
      <c r="I705">
        <v>5</v>
      </c>
      <c r="J705" t="b">
        <v>1</v>
      </c>
      <c r="K705" t="b">
        <v>0</v>
      </c>
      <c r="L705" t="s">
        <v>224</v>
      </c>
    </row>
    <row r="706" spans="1:12" x14ac:dyDescent="0.25">
      <c r="A706" t="s">
        <v>1203</v>
      </c>
      <c r="B706" t="s">
        <v>666</v>
      </c>
      <c r="C706" t="s">
        <v>481</v>
      </c>
      <c r="D706" t="s">
        <v>1204</v>
      </c>
      <c r="E706" t="s">
        <v>483</v>
      </c>
      <c r="G706" t="b">
        <v>1</v>
      </c>
      <c r="H706" t="b">
        <v>1</v>
      </c>
      <c r="I706">
        <v>6</v>
      </c>
      <c r="J706" t="b">
        <v>0</v>
      </c>
      <c r="K706" t="b">
        <v>0</v>
      </c>
      <c r="L706" t="s">
        <v>224</v>
      </c>
    </row>
    <row r="707" spans="1:12" x14ac:dyDescent="0.25">
      <c r="A707" t="s">
        <v>1205</v>
      </c>
      <c r="B707" t="s">
        <v>487</v>
      </c>
      <c r="C707" t="s">
        <v>481</v>
      </c>
      <c r="D707" t="s">
        <v>1204</v>
      </c>
      <c r="E707" t="s">
        <v>483</v>
      </c>
      <c r="G707" t="b">
        <v>1</v>
      </c>
      <c r="H707" t="b">
        <v>1</v>
      </c>
      <c r="I707">
        <v>6</v>
      </c>
      <c r="J707" t="b">
        <v>0</v>
      </c>
      <c r="K707" t="b">
        <v>0</v>
      </c>
      <c r="L707" t="s">
        <v>224</v>
      </c>
    </row>
    <row r="708" spans="1:12" x14ac:dyDescent="0.25">
      <c r="A708" t="s">
        <v>1206</v>
      </c>
      <c r="B708" t="s">
        <v>670</v>
      </c>
      <c r="C708" t="s">
        <v>481</v>
      </c>
      <c r="D708" t="s">
        <v>1204</v>
      </c>
      <c r="E708" t="s">
        <v>483</v>
      </c>
      <c r="G708" t="b">
        <v>1</v>
      </c>
      <c r="H708" t="b">
        <v>1</v>
      </c>
      <c r="I708">
        <v>6</v>
      </c>
      <c r="J708" t="b">
        <v>0</v>
      </c>
      <c r="K708" t="b">
        <v>0</v>
      </c>
      <c r="L708" t="s">
        <v>224</v>
      </c>
    </row>
    <row r="709" spans="1:12" x14ac:dyDescent="0.25">
      <c r="A709" t="s">
        <v>1207</v>
      </c>
      <c r="B709" t="s">
        <v>672</v>
      </c>
      <c r="C709" t="s">
        <v>481</v>
      </c>
      <c r="D709" t="s">
        <v>1204</v>
      </c>
      <c r="E709" t="s">
        <v>483</v>
      </c>
      <c r="G709" t="b">
        <v>1</v>
      </c>
      <c r="H709" t="b">
        <v>1</v>
      </c>
      <c r="I709">
        <v>6</v>
      </c>
      <c r="J709" t="b">
        <v>0</v>
      </c>
      <c r="K709" t="b">
        <v>0</v>
      </c>
      <c r="L709" t="s">
        <v>224</v>
      </c>
    </row>
    <row r="710" spans="1:12" x14ac:dyDescent="0.25">
      <c r="A710" t="s">
        <v>1208</v>
      </c>
      <c r="B710" t="s">
        <v>495</v>
      </c>
      <c r="C710" t="s">
        <v>481</v>
      </c>
      <c r="D710" t="s">
        <v>1204</v>
      </c>
      <c r="E710" t="s">
        <v>483</v>
      </c>
      <c r="G710" t="b">
        <v>1</v>
      </c>
      <c r="H710" t="b">
        <v>1</v>
      </c>
      <c r="I710">
        <v>6</v>
      </c>
      <c r="J710" t="b">
        <v>0</v>
      </c>
      <c r="K710" t="b">
        <v>0</v>
      </c>
      <c r="L710" t="s">
        <v>224</v>
      </c>
    </row>
    <row r="711" spans="1:12" x14ac:dyDescent="0.25">
      <c r="A711" t="s">
        <v>1204</v>
      </c>
      <c r="B711" t="s">
        <v>1209</v>
      </c>
      <c r="C711" t="s">
        <v>481</v>
      </c>
      <c r="D711" t="s">
        <v>1194</v>
      </c>
      <c r="E711" t="s">
        <v>483</v>
      </c>
      <c r="G711" t="b">
        <v>0</v>
      </c>
      <c r="H711" t="b">
        <v>0</v>
      </c>
      <c r="I711">
        <v>5</v>
      </c>
      <c r="J711" t="b">
        <v>1</v>
      </c>
      <c r="K711" t="b">
        <v>0</v>
      </c>
      <c r="L711" t="s">
        <v>224</v>
      </c>
    </row>
    <row r="712" spans="1:12" x14ac:dyDescent="0.25">
      <c r="A712" t="s">
        <v>1194</v>
      </c>
      <c r="B712" t="s">
        <v>1210</v>
      </c>
      <c r="C712" t="s">
        <v>481</v>
      </c>
      <c r="D712" t="s">
        <v>1211</v>
      </c>
      <c r="E712" t="s">
        <v>483</v>
      </c>
      <c r="G712" t="b">
        <v>0</v>
      </c>
      <c r="H712" t="b">
        <v>0</v>
      </c>
      <c r="I712">
        <v>4</v>
      </c>
      <c r="J712" t="b">
        <v>1</v>
      </c>
      <c r="K712" t="b">
        <v>0</v>
      </c>
      <c r="L712" t="s">
        <v>224</v>
      </c>
    </row>
    <row r="713" spans="1:12" x14ac:dyDescent="0.25">
      <c r="A713" t="s">
        <v>1212</v>
      </c>
      <c r="B713" t="s">
        <v>480</v>
      </c>
      <c r="C713" t="s">
        <v>481</v>
      </c>
      <c r="D713" t="s">
        <v>1213</v>
      </c>
      <c r="E713" t="s">
        <v>483</v>
      </c>
      <c r="G713" t="b">
        <v>1</v>
      </c>
      <c r="H713" t="b">
        <v>1</v>
      </c>
      <c r="I713">
        <v>6</v>
      </c>
      <c r="J713" t="b">
        <v>0</v>
      </c>
      <c r="K713" t="b">
        <v>0</v>
      </c>
      <c r="L713" t="s">
        <v>224</v>
      </c>
    </row>
    <row r="714" spans="1:12" x14ac:dyDescent="0.25">
      <c r="A714" t="s">
        <v>1214</v>
      </c>
      <c r="B714" t="s">
        <v>485</v>
      </c>
      <c r="C714" t="s">
        <v>481</v>
      </c>
      <c r="D714" t="s">
        <v>1213</v>
      </c>
      <c r="E714" t="s">
        <v>483</v>
      </c>
      <c r="G714" t="b">
        <v>1</v>
      </c>
      <c r="H714" t="b">
        <v>1</v>
      </c>
      <c r="I714">
        <v>6</v>
      </c>
      <c r="J714" t="b">
        <v>0</v>
      </c>
      <c r="K714" t="b">
        <v>0</v>
      </c>
      <c r="L714" t="s">
        <v>224</v>
      </c>
    </row>
    <row r="715" spans="1:12" x14ac:dyDescent="0.25">
      <c r="A715" t="s">
        <v>1215</v>
      </c>
      <c r="B715" t="s">
        <v>487</v>
      </c>
      <c r="C715" t="s">
        <v>481</v>
      </c>
      <c r="D715" t="s">
        <v>1213</v>
      </c>
      <c r="E715" t="s">
        <v>483</v>
      </c>
      <c r="G715" t="b">
        <v>1</v>
      </c>
      <c r="H715" t="b">
        <v>1</v>
      </c>
      <c r="I715">
        <v>6</v>
      </c>
      <c r="J715" t="b">
        <v>0</v>
      </c>
      <c r="K715" t="b">
        <v>0</v>
      </c>
      <c r="L715" t="s">
        <v>224</v>
      </c>
    </row>
    <row r="716" spans="1:12" x14ac:dyDescent="0.25">
      <c r="A716" t="s">
        <v>1216</v>
      </c>
      <c r="B716" t="s">
        <v>489</v>
      </c>
      <c r="C716" t="s">
        <v>481</v>
      </c>
      <c r="D716" t="s">
        <v>1213</v>
      </c>
      <c r="E716" t="s">
        <v>483</v>
      </c>
      <c r="G716" t="b">
        <v>1</v>
      </c>
      <c r="H716" t="b">
        <v>1</v>
      </c>
      <c r="I716">
        <v>6</v>
      </c>
      <c r="J716" t="b">
        <v>0</v>
      </c>
      <c r="K716" t="b">
        <v>0</v>
      </c>
      <c r="L716" t="s">
        <v>224</v>
      </c>
    </row>
    <row r="717" spans="1:12" x14ac:dyDescent="0.25">
      <c r="A717" t="s">
        <v>1217</v>
      </c>
      <c r="B717" t="s">
        <v>491</v>
      </c>
      <c r="C717" t="s">
        <v>481</v>
      </c>
      <c r="D717" t="s">
        <v>1213</v>
      </c>
      <c r="E717" t="s">
        <v>483</v>
      </c>
      <c r="G717" t="b">
        <v>1</v>
      </c>
      <c r="H717" t="b">
        <v>1</v>
      </c>
      <c r="I717">
        <v>6</v>
      </c>
      <c r="J717" t="b">
        <v>0</v>
      </c>
      <c r="K717" t="b">
        <v>0</v>
      </c>
      <c r="L717" t="s">
        <v>224</v>
      </c>
    </row>
    <row r="718" spans="1:12" x14ac:dyDescent="0.25">
      <c r="A718" t="s">
        <v>1218</v>
      </c>
      <c r="B718" t="s">
        <v>493</v>
      </c>
      <c r="C718" t="s">
        <v>481</v>
      </c>
      <c r="D718" t="s">
        <v>1213</v>
      </c>
      <c r="E718" t="s">
        <v>483</v>
      </c>
      <c r="G718" t="b">
        <v>1</v>
      </c>
      <c r="H718" t="b">
        <v>1</v>
      </c>
      <c r="I718">
        <v>6</v>
      </c>
      <c r="J718" t="b">
        <v>0</v>
      </c>
      <c r="K718" t="b">
        <v>0</v>
      </c>
      <c r="L718" t="s">
        <v>224</v>
      </c>
    </row>
    <row r="719" spans="1:12" x14ac:dyDescent="0.25">
      <c r="A719" t="s">
        <v>1219</v>
      </c>
      <c r="B719" t="s">
        <v>495</v>
      </c>
      <c r="C719" t="s">
        <v>481</v>
      </c>
      <c r="D719" t="s">
        <v>1213</v>
      </c>
      <c r="E719" t="s">
        <v>483</v>
      </c>
      <c r="G719" t="b">
        <v>1</v>
      </c>
      <c r="H719" t="b">
        <v>1</v>
      </c>
      <c r="I719">
        <v>6</v>
      </c>
      <c r="J719" t="b">
        <v>0</v>
      </c>
      <c r="K719" t="b">
        <v>0</v>
      </c>
      <c r="L719" t="s">
        <v>224</v>
      </c>
    </row>
    <row r="720" spans="1:12" x14ac:dyDescent="0.25">
      <c r="A720" t="s">
        <v>1213</v>
      </c>
      <c r="B720" t="s">
        <v>1220</v>
      </c>
      <c r="C720" t="s">
        <v>481</v>
      </c>
      <c r="D720" t="s">
        <v>1221</v>
      </c>
      <c r="E720" t="s">
        <v>483</v>
      </c>
      <c r="G720" t="b">
        <v>0</v>
      </c>
      <c r="H720" t="b">
        <v>0</v>
      </c>
      <c r="I720">
        <v>5</v>
      </c>
      <c r="J720" t="b">
        <v>1</v>
      </c>
      <c r="K720" t="b">
        <v>0</v>
      </c>
      <c r="L720" t="s">
        <v>224</v>
      </c>
    </row>
    <row r="721" spans="1:12" x14ac:dyDescent="0.25">
      <c r="A721" t="s">
        <v>1222</v>
      </c>
      <c r="B721" t="s">
        <v>654</v>
      </c>
      <c r="C721" t="s">
        <v>481</v>
      </c>
      <c r="D721" t="s">
        <v>1223</v>
      </c>
      <c r="E721" t="s">
        <v>483</v>
      </c>
      <c r="G721" t="b">
        <v>1</v>
      </c>
      <c r="H721" t="b">
        <v>1</v>
      </c>
      <c r="I721">
        <v>6</v>
      </c>
      <c r="J721" t="b">
        <v>0</v>
      </c>
      <c r="K721" t="b">
        <v>0</v>
      </c>
      <c r="L721" t="s">
        <v>224</v>
      </c>
    </row>
    <row r="722" spans="1:12" x14ac:dyDescent="0.25">
      <c r="A722" t="s">
        <v>1224</v>
      </c>
      <c r="B722" t="s">
        <v>485</v>
      </c>
      <c r="C722" t="s">
        <v>481</v>
      </c>
      <c r="D722" t="s">
        <v>1223</v>
      </c>
      <c r="E722" t="s">
        <v>483</v>
      </c>
      <c r="G722" t="b">
        <v>1</v>
      </c>
      <c r="H722" t="b">
        <v>1</v>
      </c>
      <c r="I722">
        <v>6</v>
      </c>
      <c r="J722" t="b">
        <v>0</v>
      </c>
      <c r="K722" t="b">
        <v>0</v>
      </c>
      <c r="L722" t="s">
        <v>224</v>
      </c>
    </row>
    <row r="723" spans="1:12" x14ac:dyDescent="0.25">
      <c r="A723" t="s">
        <v>1225</v>
      </c>
      <c r="B723" t="s">
        <v>487</v>
      </c>
      <c r="C723" t="s">
        <v>481</v>
      </c>
      <c r="D723" t="s">
        <v>1223</v>
      </c>
      <c r="E723" t="s">
        <v>483</v>
      </c>
      <c r="G723" t="b">
        <v>1</v>
      </c>
      <c r="H723" t="b">
        <v>1</v>
      </c>
      <c r="I723">
        <v>6</v>
      </c>
      <c r="J723" t="b">
        <v>0</v>
      </c>
      <c r="K723" t="b">
        <v>0</v>
      </c>
      <c r="L723" t="s">
        <v>224</v>
      </c>
    </row>
    <row r="724" spans="1:12" x14ac:dyDescent="0.25">
      <c r="A724" t="s">
        <v>1226</v>
      </c>
      <c r="B724" t="s">
        <v>660</v>
      </c>
      <c r="C724" t="s">
        <v>481</v>
      </c>
      <c r="D724" t="s">
        <v>1223</v>
      </c>
      <c r="E724" t="s">
        <v>483</v>
      </c>
      <c r="G724" t="b">
        <v>1</v>
      </c>
      <c r="H724" t="b">
        <v>1</v>
      </c>
      <c r="I724">
        <v>6</v>
      </c>
      <c r="J724" t="b">
        <v>0</v>
      </c>
      <c r="K724" t="b">
        <v>0</v>
      </c>
      <c r="L724" t="s">
        <v>224</v>
      </c>
    </row>
    <row r="725" spans="1:12" x14ac:dyDescent="0.25">
      <c r="A725" t="s">
        <v>1227</v>
      </c>
      <c r="B725" t="s">
        <v>506</v>
      </c>
      <c r="C725" t="s">
        <v>481</v>
      </c>
      <c r="D725" t="s">
        <v>1223</v>
      </c>
      <c r="E725" t="s">
        <v>483</v>
      </c>
      <c r="G725" t="b">
        <v>1</v>
      </c>
      <c r="H725" t="b">
        <v>1</v>
      </c>
      <c r="I725">
        <v>6</v>
      </c>
      <c r="J725" t="b">
        <v>0</v>
      </c>
      <c r="K725" t="b">
        <v>0</v>
      </c>
      <c r="L725" t="s">
        <v>224</v>
      </c>
    </row>
    <row r="726" spans="1:12" x14ac:dyDescent="0.25">
      <c r="A726" t="s">
        <v>1228</v>
      </c>
      <c r="B726" t="s">
        <v>663</v>
      </c>
      <c r="C726" t="s">
        <v>481</v>
      </c>
      <c r="D726" t="s">
        <v>1223</v>
      </c>
      <c r="E726" t="s">
        <v>483</v>
      </c>
      <c r="G726" t="b">
        <v>1</v>
      </c>
      <c r="H726" t="b">
        <v>1</v>
      </c>
      <c r="I726">
        <v>6</v>
      </c>
      <c r="J726" t="b">
        <v>0</v>
      </c>
      <c r="K726" t="b">
        <v>0</v>
      </c>
      <c r="L726" t="s">
        <v>224</v>
      </c>
    </row>
    <row r="727" spans="1:12" x14ac:dyDescent="0.25">
      <c r="A727" t="s">
        <v>1223</v>
      </c>
      <c r="B727" t="s">
        <v>1229</v>
      </c>
      <c r="C727" t="s">
        <v>481</v>
      </c>
      <c r="D727" t="s">
        <v>1221</v>
      </c>
      <c r="E727" t="s">
        <v>483</v>
      </c>
      <c r="G727" t="b">
        <v>0</v>
      </c>
      <c r="H727" t="b">
        <v>0</v>
      </c>
      <c r="I727">
        <v>5</v>
      </c>
      <c r="J727" t="b">
        <v>1</v>
      </c>
      <c r="K727" t="b">
        <v>0</v>
      </c>
      <c r="L727" t="s">
        <v>224</v>
      </c>
    </row>
    <row r="728" spans="1:12" x14ac:dyDescent="0.25">
      <c r="A728" t="s">
        <v>1230</v>
      </c>
      <c r="B728" t="s">
        <v>666</v>
      </c>
      <c r="C728" t="s">
        <v>481</v>
      </c>
      <c r="D728" t="s">
        <v>1231</v>
      </c>
      <c r="E728" t="s">
        <v>483</v>
      </c>
      <c r="G728" t="b">
        <v>1</v>
      </c>
      <c r="H728" t="b">
        <v>1</v>
      </c>
      <c r="I728">
        <v>6</v>
      </c>
      <c r="J728" t="b">
        <v>0</v>
      </c>
      <c r="K728" t="b">
        <v>0</v>
      </c>
      <c r="L728" t="s">
        <v>224</v>
      </c>
    </row>
    <row r="729" spans="1:12" x14ac:dyDescent="0.25">
      <c r="A729" t="s">
        <v>1232</v>
      </c>
      <c r="B729" t="s">
        <v>487</v>
      </c>
      <c r="C729" t="s">
        <v>481</v>
      </c>
      <c r="D729" t="s">
        <v>1231</v>
      </c>
      <c r="E729" t="s">
        <v>483</v>
      </c>
      <c r="G729" t="b">
        <v>1</v>
      </c>
      <c r="H729" t="b">
        <v>1</v>
      </c>
      <c r="I729">
        <v>6</v>
      </c>
      <c r="J729" t="b">
        <v>0</v>
      </c>
      <c r="K729" t="b">
        <v>0</v>
      </c>
      <c r="L729" t="s">
        <v>224</v>
      </c>
    </row>
    <row r="730" spans="1:12" x14ac:dyDescent="0.25">
      <c r="A730" t="s">
        <v>1233</v>
      </c>
      <c r="B730" t="s">
        <v>670</v>
      </c>
      <c r="C730" t="s">
        <v>481</v>
      </c>
      <c r="D730" t="s">
        <v>1231</v>
      </c>
      <c r="E730" t="s">
        <v>483</v>
      </c>
      <c r="G730" t="b">
        <v>1</v>
      </c>
      <c r="H730" t="b">
        <v>1</v>
      </c>
      <c r="I730">
        <v>6</v>
      </c>
      <c r="J730" t="b">
        <v>0</v>
      </c>
      <c r="K730" t="b">
        <v>0</v>
      </c>
      <c r="L730" t="s">
        <v>224</v>
      </c>
    </row>
    <row r="731" spans="1:12" x14ac:dyDescent="0.25">
      <c r="A731" t="s">
        <v>1234</v>
      </c>
      <c r="B731" t="s">
        <v>672</v>
      </c>
      <c r="C731" t="s">
        <v>481</v>
      </c>
      <c r="D731" t="s">
        <v>1231</v>
      </c>
      <c r="E731" t="s">
        <v>483</v>
      </c>
      <c r="G731" t="b">
        <v>1</v>
      </c>
      <c r="H731" t="b">
        <v>1</v>
      </c>
      <c r="I731">
        <v>6</v>
      </c>
      <c r="J731" t="b">
        <v>0</v>
      </c>
      <c r="K731" t="b">
        <v>0</v>
      </c>
      <c r="L731" t="s">
        <v>224</v>
      </c>
    </row>
    <row r="732" spans="1:12" x14ac:dyDescent="0.25">
      <c r="A732" t="s">
        <v>1235</v>
      </c>
      <c r="B732" t="s">
        <v>495</v>
      </c>
      <c r="C732" t="s">
        <v>481</v>
      </c>
      <c r="D732" t="s">
        <v>1231</v>
      </c>
      <c r="E732" t="s">
        <v>483</v>
      </c>
      <c r="G732" t="b">
        <v>1</v>
      </c>
      <c r="H732" t="b">
        <v>1</v>
      </c>
      <c r="I732">
        <v>6</v>
      </c>
      <c r="J732" t="b">
        <v>0</v>
      </c>
      <c r="K732" t="b">
        <v>0</v>
      </c>
      <c r="L732" t="s">
        <v>224</v>
      </c>
    </row>
    <row r="733" spans="1:12" x14ac:dyDescent="0.25">
      <c r="A733" t="s">
        <v>1231</v>
      </c>
      <c r="B733" t="s">
        <v>1236</v>
      </c>
      <c r="C733" t="s">
        <v>481</v>
      </c>
      <c r="D733" t="s">
        <v>1221</v>
      </c>
      <c r="E733" t="s">
        <v>483</v>
      </c>
      <c r="G733" t="b">
        <v>0</v>
      </c>
      <c r="H733" t="b">
        <v>0</v>
      </c>
      <c r="I733">
        <v>5</v>
      </c>
      <c r="J733" t="b">
        <v>1</v>
      </c>
      <c r="K733" t="b">
        <v>0</v>
      </c>
      <c r="L733" t="s">
        <v>224</v>
      </c>
    </row>
    <row r="734" spans="1:12" x14ac:dyDescent="0.25">
      <c r="A734" t="s">
        <v>1221</v>
      </c>
      <c r="B734" t="s">
        <v>1237</v>
      </c>
      <c r="C734" t="s">
        <v>481</v>
      </c>
      <c r="D734" t="s">
        <v>1211</v>
      </c>
      <c r="E734" t="s">
        <v>483</v>
      </c>
      <c r="G734" t="b">
        <v>0</v>
      </c>
      <c r="H734" t="b">
        <v>0</v>
      </c>
      <c r="I734">
        <v>4</v>
      </c>
      <c r="J734" t="b">
        <v>1</v>
      </c>
      <c r="K734" t="b">
        <v>0</v>
      </c>
      <c r="L734" t="s">
        <v>224</v>
      </c>
    </row>
    <row r="735" spans="1:12" x14ac:dyDescent="0.25">
      <c r="A735" t="s">
        <v>1238</v>
      </c>
      <c r="B735" t="s">
        <v>480</v>
      </c>
      <c r="C735" t="s">
        <v>481</v>
      </c>
      <c r="D735" t="s">
        <v>1239</v>
      </c>
      <c r="E735" t="s">
        <v>483</v>
      </c>
      <c r="G735" t="b">
        <v>1</v>
      </c>
      <c r="H735" t="b">
        <v>1</v>
      </c>
      <c r="I735">
        <v>6</v>
      </c>
      <c r="J735" t="b">
        <v>0</v>
      </c>
      <c r="K735" t="b">
        <v>0</v>
      </c>
      <c r="L735" t="s">
        <v>224</v>
      </c>
    </row>
    <row r="736" spans="1:12" x14ac:dyDescent="0.25">
      <c r="A736" t="s">
        <v>1240</v>
      </c>
      <c r="B736" t="s">
        <v>485</v>
      </c>
      <c r="C736" t="s">
        <v>481</v>
      </c>
      <c r="D736" t="s">
        <v>1239</v>
      </c>
      <c r="E736" t="s">
        <v>483</v>
      </c>
      <c r="G736" t="b">
        <v>1</v>
      </c>
      <c r="H736" t="b">
        <v>1</v>
      </c>
      <c r="I736">
        <v>6</v>
      </c>
      <c r="J736" t="b">
        <v>0</v>
      </c>
      <c r="K736" t="b">
        <v>0</v>
      </c>
      <c r="L736" t="s">
        <v>224</v>
      </c>
    </row>
    <row r="737" spans="1:12" x14ac:dyDescent="0.25">
      <c r="A737" t="s">
        <v>1241</v>
      </c>
      <c r="B737" t="s">
        <v>487</v>
      </c>
      <c r="C737" t="s">
        <v>481</v>
      </c>
      <c r="D737" t="s">
        <v>1239</v>
      </c>
      <c r="E737" t="s">
        <v>483</v>
      </c>
      <c r="G737" t="b">
        <v>1</v>
      </c>
      <c r="H737" t="b">
        <v>1</v>
      </c>
      <c r="I737">
        <v>6</v>
      </c>
      <c r="J737" t="b">
        <v>0</v>
      </c>
      <c r="K737" t="b">
        <v>0</v>
      </c>
      <c r="L737" t="s">
        <v>224</v>
      </c>
    </row>
    <row r="738" spans="1:12" x14ac:dyDescent="0.25">
      <c r="A738" t="s">
        <v>1242</v>
      </c>
      <c r="B738" t="s">
        <v>489</v>
      </c>
      <c r="C738" t="s">
        <v>481</v>
      </c>
      <c r="D738" t="s">
        <v>1239</v>
      </c>
      <c r="E738" t="s">
        <v>483</v>
      </c>
      <c r="G738" t="b">
        <v>1</v>
      </c>
      <c r="H738" t="b">
        <v>1</v>
      </c>
      <c r="I738">
        <v>6</v>
      </c>
      <c r="J738" t="b">
        <v>0</v>
      </c>
      <c r="K738" t="b">
        <v>0</v>
      </c>
      <c r="L738" t="s">
        <v>224</v>
      </c>
    </row>
    <row r="739" spans="1:12" x14ac:dyDescent="0.25">
      <c r="A739" t="s">
        <v>1243</v>
      </c>
      <c r="B739" t="s">
        <v>491</v>
      </c>
      <c r="C739" t="s">
        <v>481</v>
      </c>
      <c r="D739" t="s">
        <v>1239</v>
      </c>
      <c r="E739" t="s">
        <v>483</v>
      </c>
      <c r="G739" t="b">
        <v>1</v>
      </c>
      <c r="H739" t="b">
        <v>1</v>
      </c>
      <c r="I739">
        <v>6</v>
      </c>
      <c r="J739" t="b">
        <v>0</v>
      </c>
      <c r="K739" t="b">
        <v>0</v>
      </c>
      <c r="L739" t="s">
        <v>224</v>
      </c>
    </row>
    <row r="740" spans="1:12" x14ac:dyDescent="0.25">
      <c r="A740" t="s">
        <v>1244</v>
      </c>
      <c r="B740" t="s">
        <v>493</v>
      </c>
      <c r="C740" t="s">
        <v>481</v>
      </c>
      <c r="D740" t="s">
        <v>1239</v>
      </c>
      <c r="E740" t="s">
        <v>483</v>
      </c>
      <c r="G740" t="b">
        <v>1</v>
      </c>
      <c r="H740" t="b">
        <v>1</v>
      </c>
      <c r="I740">
        <v>6</v>
      </c>
      <c r="J740" t="b">
        <v>0</v>
      </c>
      <c r="K740" t="b">
        <v>0</v>
      </c>
      <c r="L740" t="s">
        <v>224</v>
      </c>
    </row>
    <row r="741" spans="1:12" x14ac:dyDescent="0.25">
      <c r="A741" t="s">
        <v>1245</v>
      </c>
      <c r="B741" t="s">
        <v>495</v>
      </c>
      <c r="C741" t="s">
        <v>481</v>
      </c>
      <c r="D741" t="s">
        <v>1239</v>
      </c>
      <c r="E741" t="s">
        <v>483</v>
      </c>
      <c r="G741" t="b">
        <v>1</v>
      </c>
      <c r="H741" t="b">
        <v>1</v>
      </c>
      <c r="I741">
        <v>6</v>
      </c>
      <c r="J741" t="b">
        <v>0</v>
      </c>
      <c r="K741" t="b">
        <v>0</v>
      </c>
      <c r="L741" t="s">
        <v>224</v>
      </c>
    </row>
    <row r="742" spans="1:12" x14ac:dyDescent="0.25">
      <c r="A742" t="s">
        <v>1239</v>
      </c>
      <c r="B742" t="s">
        <v>1246</v>
      </c>
      <c r="C742" t="s">
        <v>481</v>
      </c>
      <c r="D742" t="s">
        <v>1247</v>
      </c>
      <c r="E742" t="s">
        <v>483</v>
      </c>
      <c r="G742" t="b">
        <v>0</v>
      </c>
      <c r="H742" t="b">
        <v>0</v>
      </c>
      <c r="I742">
        <v>5</v>
      </c>
      <c r="J742" t="b">
        <v>1</v>
      </c>
      <c r="K742" t="b">
        <v>0</v>
      </c>
      <c r="L742" t="s">
        <v>224</v>
      </c>
    </row>
    <row r="743" spans="1:12" x14ac:dyDescent="0.25">
      <c r="A743" t="s">
        <v>1248</v>
      </c>
      <c r="B743" t="s">
        <v>654</v>
      </c>
      <c r="C743" t="s">
        <v>481</v>
      </c>
      <c r="D743" t="s">
        <v>1249</v>
      </c>
      <c r="E743" t="s">
        <v>483</v>
      </c>
      <c r="G743" t="b">
        <v>1</v>
      </c>
      <c r="H743" t="b">
        <v>1</v>
      </c>
      <c r="I743">
        <v>6</v>
      </c>
      <c r="J743" t="b">
        <v>0</v>
      </c>
      <c r="K743" t="b">
        <v>0</v>
      </c>
      <c r="L743" t="s">
        <v>224</v>
      </c>
    </row>
    <row r="744" spans="1:12" x14ac:dyDescent="0.25">
      <c r="A744" t="s">
        <v>1250</v>
      </c>
      <c r="B744" t="s">
        <v>485</v>
      </c>
      <c r="C744" t="s">
        <v>481</v>
      </c>
      <c r="D744" t="s">
        <v>1249</v>
      </c>
      <c r="E744" t="s">
        <v>483</v>
      </c>
      <c r="G744" t="b">
        <v>1</v>
      </c>
      <c r="H744" t="b">
        <v>1</v>
      </c>
      <c r="I744">
        <v>6</v>
      </c>
      <c r="J744" t="b">
        <v>0</v>
      </c>
      <c r="K744" t="b">
        <v>0</v>
      </c>
      <c r="L744" t="s">
        <v>224</v>
      </c>
    </row>
    <row r="745" spans="1:12" x14ac:dyDescent="0.25">
      <c r="A745" t="s">
        <v>1251</v>
      </c>
      <c r="B745" t="s">
        <v>487</v>
      </c>
      <c r="C745" t="s">
        <v>481</v>
      </c>
      <c r="D745" t="s">
        <v>1249</v>
      </c>
      <c r="E745" t="s">
        <v>483</v>
      </c>
      <c r="G745" t="b">
        <v>1</v>
      </c>
      <c r="H745" t="b">
        <v>1</v>
      </c>
      <c r="I745">
        <v>6</v>
      </c>
      <c r="J745" t="b">
        <v>0</v>
      </c>
      <c r="K745" t="b">
        <v>0</v>
      </c>
      <c r="L745" t="s">
        <v>224</v>
      </c>
    </row>
    <row r="746" spans="1:12" x14ac:dyDescent="0.25">
      <c r="A746" t="s">
        <v>1252</v>
      </c>
      <c r="B746" t="s">
        <v>660</v>
      </c>
      <c r="C746" t="s">
        <v>481</v>
      </c>
      <c r="D746" t="s">
        <v>1249</v>
      </c>
      <c r="E746" t="s">
        <v>483</v>
      </c>
      <c r="G746" t="b">
        <v>1</v>
      </c>
      <c r="H746" t="b">
        <v>1</v>
      </c>
      <c r="I746">
        <v>6</v>
      </c>
      <c r="J746" t="b">
        <v>0</v>
      </c>
      <c r="K746" t="b">
        <v>0</v>
      </c>
      <c r="L746" t="s">
        <v>224</v>
      </c>
    </row>
    <row r="747" spans="1:12" x14ac:dyDescent="0.25">
      <c r="A747" t="s">
        <v>1253</v>
      </c>
      <c r="B747" t="s">
        <v>506</v>
      </c>
      <c r="C747" t="s">
        <v>481</v>
      </c>
      <c r="D747" t="s">
        <v>1249</v>
      </c>
      <c r="E747" t="s">
        <v>483</v>
      </c>
      <c r="G747" t="b">
        <v>1</v>
      </c>
      <c r="H747" t="b">
        <v>1</v>
      </c>
      <c r="I747">
        <v>6</v>
      </c>
      <c r="J747" t="b">
        <v>0</v>
      </c>
      <c r="K747" t="b">
        <v>0</v>
      </c>
      <c r="L747" t="s">
        <v>224</v>
      </c>
    </row>
    <row r="748" spans="1:12" x14ac:dyDescent="0.25">
      <c r="A748" t="s">
        <v>1254</v>
      </c>
      <c r="B748" t="s">
        <v>663</v>
      </c>
      <c r="C748" t="s">
        <v>481</v>
      </c>
      <c r="D748" t="s">
        <v>1249</v>
      </c>
      <c r="E748" t="s">
        <v>483</v>
      </c>
      <c r="G748" t="b">
        <v>1</v>
      </c>
      <c r="H748" t="b">
        <v>1</v>
      </c>
      <c r="I748">
        <v>6</v>
      </c>
      <c r="J748" t="b">
        <v>0</v>
      </c>
      <c r="K748" t="b">
        <v>0</v>
      </c>
      <c r="L748" t="s">
        <v>224</v>
      </c>
    </row>
    <row r="749" spans="1:12" x14ac:dyDescent="0.25">
      <c r="A749" t="s">
        <v>1249</v>
      </c>
      <c r="B749" t="s">
        <v>1255</v>
      </c>
      <c r="C749" t="s">
        <v>481</v>
      </c>
      <c r="D749" t="s">
        <v>1247</v>
      </c>
      <c r="E749" t="s">
        <v>483</v>
      </c>
      <c r="G749" t="b">
        <v>0</v>
      </c>
      <c r="H749" t="b">
        <v>0</v>
      </c>
      <c r="I749">
        <v>5</v>
      </c>
      <c r="J749" t="b">
        <v>1</v>
      </c>
      <c r="K749" t="b">
        <v>0</v>
      </c>
      <c r="L749" t="s">
        <v>224</v>
      </c>
    </row>
    <row r="750" spans="1:12" x14ac:dyDescent="0.25">
      <c r="A750" t="s">
        <v>1256</v>
      </c>
      <c r="B750" t="s">
        <v>666</v>
      </c>
      <c r="C750" t="s">
        <v>481</v>
      </c>
      <c r="D750" t="s">
        <v>1257</v>
      </c>
      <c r="E750" t="s">
        <v>483</v>
      </c>
      <c r="G750" t="b">
        <v>1</v>
      </c>
      <c r="H750" t="b">
        <v>1</v>
      </c>
      <c r="I750">
        <v>6</v>
      </c>
      <c r="J750" t="b">
        <v>0</v>
      </c>
      <c r="K750" t="b">
        <v>0</v>
      </c>
      <c r="L750" t="s">
        <v>224</v>
      </c>
    </row>
    <row r="751" spans="1:12" x14ac:dyDescent="0.25">
      <c r="A751" t="s">
        <v>1258</v>
      </c>
      <c r="B751" t="s">
        <v>487</v>
      </c>
      <c r="C751" t="s">
        <v>481</v>
      </c>
      <c r="D751" t="s">
        <v>1257</v>
      </c>
      <c r="E751" t="s">
        <v>483</v>
      </c>
      <c r="G751" t="b">
        <v>1</v>
      </c>
      <c r="H751" t="b">
        <v>1</v>
      </c>
      <c r="I751">
        <v>6</v>
      </c>
      <c r="J751" t="b">
        <v>0</v>
      </c>
      <c r="K751" t="b">
        <v>0</v>
      </c>
      <c r="L751" t="s">
        <v>224</v>
      </c>
    </row>
    <row r="752" spans="1:12" x14ac:dyDescent="0.25">
      <c r="A752" t="s">
        <v>1259</v>
      </c>
      <c r="B752" t="s">
        <v>670</v>
      </c>
      <c r="C752" t="s">
        <v>481</v>
      </c>
      <c r="D752" t="s">
        <v>1257</v>
      </c>
      <c r="E752" t="s">
        <v>483</v>
      </c>
      <c r="G752" t="b">
        <v>1</v>
      </c>
      <c r="H752" t="b">
        <v>1</v>
      </c>
      <c r="I752">
        <v>6</v>
      </c>
      <c r="J752" t="b">
        <v>0</v>
      </c>
      <c r="K752" t="b">
        <v>0</v>
      </c>
      <c r="L752" t="s">
        <v>224</v>
      </c>
    </row>
    <row r="753" spans="1:12" x14ac:dyDescent="0.25">
      <c r="A753" t="s">
        <v>1260</v>
      </c>
      <c r="B753" t="s">
        <v>672</v>
      </c>
      <c r="C753" t="s">
        <v>481</v>
      </c>
      <c r="D753" t="s">
        <v>1257</v>
      </c>
      <c r="E753" t="s">
        <v>483</v>
      </c>
      <c r="G753" t="b">
        <v>1</v>
      </c>
      <c r="H753" t="b">
        <v>1</v>
      </c>
      <c r="I753">
        <v>6</v>
      </c>
      <c r="J753" t="b">
        <v>0</v>
      </c>
      <c r="K753" t="b">
        <v>0</v>
      </c>
      <c r="L753" t="s">
        <v>224</v>
      </c>
    </row>
    <row r="754" spans="1:12" x14ac:dyDescent="0.25">
      <c r="A754" t="s">
        <v>1261</v>
      </c>
      <c r="B754" t="s">
        <v>495</v>
      </c>
      <c r="C754" t="s">
        <v>481</v>
      </c>
      <c r="D754" t="s">
        <v>1257</v>
      </c>
      <c r="E754" t="s">
        <v>483</v>
      </c>
      <c r="G754" t="b">
        <v>1</v>
      </c>
      <c r="H754" t="b">
        <v>1</v>
      </c>
      <c r="I754">
        <v>6</v>
      </c>
      <c r="J754" t="b">
        <v>0</v>
      </c>
      <c r="K754" t="b">
        <v>0</v>
      </c>
      <c r="L754" t="s">
        <v>224</v>
      </c>
    </row>
    <row r="755" spans="1:12" x14ac:dyDescent="0.25">
      <c r="A755" t="s">
        <v>1257</v>
      </c>
      <c r="B755" t="s">
        <v>1262</v>
      </c>
      <c r="C755" t="s">
        <v>481</v>
      </c>
      <c r="D755" t="s">
        <v>1247</v>
      </c>
      <c r="E755" t="s">
        <v>483</v>
      </c>
      <c r="G755" t="b">
        <v>0</v>
      </c>
      <c r="H755" t="b">
        <v>0</v>
      </c>
      <c r="I755">
        <v>5</v>
      </c>
      <c r="J755" t="b">
        <v>1</v>
      </c>
      <c r="K755" t="b">
        <v>0</v>
      </c>
      <c r="L755" t="s">
        <v>224</v>
      </c>
    </row>
    <row r="756" spans="1:12" x14ac:dyDescent="0.25">
      <c r="A756" t="s">
        <v>1247</v>
      </c>
      <c r="B756" t="s">
        <v>1263</v>
      </c>
      <c r="C756" t="s">
        <v>481</v>
      </c>
      <c r="D756" t="s">
        <v>1211</v>
      </c>
      <c r="E756" t="s">
        <v>483</v>
      </c>
      <c r="G756" t="b">
        <v>0</v>
      </c>
      <c r="H756" t="b">
        <v>0</v>
      </c>
      <c r="I756">
        <v>4</v>
      </c>
      <c r="J756" t="b">
        <v>1</v>
      </c>
      <c r="K756" t="b">
        <v>0</v>
      </c>
      <c r="L756" t="s">
        <v>224</v>
      </c>
    </row>
    <row r="757" spans="1:12" x14ac:dyDescent="0.25">
      <c r="A757" t="s">
        <v>1264</v>
      </c>
      <c r="B757" t="s">
        <v>480</v>
      </c>
      <c r="C757" t="s">
        <v>481</v>
      </c>
      <c r="D757" t="s">
        <v>1265</v>
      </c>
      <c r="E757" t="s">
        <v>483</v>
      </c>
      <c r="G757" t="b">
        <v>1</v>
      </c>
      <c r="H757" t="b">
        <v>1</v>
      </c>
      <c r="I757">
        <v>6</v>
      </c>
      <c r="J757" t="b">
        <v>0</v>
      </c>
      <c r="K757" t="b">
        <v>0</v>
      </c>
      <c r="L757" t="s">
        <v>224</v>
      </c>
    </row>
    <row r="758" spans="1:12" x14ac:dyDescent="0.25">
      <c r="A758" t="s">
        <v>1266</v>
      </c>
      <c r="B758" t="s">
        <v>485</v>
      </c>
      <c r="C758" t="s">
        <v>481</v>
      </c>
      <c r="D758" t="s">
        <v>1265</v>
      </c>
      <c r="E758" t="s">
        <v>483</v>
      </c>
      <c r="G758" t="b">
        <v>1</v>
      </c>
      <c r="H758" t="b">
        <v>1</v>
      </c>
      <c r="I758">
        <v>6</v>
      </c>
      <c r="J758" t="b">
        <v>0</v>
      </c>
      <c r="K758" t="b">
        <v>0</v>
      </c>
      <c r="L758" t="s">
        <v>224</v>
      </c>
    </row>
    <row r="759" spans="1:12" x14ac:dyDescent="0.25">
      <c r="A759" t="s">
        <v>1267</v>
      </c>
      <c r="B759" t="s">
        <v>487</v>
      </c>
      <c r="C759" t="s">
        <v>481</v>
      </c>
      <c r="D759" t="s">
        <v>1265</v>
      </c>
      <c r="E759" t="s">
        <v>483</v>
      </c>
      <c r="G759" t="b">
        <v>1</v>
      </c>
      <c r="H759" t="b">
        <v>1</v>
      </c>
      <c r="I759">
        <v>6</v>
      </c>
      <c r="J759" t="b">
        <v>0</v>
      </c>
      <c r="K759" t="b">
        <v>0</v>
      </c>
      <c r="L759" t="s">
        <v>224</v>
      </c>
    </row>
    <row r="760" spans="1:12" x14ac:dyDescent="0.25">
      <c r="A760" t="s">
        <v>1268</v>
      </c>
      <c r="B760" t="s">
        <v>489</v>
      </c>
      <c r="C760" t="s">
        <v>481</v>
      </c>
      <c r="D760" t="s">
        <v>1265</v>
      </c>
      <c r="E760" t="s">
        <v>483</v>
      </c>
      <c r="G760" t="b">
        <v>1</v>
      </c>
      <c r="H760" t="b">
        <v>1</v>
      </c>
      <c r="I760">
        <v>6</v>
      </c>
      <c r="J760" t="b">
        <v>0</v>
      </c>
      <c r="K760" t="b">
        <v>0</v>
      </c>
      <c r="L760" t="s">
        <v>224</v>
      </c>
    </row>
    <row r="761" spans="1:12" x14ac:dyDescent="0.25">
      <c r="A761" t="s">
        <v>1269</v>
      </c>
      <c r="B761" t="s">
        <v>491</v>
      </c>
      <c r="C761" t="s">
        <v>481</v>
      </c>
      <c r="D761" t="s">
        <v>1265</v>
      </c>
      <c r="E761" t="s">
        <v>483</v>
      </c>
      <c r="G761" t="b">
        <v>1</v>
      </c>
      <c r="H761" t="b">
        <v>1</v>
      </c>
      <c r="I761">
        <v>6</v>
      </c>
      <c r="J761" t="b">
        <v>0</v>
      </c>
      <c r="K761" t="b">
        <v>0</v>
      </c>
      <c r="L761" t="s">
        <v>224</v>
      </c>
    </row>
    <row r="762" spans="1:12" x14ac:dyDescent="0.25">
      <c r="A762" t="s">
        <v>1270</v>
      </c>
      <c r="B762" t="s">
        <v>493</v>
      </c>
      <c r="C762" t="s">
        <v>481</v>
      </c>
      <c r="D762" t="s">
        <v>1265</v>
      </c>
      <c r="E762" t="s">
        <v>483</v>
      </c>
      <c r="G762" t="b">
        <v>1</v>
      </c>
      <c r="H762" t="b">
        <v>1</v>
      </c>
      <c r="I762">
        <v>6</v>
      </c>
      <c r="J762" t="b">
        <v>0</v>
      </c>
      <c r="K762" t="b">
        <v>0</v>
      </c>
      <c r="L762" t="s">
        <v>224</v>
      </c>
    </row>
    <row r="763" spans="1:12" x14ac:dyDescent="0.25">
      <c r="A763" t="s">
        <v>1271</v>
      </c>
      <c r="B763" t="s">
        <v>495</v>
      </c>
      <c r="C763" t="s">
        <v>481</v>
      </c>
      <c r="D763" t="s">
        <v>1265</v>
      </c>
      <c r="E763" t="s">
        <v>483</v>
      </c>
      <c r="G763" t="b">
        <v>1</v>
      </c>
      <c r="H763" t="b">
        <v>1</v>
      </c>
      <c r="I763">
        <v>6</v>
      </c>
      <c r="J763" t="b">
        <v>0</v>
      </c>
      <c r="K763" t="b">
        <v>0</v>
      </c>
      <c r="L763" t="s">
        <v>224</v>
      </c>
    </row>
    <row r="764" spans="1:12" x14ac:dyDescent="0.25">
      <c r="A764" t="s">
        <v>1265</v>
      </c>
      <c r="B764" t="s">
        <v>1272</v>
      </c>
      <c r="C764" t="s">
        <v>481</v>
      </c>
      <c r="D764" t="s">
        <v>1273</v>
      </c>
      <c r="E764" t="s">
        <v>483</v>
      </c>
      <c r="G764" t="b">
        <v>0</v>
      </c>
      <c r="H764" t="b">
        <v>0</v>
      </c>
      <c r="I764">
        <v>5</v>
      </c>
      <c r="J764" t="b">
        <v>1</v>
      </c>
      <c r="K764" t="b">
        <v>0</v>
      </c>
      <c r="L764" t="s">
        <v>224</v>
      </c>
    </row>
    <row r="765" spans="1:12" x14ac:dyDescent="0.25">
      <c r="A765" t="s">
        <v>1274</v>
      </c>
      <c r="B765" t="s">
        <v>654</v>
      </c>
      <c r="C765" t="s">
        <v>481</v>
      </c>
      <c r="D765" t="s">
        <v>1275</v>
      </c>
      <c r="E765" t="s">
        <v>483</v>
      </c>
      <c r="G765" t="b">
        <v>1</v>
      </c>
      <c r="H765" t="b">
        <v>1</v>
      </c>
      <c r="I765">
        <v>6</v>
      </c>
      <c r="J765" t="b">
        <v>0</v>
      </c>
      <c r="K765" t="b">
        <v>0</v>
      </c>
      <c r="L765" t="s">
        <v>224</v>
      </c>
    </row>
    <row r="766" spans="1:12" x14ac:dyDescent="0.25">
      <c r="A766" t="s">
        <v>1276</v>
      </c>
      <c r="B766" t="s">
        <v>485</v>
      </c>
      <c r="C766" t="s">
        <v>481</v>
      </c>
      <c r="D766" t="s">
        <v>1275</v>
      </c>
      <c r="E766" t="s">
        <v>483</v>
      </c>
      <c r="G766" t="b">
        <v>1</v>
      </c>
      <c r="H766" t="b">
        <v>1</v>
      </c>
      <c r="I766">
        <v>6</v>
      </c>
      <c r="J766" t="b">
        <v>0</v>
      </c>
      <c r="K766" t="b">
        <v>0</v>
      </c>
      <c r="L766" t="s">
        <v>224</v>
      </c>
    </row>
    <row r="767" spans="1:12" x14ac:dyDescent="0.25">
      <c r="A767" t="s">
        <v>1277</v>
      </c>
      <c r="B767" t="s">
        <v>487</v>
      </c>
      <c r="C767" t="s">
        <v>481</v>
      </c>
      <c r="D767" t="s">
        <v>1275</v>
      </c>
      <c r="E767" t="s">
        <v>483</v>
      </c>
      <c r="G767" t="b">
        <v>1</v>
      </c>
      <c r="H767" t="b">
        <v>1</v>
      </c>
      <c r="I767">
        <v>6</v>
      </c>
      <c r="J767" t="b">
        <v>0</v>
      </c>
      <c r="K767" t="b">
        <v>0</v>
      </c>
      <c r="L767" t="s">
        <v>224</v>
      </c>
    </row>
    <row r="768" spans="1:12" x14ac:dyDescent="0.25">
      <c r="A768" t="s">
        <v>1278</v>
      </c>
      <c r="B768" t="s">
        <v>660</v>
      </c>
      <c r="C768" t="s">
        <v>481</v>
      </c>
      <c r="D768" t="s">
        <v>1275</v>
      </c>
      <c r="E768" t="s">
        <v>483</v>
      </c>
      <c r="G768" t="b">
        <v>1</v>
      </c>
      <c r="H768" t="b">
        <v>1</v>
      </c>
      <c r="I768">
        <v>6</v>
      </c>
      <c r="J768" t="b">
        <v>0</v>
      </c>
      <c r="K768" t="b">
        <v>0</v>
      </c>
      <c r="L768" t="s">
        <v>224</v>
      </c>
    </row>
    <row r="769" spans="1:12" x14ac:dyDescent="0.25">
      <c r="A769" t="s">
        <v>1279</v>
      </c>
      <c r="B769" t="s">
        <v>506</v>
      </c>
      <c r="C769" t="s">
        <v>481</v>
      </c>
      <c r="D769" t="s">
        <v>1275</v>
      </c>
      <c r="E769" t="s">
        <v>483</v>
      </c>
      <c r="G769" t="b">
        <v>1</v>
      </c>
      <c r="H769" t="b">
        <v>1</v>
      </c>
      <c r="I769">
        <v>6</v>
      </c>
      <c r="J769" t="b">
        <v>0</v>
      </c>
      <c r="K769" t="b">
        <v>0</v>
      </c>
      <c r="L769" t="s">
        <v>224</v>
      </c>
    </row>
    <row r="770" spans="1:12" x14ac:dyDescent="0.25">
      <c r="A770" t="s">
        <v>1280</v>
      </c>
      <c r="B770" t="s">
        <v>663</v>
      </c>
      <c r="C770" t="s">
        <v>481</v>
      </c>
      <c r="D770" t="s">
        <v>1275</v>
      </c>
      <c r="E770" t="s">
        <v>483</v>
      </c>
      <c r="G770" t="b">
        <v>1</v>
      </c>
      <c r="H770" t="b">
        <v>1</v>
      </c>
      <c r="I770">
        <v>6</v>
      </c>
      <c r="J770" t="b">
        <v>0</v>
      </c>
      <c r="K770" t="b">
        <v>0</v>
      </c>
      <c r="L770" t="s">
        <v>224</v>
      </c>
    </row>
    <row r="771" spans="1:12" x14ac:dyDescent="0.25">
      <c r="A771" t="s">
        <v>1275</v>
      </c>
      <c r="B771" t="s">
        <v>1281</v>
      </c>
      <c r="C771" t="s">
        <v>481</v>
      </c>
      <c r="D771" t="s">
        <v>1273</v>
      </c>
      <c r="E771" t="s">
        <v>483</v>
      </c>
      <c r="G771" t="b">
        <v>0</v>
      </c>
      <c r="H771" t="b">
        <v>0</v>
      </c>
      <c r="I771">
        <v>5</v>
      </c>
      <c r="J771" t="b">
        <v>1</v>
      </c>
      <c r="K771" t="b">
        <v>0</v>
      </c>
      <c r="L771" t="s">
        <v>224</v>
      </c>
    </row>
    <row r="772" spans="1:12" x14ac:dyDescent="0.25">
      <c r="A772" t="s">
        <v>1282</v>
      </c>
      <c r="B772" t="s">
        <v>666</v>
      </c>
      <c r="C772" t="s">
        <v>481</v>
      </c>
      <c r="D772" t="s">
        <v>1283</v>
      </c>
      <c r="E772" t="s">
        <v>483</v>
      </c>
      <c r="G772" t="b">
        <v>1</v>
      </c>
      <c r="H772" t="b">
        <v>1</v>
      </c>
      <c r="I772">
        <v>6</v>
      </c>
      <c r="J772" t="b">
        <v>0</v>
      </c>
      <c r="K772" t="b">
        <v>0</v>
      </c>
      <c r="L772" t="s">
        <v>224</v>
      </c>
    </row>
    <row r="773" spans="1:12" x14ac:dyDescent="0.25">
      <c r="A773" t="s">
        <v>1284</v>
      </c>
      <c r="B773" t="s">
        <v>487</v>
      </c>
      <c r="C773" t="s">
        <v>481</v>
      </c>
      <c r="D773" t="s">
        <v>1283</v>
      </c>
      <c r="E773" t="s">
        <v>483</v>
      </c>
      <c r="G773" t="b">
        <v>1</v>
      </c>
      <c r="H773" t="b">
        <v>1</v>
      </c>
      <c r="I773">
        <v>6</v>
      </c>
      <c r="J773" t="b">
        <v>0</v>
      </c>
      <c r="K773" t="b">
        <v>0</v>
      </c>
      <c r="L773" t="s">
        <v>224</v>
      </c>
    </row>
    <row r="774" spans="1:12" x14ac:dyDescent="0.25">
      <c r="A774" t="s">
        <v>1285</v>
      </c>
      <c r="B774" t="s">
        <v>670</v>
      </c>
      <c r="C774" t="s">
        <v>481</v>
      </c>
      <c r="D774" t="s">
        <v>1283</v>
      </c>
      <c r="E774" t="s">
        <v>483</v>
      </c>
      <c r="G774" t="b">
        <v>1</v>
      </c>
      <c r="H774" t="b">
        <v>1</v>
      </c>
      <c r="I774">
        <v>6</v>
      </c>
      <c r="J774" t="b">
        <v>0</v>
      </c>
      <c r="K774" t="b">
        <v>0</v>
      </c>
      <c r="L774" t="s">
        <v>224</v>
      </c>
    </row>
    <row r="775" spans="1:12" x14ac:dyDescent="0.25">
      <c r="A775" t="s">
        <v>1286</v>
      </c>
      <c r="B775" t="s">
        <v>672</v>
      </c>
      <c r="C775" t="s">
        <v>481</v>
      </c>
      <c r="D775" t="s">
        <v>1283</v>
      </c>
      <c r="E775" t="s">
        <v>483</v>
      </c>
      <c r="G775" t="b">
        <v>1</v>
      </c>
      <c r="H775" t="b">
        <v>1</v>
      </c>
      <c r="I775">
        <v>6</v>
      </c>
      <c r="J775" t="b">
        <v>0</v>
      </c>
      <c r="K775" t="b">
        <v>0</v>
      </c>
      <c r="L775" t="s">
        <v>224</v>
      </c>
    </row>
    <row r="776" spans="1:12" x14ac:dyDescent="0.25">
      <c r="A776" t="s">
        <v>1287</v>
      </c>
      <c r="B776" t="s">
        <v>495</v>
      </c>
      <c r="C776" t="s">
        <v>481</v>
      </c>
      <c r="D776" t="s">
        <v>1283</v>
      </c>
      <c r="E776" t="s">
        <v>483</v>
      </c>
      <c r="G776" t="b">
        <v>1</v>
      </c>
      <c r="H776" t="b">
        <v>1</v>
      </c>
      <c r="I776">
        <v>6</v>
      </c>
      <c r="J776" t="b">
        <v>0</v>
      </c>
      <c r="K776" t="b">
        <v>0</v>
      </c>
      <c r="L776" t="s">
        <v>224</v>
      </c>
    </row>
    <row r="777" spans="1:12" x14ac:dyDescent="0.25">
      <c r="A777" t="s">
        <v>1283</v>
      </c>
      <c r="B777" t="s">
        <v>1288</v>
      </c>
      <c r="C777" t="s">
        <v>481</v>
      </c>
      <c r="D777" t="s">
        <v>1273</v>
      </c>
      <c r="E777" t="s">
        <v>483</v>
      </c>
      <c r="G777" t="b">
        <v>0</v>
      </c>
      <c r="H777" t="b">
        <v>0</v>
      </c>
      <c r="I777">
        <v>5</v>
      </c>
      <c r="J777" t="b">
        <v>1</v>
      </c>
      <c r="K777" t="b">
        <v>0</v>
      </c>
      <c r="L777" t="s">
        <v>224</v>
      </c>
    </row>
    <row r="778" spans="1:12" x14ac:dyDescent="0.25">
      <c r="A778" t="s">
        <v>1273</v>
      </c>
      <c r="B778" t="s">
        <v>1289</v>
      </c>
      <c r="C778" t="s">
        <v>481</v>
      </c>
      <c r="D778" t="s">
        <v>1211</v>
      </c>
      <c r="E778" t="s">
        <v>483</v>
      </c>
      <c r="G778" t="b">
        <v>0</v>
      </c>
      <c r="H778" t="b">
        <v>0</v>
      </c>
      <c r="I778">
        <v>4</v>
      </c>
      <c r="J778" t="b">
        <v>1</v>
      </c>
      <c r="K778" t="b">
        <v>0</v>
      </c>
      <c r="L778" t="s">
        <v>224</v>
      </c>
    </row>
    <row r="779" spans="1:12" x14ac:dyDescent="0.25">
      <c r="A779" t="s">
        <v>1290</v>
      </c>
      <c r="B779" t="s">
        <v>480</v>
      </c>
      <c r="C779" t="s">
        <v>481</v>
      </c>
      <c r="D779" t="s">
        <v>1291</v>
      </c>
      <c r="E779" t="s">
        <v>483</v>
      </c>
      <c r="G779" t="b">
        <v>1</v>
      </c>
      <c r="H779" t="b">
        <v>1</v>
      </c>
      <c r="I779">
        <v>6</v>
      </c>
      <c r="J779" t="b">
        <v>0</v>
      </c>
      <c r="K779" t="b">
        <v>0</v>
      </c>
      <c r="L779" t="s">
        <v>224</v>
      </c>
    </row>
    <row r="780" spans="1:12" x14ac:dyDescent="0.25">
      <c r="A780" t="s">
        <v>1292</v>
      </c>
      <c r="B780" t="s">
        <v>485</v>
      </c>
      <c r="C780" t="s">
        <v>481</v>
      </c>
      <c r="D780" t="s">
        <v>1291</v>
      </c>
      <c r="E780" t="s">
        <v>483</v>
      </c>
      <c r="G780" t="b">
        <v>1</v>
      </c>
      <c r="H780" t="b">
        <v>1</v>
      </c>
      <c r="I780">
        <v>6</v>
      </c>
      <c r="J780" t="b">
        <v>0</v>
      </c>
      <c r="K780" t="b">
        <v>0</v>
      </c>
      <c r="L780" t="s">
        <v>224</v>
      </c>
    </row>
    <row r="781" spans="1:12" x14ac:dyDescent="0.25">
      <c r="A781" t="s">
        <v>1293</v>
      </c>
      <c r="B781" t="s">
        <v>487</v>
      </c>
      <c r="C781" t="s">
        <v>481</v>
      </c>
      <c r="D781" t="s">
        <v>1291</v>
      </c>
      <c r="E781" t="s">
        <v>483</v>
      </c>
      <c r="G781" t="b">
        <v>1</v>
      </c>
      <c r="H781" t="b">
        <v>1</v>
      </c>
      <c r="I781">
        <v>6</v>
      </c>
      <c r="J781" t="b">
        <v>0</v>
      </c>
      <c r="K781" t="b">
        <v>0</v>
      </c>
      <c r="L781" t="s">
        <v>224</v>
      </c>
    </row>
    <row r="782" spans="1:12" x14ac:dyDescent="0.25">
      <c r="A782" t="s">
        <v>1294</v>
      </c>
      <c r="B782" t="s">
        <v>489</v>
      </c>
      <c r="C782" t="s">
        <v>481</v>
      </c>
      <c r="D782" t="s">
        <v>1291</v>
      </c>
      <c r="E782" t="s">
        <v>483</v>
      </c>
      <c r="G782" t="b">
        <v>1</v>
      </c>
      <c r="H782" t="b">
        <v>1</v>
      </c>
      <c r="I782">
        <v>6</v>
      </c>
      <c r="J782" t="b">
        <v>0</v>
      </c>
      <c r="K782" t="b">
        <v>0</v>
      </c>
      <c r="L782" t="s">
        <v>224</v>
      </c>
    </row>
    <row r="783" spans="1:12" x14ac:dyDescent="0.25">
      <c r="A783" t="s">
        <v>1295</v>
      </c>
      <c r="B783" t="s">
        <v>491</v>
      </c>
      <c r="C783" t="s">
        <v>481</v>
      </c>
      <c r="D783" t="s">
        <v>1291</v>
      </c>
      <c r="E783" t="s">
        <v>483</v>
      </c>
      <c r="G783" t="b">
        <v>1</v>
      </c>
      <c r="H783" t="b">
        <v>1</v>
      </c>
      <c r="I783">
        <v>6</v>
      </c>
      <c r="J783" t="b">
        <v>0</v>
      </c>
      <c r="K783" t="b">
        <v>0</v>
      </c>
      <c r="L783" t="s">
        <v>224</v>
      </c>
    </row>
    <row r="784" spans="1:12" x14ac:dyDescent="0.25">
      <c r="A784" t="s">
        <v>1296</v>
      </c>
      <c r="B784" t="s">
        <v>493</v>
      </c>
      <c r="C784" t="s">
        <v>481</v>
      </c>
      <c r="D784" t="s">
        <v>1291</v>
      </c>
      <c r="E784" t="s">
        <v>483</v>
      </c>
      <c r="G784" t="b">
        <v>1</v>
      </c>
      <c r="H784" t="b">
        <v>1</v>
      </c>
      <c r="I784">
        <v>6</v>
      </c>
      <c r="J784" t="b">
        <v>0</v>
      </c>
      <c r="K784" t="b">
        <v>0</v>
      </c>
      <c r="L784" t="s">
        <v>224</v>
      </c>
    </row>
    <row r="785" spans="1:12" x14ac:dyDescent="0.25">
      <c r="A785" t="s">
        <v>1297</v>
      </c>
      <c r="B785" t="s">
        <v>495</v>
      </c>
      <c r="C785" t="s">
        <v>481</v>
      </c>
      <c r="D785" t="s">
        <v>1291</v>
      </c>
      <c r="E785" t="s">
        <v>483</v>
      </c>
      <c r="G785" t="b">
        <v>1</v>
      </c>
      <c r="H785" t="b">
        <v>1</v>
      </c>
      <c r="I785">
        <v>6</v>
      </c>
      <c r="J785" t="b">
        <v>0</v>
      </c>
      <c r="K785" t="b">
        <v>0</v>
      </c>
      <c r="L785" t="s">
        <v>224</v>
      </c>
    </row>
    <row r="786" spans="1:12" x14ac:dyDescent="0.25">
      <c r="A786" t="s">
        <v>1291</v>
      </c>
      <c r="B786" t="s">
        <v>1298</v>
      </c>
      <c r="C786" t="s">
        <v>481</v>
      </c>
      <c r="D786" t="s">
        <v>1299</v>
      </c>
      <c r="E786" t="s">
        <v>483</v>
      </c>
      <c r="G786" t="b">
        <v>0</v>
      </c>
      <c r="H786" t="b">
        <v>0</v>
      </c>
      <c r="I786">
        <v>5</v>
      </c>
      <c r="J786" t="b">
        <v>1</v>
      </c>
      <c r="K786" t="b">
        <v>0</v>
      </c>
      <c r="L786" t="s">
        <v>224</v>
      </c>
    </row>
    <row r="787" spans="1:12" x14ac:dyDescent="0.25">
      <c r="A787" t="s">
        <v>1300</v>
      </c>
      <c r="B787" t="s">
        <v>654</v>
      </c>
      <c r="C787" t="s">
        <v>481</v>
      </c>
      <c r="D787" t="s">
        <v>1301</v>
      </c>
      <c r="E787" t="s">
        <v>483</v>
      </c>
      <c r="G787" t="b">
        <v>1</v>
      </c>
      <c r="H787" t="b">
        <v>1</v>
      </c>
      <c r="I787">
        <v>6</v>
      </c>
      <c r="J787" t="b">
        <v>0</v>
      </c>
      <c r="K787" t="b">
        <v>0</v>
      </c>
      <c r="L787" t="s">
        <v>224</v>
      </c>
    </row>
    <row r="788" spans="1:12" x14ac:dyDescent="0.25">
      <c r="A788" t="s">
        <v>1302</v>
      </c>
      <c r="B788" t="s">
        <v>485</v>
      </c>
      <c r="C788" t="s">
        <v>481</v>
      </c>
      <c r="D788" t="s">
        <v>1301</v>
      </c>
      <c r="E788" t="s">
        <v>483</v>
      </c>
      <c r="G788" t="b">
        <v>1</v>
      </c>
      <c r="H788" t="b">
        <v>1</v>
      </c>
      <c r="I788">
        <v>6</v>
      </c>
      <c r="J788" t="b">
        <v>0</v>
      </c>
      <c r="K788" t="b">
        <v>0</v>
      </c>
      <c r="L788" t="s">
        <v>224</v>
      </c>
    </row>
    <row r="789" spans="1:12" x14ac:dyDescent="0.25">
      <c r="A789" t="s">
        <v>1303</v>
      </c>
      <c r="B789" t="s">
        <v>487</v>
      </c>
      <c r="C789" t="s">
        <v>481</v>
      </c>
      <c r="D789" t="s">
        <v>1301</v>
      </c>
      <c r="E789" t="s">
        <v>483</v>
      </c>
      <c r="G789" t="b">
        <v>1</v>
      </c>
      <c r="H789" t="b">
        <v>1</v>
      </c>
      <c r="I789">
        <v>6</v>
      </c>
      <c r="J789" t="b">
        <v>0</v>
      </c>
      <c r="K789" t="b">
        <v>0</v>
      </c>
      <c r="L789" t="s">
        <v>224</v>
      </c>
    </row>
    <row r="790" spans="1:12" x14ac:dyDescent="0.25">
      <c r="A790" t="s">
        <v>1304</v>
      </c>
      <c r="B790" t="s">
        <v>660</v>
      </c>
      <c r="C790" t="s">
        <v>481</v>
      </c>
      <c r="D790" t="s">
        <v>1301</v>
      </c>
      <c r="E790" t="s">
        <v>483</v>
      </c>
      <c r="G790" t="b">
        <v>1</v>
      </c>
      <c r="H790" t="b">
        <v>1</v>
      </c>
      <c r="I790">
        <v>6</v>
      </c>
      <c r="J790" t="b">
        <v>0</v>
      </c>
      <c r="K790" t="b">
        <v>0</v>
      </c>
      <c r="L790" t="s">
        <v>224</v>
      </c>
    </row>
    <row r="791" spans="1:12" x14ac:dyDescent="0.25">
      <c r="A791" t="s">
        <v>1305</v>
      </c>
      <c r="B791" t="s">
        <v>506</v>
      </c>
      <c r="C791" t="s">
        <v>481</v>
      </c>
      <c r="D791" t="s">
        <v>1301</v>
      </c>
      <c r="E791" t="s">
        <v>483</v>
      </c>
      <c r="G791" t="b">
        <v>1</v>
      </c>
      <c r="H791" t="b">
        <v>1</v>
      </c>
      <c r="I791">
        <v>6</v>
      </c>
      <c r="J791" t="b">
        <v>0</v>
      </c>
      <c r="K791" t="b">
        <v>0</v>
      </c>
      <c r="L791" t="s">
        <v>224</v>
      </c>
    </row>
    <row r="792" spans="1:12" x14ac:dyDescent="0.25">
      <c r="A792" t="s">
        <v>1306</v>
      </c>
      <c r="B792" t="s">
        <v>663</v>
      </c>
      <c r="C792" t="s">
        <v>481</v>
      </c>
      <c r="D792" t="s">
        <v>1301</v>
      </c>
      <c r="E792" t="s">
        <v>483</v>
      </c>
      <c r="G792" t="b">
        <v>1</v>
      </c>
      <c r="H792" t="b">
        <v>1</v>
      </c>
      <c r="I792">
        <v>6</v>
      </c>
      <c r="J792" t="b">
        <v>0</v>
      </c>
      <c r="K792" t="b">
        <v>0</v>
      </c>
      <c r="L792" t="s">
        <v>224</v>
      </c>
    </row>
    <row r="793" spans="1:12" x14ac:dyDescent="0.25">
      <c r="A793" t="s">
        <v>1301</v>
      </c>
      <c r="B793" t="s">
        <v>1307</v>
      </c>
      <c r="C793" t="s">
        <v>481</v>
      </c>
      <c r="D793" t="s">
        <v>1299</v>
      </c>
      <c r="E793" t="s">
        <v>483</v>
      </c>
      <c r="G793" t="b">
        <v>0</v>
      </c>
      <c r="H793" t="b">
        <v>0</v>
      </c>
      <c r="I793">
        <v>5</v>
      </c>
      <c r="J793" t="b">
        <v>1</v>
      </c>
      <c r="K793" t="b">
        <v>0</v>
      </c>
      <c r="L793" t="s">
        <v>224</v>
      </c>
    </row>
    <row r="794" spans="1:12" x14ac:dyDescent="0.25">
      <c r="A794" t="s">
        <v>1308</v>
      </c>
      <c r="B794" t="s">
        <v>666</v>
      </c>
      <c r="C794" t="s">
        <v>481</v>
      </c>
      <c r="D794" t="s">
        <v>1309</v>
      </c>
      <c r="E794" t="s">
        <v>483</v>
      </c>
      <c r="G794" t="b">
        <v>1</v>
      </c>
      <c r="H794" t="b">
        <v>1</v>
      </c>
      <c r="I794">
        <v>6</v>
      </c>
      <c r="J794" t="b">
        <v>0</v>
      </c>
      <c r="K794" t="b">
        <v>0</v>
      </c>
      <c r="L794" t="s">
        <v>224</v>
      </c>
    </row>
    <row r="795" spans="1:12" x14ac:dyDescent="0.25">
      <c r="A795" t="s">
        <v>1310</v>
      </c>
      <c r="B795" t="s">
        <v>487</v>
      </c>
      <c r="C795" t="s">
        <v>481</v>
      </c>
      <c r="D795" t="s">
        <v>1309</v>
      </c>
      <c r="E795" t="s">
        <v>483</v>
      </c>
      <c r="G795" t="b">
        <v>1</v>
      </c>
      <c r="H795" t="b">
        <v>1</v>
      </c>
      <c r="I795">
        <v>6</v>
      </c>
      <c r="J795" t="b">
        <v>0</v>
      </c>
      <c r="K795" t="b">
        <v>0</v>
      </c>
      <c r="L795" t="s">
        <v>224</v>
      </c>
    </row>
    <row r="796" spans="1:12" x14ac:dyDescent="0.25">
      <c r="A796" t="s">
        <v>1311</v>
      </c>
      <c r="B796" t="s">
        <v>670</v>
      </c>
      <c r="C796" t="s">
        <v>481</v>
      </c>
      <c r="D796" t="s">
        <v>1309</v>
      </c>
      <c r="E796" t="s">
        <v>483</v>
      </c>
      <c r="G796" t="b">
        <v>1</v>
      </c>
      <c r="H796" t="b">
        <v>1</v>
      </c>
      <c r="I796">
        <v>6</v>
      </c>
      <c r="J796" t="b">
        <v>0</v>
      </c>
      <c r="K796" t="b">
        <v>0</v>
      </c>
      <c r="L796" t="s">
        <v>224</v>
      </c>
    </row>
    <row r="797" spans="1:12" x14ac:dyDescent="0.25">
      <c r="A797" t="s">
        <v>1312</v>
      </c>
      <c r="B797" t="s">
        <v>672</v>
      </c>
      <c r="C797" t="s">
        <v>481</v>
      </c>
      <c r="D797" t="s">
        <v>1309</v>
      </c>
      <c r="E797" t="s">
        <v>483</v>
      </c>
      <c r="G797" t="b">
        <v>1</v>
      </c>
      <c r="H797" t="b">
        <v>1</v>
      </c>
      <c r="I797">
        <v>6</v>
      </c>
      <c r="J797" t="b">
        <v>0</v>
      </c>
      <c r="K797" t="b">
        <v>0</v>
      </c>
      <c r="L797" t="s">
        <v>224</v>
      </c>
    </row>
    <row r="798" spans="1:12" x14ac:dyDescent="0.25">
      <c r="A798" t="s">
        <v>1313</v>
      </c>
      <c r="B798" t="s">
        <v>495</v>
      </c>
      <c r="C798" t="s">
        <v>481</v>
      </c>
      <c r="D798" t="s">
        <v>1309</v>
      </c>
      <c r="E798" t="s">
        <v>483</v>
      </c>
      <c r="G798" t="b">
        <v>1</v>
      </c>
      <c r="H798" t="b">
        <v>1</v>
      </c>
      <c r="I798">
        <v>6</v>
      </c>
      <c r="J798" t="b">
        <v>0</v>
      </c>
      <c r="K798" t="b">
        <v>0</v>
      </c>
      <c r="L798" t="s">
        <v>224</v>
      </c>
    </row>
    <row r="799" spans="1:12" x14ac:dyDescent="0.25">
      <c r="A799" t="s">
        <v>1309</v>
      </c>
      <c r="B799" t="s">
        <v>1314</v>
      </c>
      <c r="C799" t="s">
        <v>481</v>
      </c>
      <c r="D799" t="s">
        <v>1299</v>
      </c>
      <c r="E799" t="s">
        <v>483</v>
      </c>
      <c r="G799" t="b">
        <v>0</v>
      </c>
      <c r="H799" t="b">
        <v>0</v>
      </c>
      <c r="I799">
        <v>5</v>
      </c>
      <c r="J799" t="b">
        <v>1</v>
      </c>
      <c r="K799" t="b">
        <v>0</v>
      </c>
      <c r="L799" t="s">
        <v>224</v>
      </c>
    </row>
    <row r="800" spans="1:12" x14ac:dyDescent="0.25">
      <c r="A800" t="s">
        <v>1299</v>
      </c>
      <c r="B800" t="s">
        <v>1315</v>
      </c>
      <c r="C800" t="s">
        <v>481</v>
      </c>
      <c r="D800" t="s">
        <v>1211</v>
      </c>
      <c r="E800" t="s">
        <v>483</v>
      </c>
      <c r="G800" t="b">
        <v>0</v>
      </c>
      <c r="H800" t="b">
        <v>0</v>
      </c>
      <c r="I800">
        <v>4</v>
      </c>
      <c r="J800" t="b">
        <v>1</v>
      </c>
      <c r="K800" t="b">
        <v>0</v>
      </c>
      <c r="L800" t="s">
        <v>224</v>
      </c>
    </row>
    <row r="801" spans="1:12" x14ac:dyDescent="0.25">
      <c r="A801" t="s">
        <v>1211</v>
      </c>
      <c r="B801" t="s">
        <v>1316</v>
      </c>
      <c r="C801" t="s">
        <v>481</v>
      </c>
      <c r="D801" t="s">
        <v>642</v>
      </c>
      <c r="E801" t="s">
        <v>483</v>
      </c>
      <c r="G801" t="b">
        <v>0</v>
      </c>
      <c r="H801" t="b">
        <v>0</v>
      </c>
      <c r="I801">
        <v>3</v>
      </c>
      <c r="J801" t="b">
        <v>1</v>
      </c>
      <c r="K801" t="b">
        <v>0</v>
      </c>
      <c r="L801" t="s">
        <v>224</v>
      </c>
    </row>
    <row r="802" spans="1:12" x14ac:dyDescent="0.25">
      <c r="A802" t="s">
        <v>642</v>
      </c>
      <c r="B802" t="s">
        <v>1317</v>
      </c>
      <c r="C802" t="s">
        <v>481</v>
      </c>
      <c r="D802" t="s">
        <v>1318</v>
      </c>
      <c r="E802" t="s">
        <v>483</v>
      </c>
      <c r="G802" t="b">
        <v>0</v>
      </c>
      <c r="H802" t="b">
        <v>0</v>
      </c>
      <c r="I802">
        <v>2</v>
      </c>
      <c r="J802" t="b">
        <v>1</v>
      </c>
      <c r="K802" t="b">
        <v>1</v>
      </c>
      <c r="L802" t="s">
        <v>224</v>
      </c>
    </row>
    <row r="803" spans="1:12" x14ac:dyDescent="0.25">
      <c r="A803" t="s">
        <v>1319</v>
      </c>
      <c r="B803" t="s">
        <v>1320</v>
      </c>
      <c r="C803" t="s">
        <v>481</v>
      </c>
      <c r="D803" t="s">
        <v>1321</v>
      </c>
      <c r="E803" t="s">
        <v>483</v>
      </c>
      <c r="G803" t="b">
        <v>0</v>
      </c>
      <c r="H803" t="b">
        <v>1</v>
      </c>
      <c r="I803">
        <v>4</v>
      </c>
      <c r="J803" t="b">
        <v>0</v>
      </c>
      <c r="K803" t="b">
        <v>1</v>
      </c>
      <c r="L803" t="s">
        <v>224</v>
      </c>
    </row>
    <row r="804" spans="1:12" x14ac:dyDescent="0.25">
      <c r="A804" t="s">
        <v>1322</v>
      </c>
      <c r="B804" t="s">
        <v>1323</v>
      </c>
      <c r="C804" t="s">
        <v>481</v>
      </c>
      <c r="D804" t="s">
        <v>1321</v>
      </c>
      <c r="E804" t="s">
        <v>483</v>
      </c>
      <c r="G804" t="b">
        <v>0</v>
      </c>
      <c r="H804" t="b">
        <v>1</v>
      </c>
      <c r="I804">
        <v>4</v>
      </c>
      <c r="J804" t="b">
        <v>0</v>
      </c>
      <c r="K804" t="b">
        <v>1</v>
      </c>
      <c r="L804" t="s">
        <v>224</v>
      </c>
    </row>
    <row r="805" spans="1:12" x14ac:dyDescent="0.25">
      <c r="A805" t="s">
        <v>1324</v>
      </c>
      <c r="B805" t="s">
        <v>1325</v>
      </c>
      <c r="C805" t="s">
        <v>481</v>
      </c>
      <c r="D805" t="s">
        <v>1321</v>
      </c>
      <c r="E805" t="s">
        <v>483</v>
      </c>
      <c r="G805" t="b">
        <v>0</v>
      </c>
      <c r="H805" t="b">
        <v>1</v>
      </c>
      <c r="I805">
        <v>4</v>
      </c>
      <c r="J805" t="b">
        <v>0</v>
      </c>
      <c r="K805" t="b">
        <v>1</v>
      </c>
      <c r="L805" t="s">
        <v>224</v>
      </c>
    </row>
    <row r="806" spans="1:12" x14ac:dyDescent="0.25">
      <c r="A806" t="s">
        <v>1326</v>
      </c>
      <c r="B806" t="s">
        <v>1327</v>
      </c>
      <c r="C806" t="s">
        <v>481</v>
      </c>
      <c r="D806" t="s">
        <v>1321</v>
      </c>
      <c r="E806" t="s">
        <v>483</v>
      </c>
      <c r="G806" t="b">
        <v>0</v>
      </c>
      <c r="H806" t="b">
        <v>1</v>
      </c>
      <c r="I806">
        <v>4</v>
      </c>
      <c r="J806" t="b">
        <v>0</v>
      </c>
      <c r="K806" t="b">
        <v>1</v>
      </c>
      <c r="L806" t="s">
        <v>224</v>
      </c>
    </row>
    <row r="807" spans="1:12" x14ac:dyDescent="0.25">
      <c r="A807" t="s">
        <v>1321</v>
      </c>
      <c r="B807" t="s">
        <v>1328</v>
      </c>
      <c r="C807" t="s">
        <v>481</v>
      </c>
      <c r="D807" t="s">
        <v>1329</v>
      </c>
      <c r="E807" t="s">
        <v>483</v>
      </c>
      <c r="G807" t="b">
        <v>0</v>
      </c>
      <c r="H807" t="b">
        <v>1</v>
      </c>
      <c r="I807">
        <v>3</v>
      </c>
      <c r="J807" t="b">
        <v>1</v>
      </c>
      <c r="K807" t="b">
        <v>1</v>
      </c>
      <c r="L807" t="s">
        <v>224</v>
      </c>
    </row>
    <row r="808" spans="1:12" x14ac:dyDescent="0.25">
      <c r="A808" t="s">
        <v>1330</v>
      </c>
      <c r="B808" t="s">
        <v>887</v>
      </c>
      <c r="C808" t="s">
        <v>481</v>
      </c>
      <c r="D808" t="s">
        <v>1329</v>
      </c>
      <c r="E808" t="s">
        <v>483</v>
      </c>
      <c r="G808" t="b">
        <v>0</v>
      </c>
      <c r="H808" t="b">
        <v>1</v>
      </c>
      <c r="I808">
        <v>3</v>
      </c>
      <c r="J808" t="b">
        <v>0</v>
      </c>
      <c r="K808" t="b">
        <v>1</v>
      </c>
      <c r="L808" t="s">
        <v>224</v>
      </c>
    </row>
    <row r="809" spans="1:12" x14ac:dyDescent="0.25">
      <c r="A809" t="s">
        <v>1331</v>
      </c>
      <c r="B809" t="s">
        <v>1332</v>
      </c>
      <c r="C809" t="s">
        <v>481</v>
      </c>
      <c r="D809" t="s">
        <v>1333</v>
      </c>
      <c r="E809" t="s">
        <v>483</v>
      </c>
      <c r="G809" t="b">
        <v>0</v>
      </c>
      <c r="H809" t="b">
        <v>1</v>
      </c>
      <c r="I809">
        <v>5</v>
      </c>
      <c r="J809" t="b">
        <v>0</v>
      </c>
      <c r="K809" t="b">
        <v>1</v>
      </c>
      <c r="L809" t="s">
        <v>224</v>
      </c>
    </row>
    <row r="810" spans="1:12" x14ac:dyDescent="0.25">
      <c r="A810" t="s">
        <v>1334</v>
      </c>
      <c r="B810" t="s">
        <v>1335</v>
      </c>
      <c r="C810" t="s">
        <v>481</v>
      </c>
      <c r="D810" t="s">
        <v>1333</v>
      </c>
      <c r="E810" t="s">
        <v>483</v>
      </c>
      <c r="G810" t="b">
        <v>0</v>
      </c>
      <c r="H810" t="b">
        <v>1</v>
      </c>
      <c r="I810">
        <v>5</v>
      </c>
      <c r="J810" t="b">
        <v>0</v>
      </c>
      <c r="K810" t="b">
        <v>1</v>
      </c>
      <c r="L810" t="s">
        <v>224</v>
      </c>
    </row>
    <row r="811" spans="1:12" x14ac:dyDescent="0.25">
      <c r="A811" t="s">
        <v>1333</v>
      </c>
      <c r="B811" t="s">
        <v>1336</v>
      </c>
      <c r="C811" t="s">
        <v>481</v>
      </c>
      <c r="D811" t="s">
        <v>1337</v>
      </c>
      <c r="E811" t="s">
        <v>483</v>
      </c>
      <c r="G811" t="b">
        <v>0</v>
      </c>
      <c r="H811" t="b">
        <v>1</v>
      </c>
      <c r="I811">
        <v>4</v>
      </c>
      <c r="J811" t="b">
        <v>1</v>
      </c>
      <c r="K811" t="b">
        <v>1</v>
      </c>
      <c r="L811" t="s">
        <v>224</v>
      </c>
    </row>
    <row r="812" spans="1:12" x14ac:dyDescent="0.25">
      <c r="A812" t="s">
        <v>1338</v>
      </c>
      <c r="B812" t="s">
        <v>1339</v>
      </c>
      <c r="C812" t="s">
        <v>481</v>
      </c>
      <c r="D812" t="s">
        <v>1337</v>
      </c>
      <c r="E812" t="s">
        <v>483</v>
      </c>
      <c r="G812" t="b">
        <v>0</v>
      </c>
      <c r="H812" t="b">
        <v>1</v>
      </c>
      <c r="I812">
        <v>4</v>
      </c>
      <c r="J812" t="b">
        <v>0</v>
      </c>
      <c r="K812" t="b">
        <v>1</v>
      </c>
      <c r="L812" t="s">
        <v>224</v>
      </c>
    </row>
    <row r="813" spans="1:12" x14ac:dyDescent="0.25">
      <c r="A813" t="s">
        <v>1340</v>
      </c>
      <c r="B813" t="s">
        <v>1043</v>
      </c>
      <c r="C813" t="s">
        <v>481</v>
      </c>
      <c r="D813" t="s">
        <v>1337</v>
      </c>
      <c r="E813" t="s">
        <v>483</v>
      </c>
      <c r="F813" t="s">
        <v>1044</v>
      </c>
      <c r="G813" t="b">
        <v>0</v>
      </c>
      <c r="H813" t="b">
        <v>1</v>
      </c>
      <c r="I813">
        <v>4</v>
      </c>
      <c r="J813" t="b">
        <v>0</v>
      </c>
      <c r="K813" t="b">
        <v>1</v>
      </c>
      <c r="L813" t="s">
        <v>224</v>
      </c>
    </row>
    <row r="814" spans="1:12" x14ac:dyDescent="0.25">
      <c r="A814" t="s">
        <v>1341</v>
      </c>
      <c r="B814" t="s">
        <v>1342</v>
      </c>
      <c r="C814" t="s">
        <v>481</v>
      </c>
      <c r="D814" t="s">
        <v>1337</v>
      </c>
      <c r="E814" t="s">
        <v>483</v>
      </c>
      <c r="G814" t="b">
        <v>0</v>
      </c>
      <c r="H814" t="b">
        <v>1</v>
      </c>
      <c r="I814">
        <v>4</v>
      </c>
      <c r="J814" t="b">
        <v>0</v>
      </c>
      <c r="K814" t="b">
        <v>1</v>
      </c>
      <c r="L814" t="s">
        <v>224</v>
      </c>
    </row>
    <row r="815" spans="1:12" x14ac:dyDescent="0.25">
      <c r="A815" t="s">
        <v>1343</v>
      </c>
      <c r="B815" t="s">
        <v>1344</v>
      </c>
      <c r="C815" t="s">
        <v>481</v>
      </c>
      <c r="D815" t="s">
        <v>1337</v>
      </c>
      <c r="E815" t="s">
        <v>483</v>
      </c>
      <c r="G815" t="b">
        <v>0</v>
      </c>
      <c r="H815" t="b">
        <v>1</v>
      </c>
      <c r="I815">
        <v>4</v>
      </c>
      <c r="J815" t="b">
        <v>0</v>
      </c>
      <c r="K815" t="b">
        <v>1</v>
      </c>
      <c r="L815" t="s">
        <v>224</v>
      </c>
    </row>
    <row r="816" spans="1:12" x14ac:dyDescent="0.25">
      <c r="A816" t="s">
        <v>1345</v>
      </c>
      <c r="B816" t="s">
        <v>1048</v>
      </c>
      <c r="C816" t="s">
        <v>481</v>
      </c>
      <c r="D816" t="s">
        <v>1337</v>
      </c>
      <c r="E816" t="s">
        <v>483</v>
      </c>
      <c r="G816" t="b">
        <v>0</v>
      </c>
      <c r="H816" t="b">
        <v>1</v>
      </c>
      <c r="I816">
        <v>4</v>
      </c>
      <c r="J816" t="b">
        <v>0</v>
      </c>
      <c r="K816" t="b">
        <v>1</v>
      </c>
      <c r="L816" t="s">
        <v>224</v>
      </c>
    </row>
    <row r="817" spans="1:12" x14ac:dyDescent="0.25">
      <c r="A817" t="s">
        <v>1346</v>
      </c>
      <c r="B817" t="s">
        <v>1347</v>
      </c>
      <c r="C817" t="s">
        <v>481</v>
      </c>
      <c r="D817" t="s">
        <v>1337</v>
      </c>
      <c r="E817" t="s">
        <v>483</v>
      </c>
      <c r="G817" t="b">
        <v>0</v>
      </c>
      <c r="H817" t="b">
        <v>1</v>
      </c>
      <c r="I817">
        <v>4</v>
      </c>
      <c r="J817" t="b">
        <v>0</v>
      </c>
      <c r="K817" t="b">
        <v>1</v>
      </c>
      <c r="L817" t="s">
        <v>224</v>
      </c>
    </row>
    <row r="818" spans="1:12" x14ac:dyDescent="0.25">
      <c r="A818" t="s">
        <v>1337</v>
      </c>
      <c r="B818" t="s">
        <v>1348</v>
      </c>
      <c r="C818" t="s">
        <v>481</v>
      </c>
      <c r="D818" t="s">
        <v>1329</v>
      </c>
      <c r="E818" t="s">
        <v>483</v>
      </c>
      <c r="G818" t="b">
        <v>0</v>
      </c>
      <c r="H818" t="b">
        <v>1</v>
      </c>
      <c r="I818">
        <v>3</v>
      </c>
      <c r="J818" t="b">
        <v>1</v>
      </c>
      <c r="K818" t="b">
        <v>1</v>
      </c>
      <c r="L818" t="s">
        <v>224</v>
      </c>
    </row>
    <row r="819" spans="1:12" x14ac:dyDescent="0.25">
      <c r="A819" t="s">
        <v>1349</v>
      </c>
      <c r="B819" t="s">
        <v>1041</v>
      </c>
      <c r="C819" t="s">
        <v>481</v>
      </c>
      <c r="D819" t="s">
        <v>1350</v>
      </c>
      <c r="E819" t="s">
        <v>483</v>
      </c>
      <c r="G819" t="b">
        <v>0</v>
      </c>
      <c r="H819" t="b">
        <v>1</v>
      </c>
      <c r="I819">
        <v>4</v>
      </c>
      <c r="J819" t="b">
        <v>0</v>
      </c>
      <c r="K819" t="b">
        <v>1</v>
      </c>
      <c r="L819" t="s">
        <v>224</v>
      </c>
    </row>
    <row r="820" spans="1:12" x14ac:dyDescent="0.25">
      <c r="A820" t="s">
        <v>1350</v>
      </c>
      <c r="B820" t="s">
        <v>1351</v>
      </c>
      <c r="C820" t="s">
        <v>481</v>
      </c>
      <c r="D820" t="s">
        <v>1329</v>
      </c>
      <c r="E820" t="s">
        <v>483</v>
      </c>
      <c r="G820" t="b">
        <v>0</v>
      </c>
      <c r="H820" t="b">
        <v>1</v>
      </c>
      <c r="I820">
        <v>3</v>
      </c>
      <c r="J820" t="b">
        <v>1</v>
      </c>
      <c r="K820" t="b">
        <v>1</v>
      </c>
      <c r="L820" t="s">
        <v>224</v>
      </c>
    </row>
    <row r="821" spans="1:12" x14ac:dyDescent="0.25">
      <c r="A821" t="s">
        <v>1352</v>
      </c>
      <c r="B821" t="s">
        <v>1353</v>
      </c>
      <c r="C821" t="s">
        <v>481</v>
      </c>
      <c r="D821" t="s">
        <v>1354</v>
      </c>
      <c r="E821" t="s">
        <v>483</v>
      </c>
      <c r="G821" t="b">
        <v>0</v>
      </c>
      <c r="H821" t="b">
        <v>1</v>
      </c>
      <c r="I821">
        <v>4</v>
      </c>
      <c r="J821" t="b">
        <v>0</v>
      </c>
      <c r="K821" t="b">
        <v>1</v>
      </c>
      <c r="L821" t="s">
        <v>224</v>
      </c>
    </row>
    <row r="822" spans="1:12" x14ac:dyDescent="0.25">
      <c r="A822" t="s">
        <v>1355</v>
      </c>
      <c r="B822" t="s">
        <v>1356</v>
      </c>
      <c r="C822" t="s">
        <v>481</v>
      </c>
      <c r="D822" t="s">
        <v>1354</v>
      </c>
      <c r="E822" t="s">
        <v>483</v>
      </c>
      <c r="G822" t="b">
        <v>0</v>
      </c>
      <c r="H822" t="b">
        <v>1</v>
      </c>
      <c r="I822">
        <v>4</v>
      </c>
      <c r="J822" t="b">
        <v>0</v>
      </c>
      <c r="K822" t="b">
        <v>1</v>
      </c>
      <c r="L822" t="s">
        <v>224</v>
      </c>
    </row>
    <row r="823" spans="1:12" x14ac:dyDescent="0.25">
      <c r="A823" t="s">
        <v>1354</v>
      </c>
      <c r="B823" t="s">
        <v>1357</v>
      </c>
      <c r="C823" t="s">
        <v>481</v>
      </c>
      <c r="D823" t="s">
        <v>1329</v>
      </c>
      <c r="E823" t="s">
        <v>483</v>
      </c>
      <c r="G823" t="b">
        <v>0</v>
      </c>
      <c r="H823" t="b">
        <v>1</v>
      </c>
      <c r="I823">
        <v>3</v>
      </c>
      <c r="J823" t="b">
        <v>1</v>
      </c>
      <c r="K823" t="b">
        <v>1</v>
      </c>
      <c r="L823" t="s">
        <v>224</v>
      </c>
    </row>
    <row r="824" spans="1:12" x14ac:dyDescent="0.25">
      <c r="A824" t="s">
        <v>1358</v>
      </c>
      <c r="B824" t="s">
        <v>1359</v>
      </c>
      <c r="C824" t="s">
        <v>481</v>
      </c>
      <c r="D824" t="s">
        <v>1360</v>
      </c>
      <c r="E824" t="s">
        <v>483</v>
      </c>
      <c r="G824" t="b">
        <v>0</v>
      </c>
      <c r="H824" t="b">
        <v>1</v>
      </c>
      <c r="I824">
        <v>4</v>
      </c>
      <c r="J824" t="b">
        <v>0</v>
      </c>
      <c r="K824" t="b">
        <v>1</v>
      </c>
      <c r="L824" t="s">
        <v>224</v>
      </c>
    </row>
    <row r="825" spans="1:12" x14ac:dyDescent="0.25">
      <c r="A825" t="s">
        <v>1361</v>
      </c>
      <c r="B825" t="s">
        <v>1362</v>
      </c>
      <c r="C825" t="s">
        <v>481</v>
      </c>
      <c r="D825" t="s">
        <v>1360</v>
      </c>
      <c r="E825" t="s">
        <v>483</v>
      </c>
      <c r="G825" t="b">
        <v>0</v>
      </c>
      <c r="H825" t="b">
        <v>1</v>
      </c>
      <c r="I825">
        <v>4</v>
      </c>
      <c r="J825" t="b">
        <v>0</v>
      </c>
      <c r="K825" t="b">
        <v>1</v>
      </c>
      <c r="L825" t="s">
        <v>224</v>
      </c>
    </row>
    <row r="826" spans="1:12" x14ac:dyDescent="0.25">
      <c r="A826" t="s">
        <v>1360</v>
      </c>
      <c r="B826" t="s">
        <v>1363</v>
      </c>
      <c r="C826" t="s">
        <v>481</v>
      </c>
      <c r="D826" t="s">
        <v>1329</v>
      </c>
      <c r="E826" t="s">
        <v>483</v>
      </c>
      <c r="G826" t="b">
        <v>0</v>
      </c>
      <c r="H826" t="b">
        <v>1</v>
      </c>
      <c r="I826">
        <v>3</v>
      </c>
      <c r="J826" t="b">
        <v>1</v>
      </c>
      <c r="K826" t="b">
        <v>1</v>
      </c>
      <c r="L826" t="s">
        <v>224</v>
      </c>
    </row>
    <row r="827" spans="1:12" x14ac:dyDescent="0.25">
      <c r="A827" t="s">
        <v>1329</v>
      </c>
      <c r="B827" t="s">
        <v>1364</v>
      </c>
      <c r="C827" t="s">
        <v>481</v>
      </c>
      <c r="D827" t="s">
        <v>1318</v>
      </c>
      <c r="E827" t="s">
        <v>483</v>
      </c>
      <c r="G827" t="b">
        <v>0</v>
      </c>
      <c r="H827" t="b">
        <v>1</v>
      </c>
      <c r="I827">
        <v>2</v>
      </c>
      <c r="J827" t="b">
        <v>1</v>
      </c>
      <c r="K827" t="b">
        <v>1</v>
      </c>
      <c r="L827" t="s">
        <v>224</v>
      </c>
    </row>
    <row r="828" spans="1:12" x14ac:dyDescent="0.25">
      <c r="A828" t="s">
        <v>1318</v>
      </c>
      <c r="B828" t="s">
        <v>1365</v>
      </c>
      <c r="C828" t="s">
        <v>481</v>
      </c>
      <c r="D828" t="s">
        <v>1366</v>
      </c>
      <c r="E828" t="s">
        <v>483</v>
      </c>
      <c r="G828" t="b">
        <v>0</v>
      </c>
      <c r="H828" t="b">
        <v>0</v>
      </c>
      <c r="I828">
        <v>1</v>
      </c>
      <c r="J828" t="b">
        <v>1</v>
      </c>
      <c r="K828" t="b">
        <v>1</v>
      </c>
      <c r="L828" t="s">
        <v>224</v>
      </c>
    </row>
    <row r="829" spans="1:12" x14ac:dyDescent="0.25">
      <c r="A829" t="s">
        <v>1367</v>
      </c>
      <c r="B829" t="s">
        <v>1368</v>
      </c>
      <c r="C829" t="s">
        <v>481</v>
      </c>
      <c r="D829" t="s">
        <v>1369</v>
      </c>
      <c r="E829" t="s">
        <v>1370</v>
      </c>
      <c r="G829" t="b">
        <v>1</v>
      </c>
      <c r="H829" t="b">
        <v>1</v>
      </c>
      <c r="I829">
        <v>5</v>
      </c>
      <c r="J829" t="b">
        <v>0</v>
      </c>
      <c r="K829" t="b">
        <v>1</v>
      </c>
      <c r="L829" t="s">
        <v>224</v>
      </c>
    </row>
    <row r="830" spans="1:12" x14ac:dyDescent="0.25">
      <c r="A830" t="s">
        <v>1371</v>
      </c>
      <c r="B830" t="s">
        <v>1372</v>
      </c>
      <c r="C830" t="s">
        <v>481</v>
      </c>
      <c r="D830" t="s">
        <v>1369</v>
      </c>
      <c r="E830" t="s">
        <v>1370</v>
      </c>
      <c r="G830" t="b">
        <v>1</v>
      </c>
      <c r="H830" t="b">
        <v>1</v>
      </c>
      <c r="I830">
        <v>5</v>
      </c>
      <c r="J830" t="b">
        <v>0</v>
      </c>
      <c r="K830" t="b">
        <v>1</v>
      </c>
      <c r="L830" t="s">
        <v>224</v>
      </c>
    </row>
    <row r="831" spans="1:12" x14ac:dyDescent="0.25">
      <c r="A831" t="s">
        <v>1373</v>
      </c>
      <c r="B831" t="s">
        <v>1374</v>
      </c>
      <c r="C831" t="s">
        <v>481</v>
      </c>
      <c r="D831" t="s">
        <v>1369</v>
      </c>
      <c r="E831" t="s">
        <v>1370</v>
      </c>
      <c r="G831" t="b">
        <v>1</v>
      </c>
      <c r="H831" t="b">
        <v>1</v>
      </c>
      <c r="I831">
        <v>5</v>
      </c>
      <c r="J831" t="b">
        <v>0</v>
      </c>
      <c r="K831" t="b">
        <v>1</v>
      </c>
      <c r="L831" t="s">
        <v>224</v>
      </c>
    </row>
    <row r="832" spans="1:12" x14ac:dyDescent="0.25">
      <c r="A832" t="s">
        <v>1369</v>
      </c>
      <c r="B832" t="s">
        <v>1375</v>
      </c>
      <c r="C832" t="s">
        <v>481</v>
      </c>
      <c r="D832" t="s">
        <v>1376</v>
      </c>
      <c r="E832" t="s">
        <v>1370</v>
      </c>
      <c r="G832" t="b">
        <v>0</v>
      </c>
      <c r="H832" t="b">
        <v>1</v>
      </c>
      <c r="I832">
        <v>4</v>
      </c>
      <c r="J832" t="b">
        <v>1</v>
      </c>
      <c r="K832" t="b">
        <v>1</v>
      </c>
      <c r="L832" t="s">
        <v>224</v>
      </c>
    </row>
    <row r="833" spans="1:12" x14ac:dyDescent="0.25">
      <c r="A833" t="s">
        <v>1377</v>
      </c>
      <c r="B833" t="s">
        <v>1378</v>
      </c>
      <c r="C833" t="s">
        <v>481</v>
      </c>
      <c r="D833" t="s">
        <v>1379</v>
      </c>
      <c r="E833" t="s">
        <v>1370</v>
      </c>
      <c r="G833" t="b">
        <v>1</v>
      </c>
      <c r="H833" t="b">
        <v>1</v>
      </c>
      <c r="I833">
        <v>5</v>
      </c>
      <c r="J833" t="b">
        <v>0</v>
      </c>
      <c r="K833" t="b">
        <v>1</v>
      </c>
      <c r="L833" t="s">
        <v>224</v>
      </c>
    </row>
    <row r="834" spans="1:12" x14ac:dyDescent="0.25">
      <c r="A834" t="s">
        <v>1380</v>
      </c>
      <c r="B834" t="s">
        <v>1381</v>
      </c>
      <c r="C834" t="s">
        <v>481</v>
      </c>
      <c r="D834" t="s">
        <v>1379</v>
      </c>
      <c r="E834" t="s">
        <v>1370</v>
      </c>
      <c r="G834" t="b">
        <v>1</v>
      </c>
      <c r="H834" t="b">
        <v>1</v>
      </c>
      <c r="I834">
        <v>5</v>
      </c>
      <c r="J834" t="b">
        <v>0</v>
      </c>
      <c r="K834" t="b">
        <v>1</v>
      </c>
      <c r="L834" t="s">
        <v>224</v>
      </c>
    </row>
    <row r="835" spans="1:12" x14ac:dyDescent="0.25">
      <c r="A835" t="s">
        <v>1382</v>
      </c>
      <c r="B835" t="s">
        <v>1383</v>
      </c>
      <c r="C835" t="s">
        <v>481</v>
      </c>
      <c r="D835" t="s">
        <v>1379</v>
      </c>
      <c r="E835" t="s">
        <v>1370</v>
      </c>
      <c r="G835" t="b">
        <v>1</v>
      </c>
      <c r="H835" t="b">
        <v>1</v>
      </c>
      <c r="I835">
        <v>5</v>
      </c>
      <c r="J835" t="b">
        <v>0</v>
      </c>
      <c r="K835" t="b">
        <v>1</v>
      </c>
      <c r="L835" t="s">
        <v>224</v>
      </c>
    </row>
    <row r="836" spans="1:12" x14ac:dyDescent="0.25">
      <c r="A836" t="s">
        <v>1379</v>
      </c>
      <c r="B836" t="s">
        <v>1384</v>
      </c>
      <c r="C836" t="s">
        <v>481</v>
      </c>
      <c r="D836" t="s">
        <v>1376</v>
      </c>
      <c r="E836" t="s">
        <v>1370</v>
      </c>
      <c r="G836" t="b">
        <v>0</v>
      </c>
      <c r="H836" t="b">
        <v>1</v>
      </c>
      <c r="I836">
        <v>4</v>
      </c>
      <c r="J836" t="b">
        <v>1</v>
      </c>
      <c r="K836" t="b">
        <v>1</v>
      </c>
      <c r="L836" t="s">
        <v>224</v>
      </c>
    </row>
    <row r="837" spans="1:12" x14ac:dyDescent="0.25">
      <c r="A837" t="s">
        <v>1385</v>
      </c>
      <c r="B837" t="s">
        <v>1386</v>
      </c>
      <c r="C837" t="s">
        <v>481</v>
      </c>
      <c r="D837" t="s">
        <v>1387</v>
      </c>
      <c r="E837" t="s">
        <v>1370</v>
      </c>
      <c r="G837" t="b">
        <v>1</v>
      </c>
      <c r="H837" t="b">
        <v>1</v>
      </c>
      <c r="I837">
        <v>5</v>
      </c>
      <c r="J837" t="b">
        <v>0</v>
      </c>
      <c r="K837" t="b">
        <v>1</v>
      </c>
      <c r="L837" t="s">
        <v>224</v>
      </c>
    </row>
    <row r="838" spans="1:12" x14ac:dyDescent="0.25">
      <c r="A838" t="s">
        <v>1388</v>
      </c>
      <c r="B838" t="s">
        <v>1389</v>
      </c>
      <c r="C838" t="s">
        <v>481</v>
      </c>
      <c r="D838" t="s">
        <v>1387</v>
      </c>
      <c r="E838" t="s">
        <v>1370</v>
      </c>
      <c r="G838" t="b">
        <v>1</v>
      </c>
      <c r="H838" t="b">
        <v>1</v>
      </c>
      <c r="I838">
        <v>5</v>
      </c>
      <c r="J838" t="b">
        <v>0</v>
      </c>
      <c r="K838" t="b">
        <v>1</v>
      </c>
      <c r="L838" t="s">
        <v>224</v>
      </c>
    </row>
    <row r="839" spans="1:12" x14ac:dyDescent="0.25">
      <c r="A839" t="s">
        <v>1390</v>
      </c>
      <c r="B839" t="s">
        <v>1391</v>
      </c>
      <c r="C839" t="s">
        <v>481</v>
      </c>
      <c r="D839" t="s">
        <v>1387</v>
      </c>
      <c r="E839" t="s">
        <v>1370</v>
      </c>
      <c r="G839" t="b">
        <v>1</v>
      </c>
      <c r="H839" t="b">
        <v>1</v>
      </c>
      <c r="I839">
        <v>5</v>
      </c>
      <c r="J839" t="b">
        <v>0</v>
      </c>
      <c r="K839" t="b">
        <v>1</v>
      </c>
      <c r="L839" t="s">
        <v>224</v>
      </c>
    </row>
    <row r="840" spans="1:12" x14ac:dyDescent="0.25">
      <c r="A840" t="s">
        <v>1392</v>
      </c>
      <c r="B840" t="s">
        <v>1393</v>
      </c>
      <c r="C840" t="s">
        <v>481</v>
      </c>
      <c r="D840" t="s">
        <v>1387</v>
      </c>
      <c r="E840" t="s">
        <v>1370</v>
      </c>
      <c r="G840" t="b">
        <v>1</v>
      </c>
      <c r="H840" t="b">
        <v>1</v>
      </c>
      <c r="I840">
        <v>5</v>
      </c>
      <c r="J840" t="b">
        <v>0</v>
      </c>
      <c r="K840" t="b">
        <v>1</v>
      </c>
      <c r="L840" t="s">
        <v>224</v>
      </c>
    </row>
    <row r="841" spans="1:12" x14ac:dyDescent="0.25">
      <c r="A841" t="s">
        <v>1387</v>
      </c>
      <c r="B841" t="s">
        <v>1394</v>
      </c>
      <c r="C841" t="s">
        <v>481</v>
      </c>
      <c r="D841" t="s">
        <v>1376</v>
      </c>
      <c r="E841" t="s">
        <v>1370</v>
      </c>
      <c r="G841" t="b">
        <v>0</v>
      </c>
      <c r="H841" t="b">
        <v>1</v>
      </c>
      <c r="I841">
        <v>4</v>
      </c>
      <c r="J841" t="b">
        <v>1</v>
      </c>
      <c r="K841" t="b">
        <v>1</v>
      </c>
      <c r="L841" t="s">
        <v>224</v>
      </c>
    </row>
    <row r="842" spans="1:12" x14ac:dyDescent="0.25">
      <c r="A842" t="s">
        <v>1395</v>
      </c>
      <c r="B842" t="s">
        <v>1396</v>
      </c>
      <c r="C842" t="s">
        <v>481</v>
      </c>
      <c r="D842" t="s">
        <v>1397</v>
      </c>
      <c r="E842" t="s">
        <v>1370</v>
      </c>
      <c r="G842" t="b">
        <v>0</v>
      </c>
      <c r="H842" t="b">
        <v>1</v>
      </c>
      <c r="I842">
        <v>6</v>
      </c>
      <c r="J842" t="b">
        <v>0</v>
      </c>
      <c r="K842" t="b">
        <v>1</v>
      </c>
      <c r="L842" t="s">
        <v>224</v>
      </c>
    </row>
    <row r="843" spans="1:12" x14ac:dyDescent="0.25">
      <c r="A843" t="s">
        <v>1398</v>
      </c>
      <c r="B843" t="s">
        <v>1399</v>
      </c>
      <c r="C843" t="s">
        <v>481</v>
      </c>
      <c r="D843" t="s">
        <v>1397</v>
      </c>
      <c r="E843" t="s">
        <v>1370</v>
      </c>
      <c r="G843" t="b">
        <v>0</v>
      </c>
      <c r="H843" t="b">
        <v>1</v>
      </c>
      <c r="I843">
        <v>6</v>
      </c>
      <c r="J843" t="b">
        <v>0</v>
      </c>
      <c r="K843" t="b">
        <v>1</v>
      </c>
      <c r="L843" t="s">
        <v>224</v>
      </c>
    </row>
    <row r="844" spans="1:12" x14ac:dyDescent="0.25">
      <c r="A844" t="s">
        <v>1400</v>
      </c>
      <c r="B844" t="s">
        <v>1401</v>
      </c>
      <c r="C844" t="s">
        <v>481</v>
      </c>
      <c r="D844" t="s">
        <v>1402</v>
      </c>
      <c r="E844" t="s">
        <v>1370</v>
      </c>
      <c r="G844" t="b">
        <v>1</v>
      </c>
      <c r="H844" t="b">
        <v>0</v>
      </c>
      <c r="I844">
        <v>7</v>
      </c>
      <c r="J844" t="b">
        <v>0</v>
      </c>
      <c r="K844" t="b">
        <v>1</v>
      </c>
      <c r="L844" t="s">
        <v>224</v>
      </c>
    </row>
    <row r="845" spans="1:12" x14ac:dyDescent="0.25">
      <c r="A845" t="s">
        <v>1403</v>
      </c>
      <c r="B845" t="s">
        <v>1404</v>
      </c>
      <c r="C845" t="s">
        <v>481</v>
      </c>
      <c r="D845" t="s">
        <v>1402</v>
      </c>
      <c r="E845" t="s">
        <v>1370</v>
      </c>
      <c r="G845" t="b">
        <v>1</v>
      </c>
      <c r="H845" t="b">
        <v>1</v>
      </c>
      <c r="I845">
        <v>7</v>
      </c>
      <c r="J845" t="b">
        <v>0</v>
      </c>
      <c r="K845" t="b">
        <v>1</v>
      </c>
      <c r="L845" t="s">
        <v>224</v>
      </c>
    </row>
    <row r="846" spans="1:12" x14ac:dyDescent="0.25">
      <c r="A846" t="s">
        <v>1402</v>
      </c>
      <c r="B846" t="s">
        <v>1405</v>
      </c>
      <c r="C846" t="s">
        <v>481</v>
      </c>
      <c r="D846" t="s">
        <v>1397</v>
      </c>
      <c r="E846" t="s">
        <v>1370</v>
      </c>
      <c r="G846" t="b">
        <v>1</v>
      </c>
      <c r="H846" t="b">
        <v>1</v>
      </c>
      <c r="I846">
        <v>6</v>
      </c>
      <c r="J846" t="b">
        <v>1</v>
      </c>
      <c r="K846" t="b">
        <v>1</v>
      </c>
      <c r="L846" t="s">
        <v>224</v>
      </c>
    </row>
    <row r="847" spans="1:12" x14ac:dyDescent="0.25">
      <c r="A847" t="s">
        <v>1397</v>
      </c>
      <c r="B847" t="s">
        <v>1406</v>
      </c>
      <c r="C847" t="s">
        <v>481</v>
      </c>
      <c r="D847" t="s">
        <v>1407</v>
      </c>
      <c r="E847" t="s">
        <v>1370</v>
      </c>
      <c r="G847" t="b">
        <v>0</v>
      </c>
      <c r="H847" t="b">
        <v>1</v>
      </c>
      <c r="I847">
        <v>5</v>
      </c>
      <c r="J847" t="b">
        <v>1</v>
      </c>
      <c r="K847" t="b">
        <v>1</v>
      </c>
      <c r="L847" t="s">
        <v>224</v>
      </c>
    </row>
    <row r="848" spans="1:12" x14ac:dyDescent="0.25">
      <c r="A848" t="s">
        <v>1408</v>
      </c>
      <c r="B848" t="s">
        <v>1409</v>
      </c>
      <c r="C848" t="s">
        <v>481</v>
      </c>
      <c r="D848" t="s">
        <v>1410</v>
      </c>
      <c r="E848" t="s">
        <v>1370</v>
      </c>
      <c r="G848" t="b">
        <v>0</v>
      </c>
      <c r="H848" t="b">
        <v>1</v>
      </c>
      <c r="I848">
        <v>6</v>
      </c>
      <c r="J848" t="b">
        <v>0</v>
      </c>
      <c r="K848" t="b">
        <v>1</v>
      </c>
      <c r="L848" t="s">
        <v>224</v>
      </c>
    </row>
    <row r="849" spans="1:12" x14ac:dyDescent="0.25">
      <c r="A849" t="s">
        <v>1411</v>
      </c>
      <c r="B849" t="s">
        <v>1399</v>
      </c>
      <c r="C849" t="s">
        <v>481</v>
      </c>
      <c r="D849" t="s">
        <v>1410</v>
      </c>
      <c r="E849" t="s">
        <v>1370</v>
      </c>
      <c r="G849" t="b">
        <v>0</v>
      </c>
      <c r="H849" t="b">
        <v>1</v>
      </c>
      <c r="I849">
        <v>6</v>
      </c>
      <c r="J849" t="b">
        <v>0</v>
      </c>
      <c r="K849" t="b">
        <v>1</v>
      </c>
      <c r="L849" t="s">
        <v>224</v>
      </c>
    </row>
    <row r="850" spans="1:12" x14ac:dyDescent="0.25">
      <c r="A850" t="s">
        <v>1412</v>
      </c>
      <c r="B850" t="s">
        <v>1413</v>
      </c>
      <c r="C850" t="s">
        <v>481</v>
      </c>
      <c r="D850" t="s">
        <v>1414</v>
      </c>
      <c r="E850" t="s">
        <v>1370</v>
      </c>
      <c r="G850" t="b">
        <v>0</v>
      </c>
      <c r="H850" t="b">
        <v>1</v>
      </c>
      <c r="I850">
        <v>7</v>
      </c>
      <c r="J850" t="b">
        <v>0</v>
      </c>
      <c r="K850" t="b">
        <v>1</v>
      </c>
      <c r="L850" t="s">
        <v>224</v>
      </c>
    </row>
    <row r="851" spans="1:12" x14ac:dyDescent="0.25">
      <c r="A851" t="s">
        <v>1415</v>
      </c>
      <c r="B851" t="s">
        <v>1416</v>
      </c>
      <c r="C851" t="s">
        <v>481</v>
      </c>
      <c r="D851" t="s">
        <v>1414</v>
      </c>
      <c r="E851" t="s">
        <v>1370</v>
      </c>
      <c r="G851" t="b">
        <v>0</v>
      </c>
      <c r="H851" t="b">
        <v>1</v>
      </c>
      <c r="I851">
        <v>7</v>
      </c>
      <c r="J851" t="b">
        <v>0</v>
      </c>
      <c r="K851" t="b">
        <v>1</v>
      </c>
      <c r="L851" t="s">
        <v>224</v>
      </c>
    </row>
    <row r="852" spans="1:12" x14ac:dyDescent="0.25">
      <c r="A852" t="s">
        <v>1414</v>
      </c>
      <c r="B852" t="s">
        <v>1417</v>
      </c>
      <c r="C852" t="s">
        <v>481</v>
      </c>
      <c r="D852" t="s">
        <v>1410</v>
      </c>
      <c r="E852" t="s">
        <v>1370</v>
      </c>
      <c r="G852" t="b">
        <v>0</v>
      </c>
      <c r="H852" t="b">
        <v>1</v>
      </c>
      <c r="I852">
        <v>6</v>
      </c>
      <c r="J852" t="b">
        <v>1</v>
      </c>
      <c r="K852" t="b">
        <v>1</v>
      </c>
      <c r="L852" t="s">
        <v>224</v>
      </c>
    </row>
    <row r="853" spans="1:12" x14ac:dyDescent="0.25">
      <c r="A853" t="s">
        <v>1410</v>
      </c>
      <c r="B853" t="s">
        <v>1418</v>
      </c>
      <c r="C853" t="s">
        <v>481</v>
      </c>
      <c r="D853" t="s">
        <v>1407</v>
      </c>
      <c r="E853" t="s">
        <v>1370</v>
      </c>
      <c r="G853" t="b">
        <v>0</v>
      </c>
      <c r="H853" t="b">
        <v>1</v>
      </c>
      <c r="I853">
        <v>5</v>
      </c>
      <c r="J853" t="b">
        <v>1</v>
      </c>
      <c r="K853" t="b">
        <v>1</v>
      </c>
      <c r="L853" t="s">
        <v>224</v>
      </c>
    </row>
    <row r="854" spans="1:12" x14ac:dyDescent="0.25">
      <c r="A854" t="s">
        <v>1419</v>
      </c>
      <c r="B854" t="s">
        <v>1420</v>
      </c>
      <c r="C854" t="s">
        <v>481</v>
      </c>
      <c r="D854" t="s">
        <v>1421</v>
      </c>
      <c r="E854" t="s">
        <v>1370</v>
      </c>
      <c r="G854" t="b">
        <v>0</v>
      </c>
      <c r="H854" t="b">
        <v>1</v>
      </c>
      <c r="I854">
        <v>6</v>
      </c>
      <c r="J854" t="b">
        <v>0</v>
      </c>
      <c r="K854" t="b">
        <v>1</v>
      </c>
      <c r="L854" t="s">
        <v>224</v>
      </c>
    </row>
    <row r="855" spans="1:12" x14ac:dyDescent="0.25">
      <c r="A855" t="s">
        <v>1422</v>
      </c>
      <c r="B855" t="s">
        <v>1399</v>
      </c>
      <c r="C855" t="s">
        <v>481</v>
      </c>
      <c r="D855" t="s">
        <v>1421</v>
      </c>
      <c r="E855" t="s">
        <v>1370</v>
      </c>
      <c r="G855" t="b">
        <v>0</v>
      </c>
      <c r="H855" t="b">
        <v>1</v>
      </c>
      <c r="I855">
        <v>6</v>
      </c>
      <c r="J855" t="b">
        <v>0</v>
      </c>
      <c r="K855" t="b">
        <v>1</v>
      </c>
      <c r="L855" t="s">
        <v>224</v>
      </c>
    </row>
    <row r="856" spans="1:12" x14ac:dyDescent="0.25">
      <c r="A856" t="s">
        <v>1423</v>
      </c>
      <c r="B856" t="s">
        <v>1424</v>
      </c>
      <c r="C856" t="s">
        <v>481</v>
      </c>
      <c r="D856" t="s">
        <v>1421</v>
      </c>
      <c r="E856" t="s">
        <v>1370</v>
      </c>
      <c r="G856" t="b">
        <v>0</v>
      </c>
      <c r="H856" t="b">
        <v>1</v>
      </c>
      <c r="I856">
        <v>6</v>
      </c>
      <c r="J856" t="b">
        <v>0</v>
      </c>
      <c r="K856" t="b">
        <v>1</v>
      </c>
      <c r="L856" t="s">
        <v>224</v>
      </c>
    </row>
    <row r="857" spans="1:12" x14ac:dyDescent="0.25">
      <c r="A857" t="s">
        <v>1425</v>
      </c>
      <c r="B857" t="s">
        <v>1426</v>
      </c>
      <c r="C857" t="s">
        <v>481</v>
      </c>
      <c r="D857" t="s">
        <v>1421</v>
      </c>
      <c r="E857" t="s">
        <v>1370</v>
      </c>
      <c r="G857" t="b">
        <v>0</v>
      </c>
      <c r="H857" t="b">
        <v>1</v>
      </c>
      <c r="I857">
        <v>6</v>
      </c>
      <c r="J857" t="b">
        <v>0</v>
      </c>
      <c r="K857" t="b">
        <v>1</v>
      </c>
      <c r="L857" t="s">
        <v>224</v>
      </c>
    </row>
    <row r="858" spans="1:12" x14ac:dyDescent="0.25">
      <c r="A858" t="s">
        <v>1427</v>
      </c>
      <c r="B858" t="s">
        <v>1428</v>
      </c>
      <c r="C858" t="s">
        <v>481</v>
      </c>
      <c r="D858" t="s">
        <v>1410</v>
      </c>
      <c r="E858" t="s">
        <v>1370</v>
      </c>
      <c r="G858" t="b">
        <v>0</v>
      </c>
      <c r="H858" t="b">
        <v>1</v>
      </c>
      <c r="I858">
        <v>6</v>
      </c>
      <c r="J858" t="b">
        <v>0</v>
      </c>
      <c r="K858" t="b">
        <v>1</v>
      </c>
      <c r="L858" t="s">
        <v>224</v>
      </c>
    </row>
    <row r="859" spans="1:12" x14ac:dyDescent="0.25">
      <c r="A859" t="s">
        <v>1421</v>
      </c>
      <c r="B859" t="s">
        <v>1429</v>
      </c>
      <c r="C859" t="s">
        <v>481</v>
      </c>
      <c r="D859" t="s">
        <v>1407</v>
      </c>
      <c r="E859" t="s">
        <v>1370</v>
      </c>
      <c r="G859" t="b">
        <v>0</v>
      </c>
      <c r="H859" t="b">
        <v>1</v>
      </c>
      <c r="I859">
        <v>5</v>
      </c>
      <c r="J859" t="b">
        <v>1</v>
      </c>
      <c r="K859" t="b">
        <v>1</v>
      </c>
      <c r="L859" t="s">
        <v>224</v>
      </c>
    </row>
    <row r="860" spans="1:12" x14ac:dyDescent="0.25">
      <c r="A860" t="s">
        <v>1430</v>
      </c>
      <c r="B860" t="s">
        <v>1431</v>
      </c>
      <c r="C860" t="s">
        <v>481</v>
      </c>
      <c r="D860" t="s">
        <v>1432</v>
      </c>
      <c r="E860" t="s">
        <v>1370</v>
      </c>
      <c r="G860" t="b">
        <v>0</v>
      </c>
      <c r="H860" t="b">
        <v>1</v>
      </c>
      <c r="I860">
        <v>6</v>
      </c>
      <c r="J860" t="b">
        <v>0</v>
      </c>
      <c r="K860" t="b">
        <v>1</v>
      </c>
      <c r="L860" t="s">
        <v>224</v>
      </c>
    </row>
    <row r="861" spans="1:12" x14ac:dyDescent="0.25">
      <c r="A861" t="s">
        <v>1433</v>
      </c>
      <c r="B861" t="s">
        <v>1434</v>
      </c>
      <c r="C861" t="s">
        <v>481</v>
      </c>
      <c r="D861" t="s">
        <v>1432</v>
      </c>
      <c r="E861" t="s">
        <v>1370</v>
      </c>
      <c r="G861" t="b">
        <v>0</v>
      </c>
      <c r="H861" t="b">
        <v>1</v>
      </c>
      <c r="I861">
        <v>6</v>
      </c>
      <c r="J861" t="b">
        <v>0</v>
      </c>
      <c r="K861" t="b">
        <v>1</v>
      </c>
      <c r="L861" t="s">
        <v>224</v>
      </c>
    </row>
    <row r="862" spans="1:12" x14ac:dyDescent="0.25">
      <c r="A862" t="s">
        <v>1435</v>
      </c>
      <c r="B862" t="s">
        <v>1436</v>
      </c>
      <c r="C862" t="s">
        <v>481</v>
      </c>
      <c r="D862" t="s">
        <v>1437</v>
      </c>
      <c r="E862" t="s">
        <v>1370</v>
      </c>
      <c r="G862" t="b">
        <v>0</v>
      </c>
      <c r="H862" t="b">
        <v>1</v>
      </c>
      <c r="I862">
        <v>7</v>
      </c>
      <c r="J862" t="b">
        <v>0</v>
      </c>
      <c r="K862" t="b">
        <v>1</v>
      </c>
      <c r="L862" t="s">
        <v>224</v>
      </c>
    </row>
    <row r="863" spans="1:12" x14ac:dyDescent="0.25">
      <c r="A863" t="s">
        <v>1438</v>
      </c>
      <c r="B863" t="s">
        <v>1439</v>
      </c>
      <c r="C863" t="s">
        <v>481</v>
      </c>
      <c r="D863" t="s">
        <v>1437</v>
      </c>
      <c r="E863" t="s">
        <v>1370</v>
      </c>
      <c r="G863" t="b">
        <v>0</v>
      </c>
      <c r="H863" t="b">
        <v>1</v>
      </c>
      <c r="I863">
        <v>7</v>
      </c>
      <c r="J863" t="b">
        <v>0</v>
      </c>
      <c r="K863" t="b">
        <v>1</v>
      </c>
      <c r="L863" t="s">
        <v>224</v>
      </c>
    </row>
    <row r="864" spans="1:12" x14ac:dyDescent="0.25">
      <c r="A864" t="s">
        <v>1437</v>
      </c>
      <c r="B864" t="s">
        <v>1440</v>
      </c>
      <c r="C864" t="s">
        <v>481</v>
      </c>
      <c r="D864" t="s">
        <v>1432</v>
      </c>
      <c r="E864" t="s">
        <v>1370</v>
      </c>
      <c r="G864" t="b">
        <v>0</v>
      </c>
      <c r="H864" t="b">
        <v>1</v>
      </c>
      <c r="I864">
        <v>6</v>
      </c>
      <c r="J864" t="b">
        <v>1</v>
      </c>
      <c r="K864" t="b">
        <v>1</v>
      </c>
      <c r="L864" t="s">
        <v>224</v>
      </c>
    </row>
    <row r="865" spans="1:12" x14ac:dyDescent="0.25">
      <c r="A865" t="s">
        <v>1432</v>
      </c>
      <c r="B865" t="s">
        <v>1441</v>
      </c>
      <c r="C865" t="s">
        <v>481</v>
      </c>
      <c r="D865" t="s">
        <v>1407</v>
      </c>
      <c r="E865" t="s">
        <v>1370</v>
      </c>
      <c r="G865" t="b">
        <v>0</v>
      </c>
      <c r="H865" t="b">
        <v>1</v>
      </c>
      <c r="I865">
        <v>5</v>
      </c>
      <c r="J865" t="b">
        <v>1</v>
      </c>
      <c r="K865" t="b">
        <v>1</v>
      </c>
      <c r="L865" t="s">
        <v>224</v>
      </c>
    </row>
    <row r="866" spans="1:12" x14ac:dyDescent="0.25">
      <c r="A866" t="s">
        <v>1407</v>
      </c>
      <c r="B866" t="s">
        <v>1442</v>
      </c>
      <c r="C866" t="s">
        <v>481</v>
      </c>
      <c r="D866" t="s">
        <v>1376</v>
      </c>
      <c r="E866" t="s">
        <v>1370</v>
      </c>
      <c r="G866" t="b">
        <v>0</v>
      </c>
      <c r="H866" t="b">
        <v>1</v>
      </c>
      <c r="I866">
        <v>4</v>
      </c>
      <c r="J866" t="b">
        <v>1</v>
      </c>
      <c r="K866" t="b">
        <v>1</v>
      </c>
      <c r="L866" t="s">
        <v>224</v>
      </c>
    </row>
    <row r="867" spans="1:12" x14ac:dyDescent="0.25">
      <c r="A867" t="s">
        <v>1443</v>
      </c>
      <c r="B867" t="s">
        <v>1444</v>
      </c>
      <c r="C867" t="s">
        <v>481</v>
      </c>
      <c r="D867" t="s">
        <v>1445</v>
      </c>
      <c r="E867" t="s">
        <v>1370</v>
      </c>
      <c r="G867" t="b">
        <v>1</v>
      </c>
      <c r="H867" t="b">
        <v>1</v>
      </c>
      <c r="I867">
        <v>5</v>
      </c>
      <c r="J867" t="b">
        <v>0</v>
      </c>
      <c r="K867" t="b">
        <v>1</v>
      </c>
      <c r="L867" t="s">
        <v>224</v>
      </c>
    </row>
    <row r="868" spans="1:12" x14ac:dyDescent="0.25">
      <c r="A868" t="s">
        <v>1446</v>
      </c>
      <c r="B868" t="s">
        <v>1399</v>
      </c>
      <c r="C868" t="s">
        <v>481</v>
      </c>
      <c r="D868" t="s">
        <v>1445</v>
      </c>
      <c r="E868" t="s">
        <v>1370</v>
      </c>
      <c r="G868" t="b">
        <v>0</v>
      </c>
      <c r="H868" t="b">
        <v>1</v>
      </c>
      <c r="I868">
        <v>5</v>
      </c>
      <c r="J868" t="b">
        <v>0</v>
      </c>
      <c r="K868" t="b">
        <v>1</v>
      </c>
      <c r="L868" t="s">
        <v>224</v>
      </c>
    </row>
    <row r="869" spans="1:12" x14ac:dyDescent="0.25">
      <c r="A869" t="s">
        <v>1447</v>
      </c>
      <c r="B869" t="s">
        <v>1448</v>
      </c>
      <c r="C869" t="s">
        <v>481</v>
      </c>
      <c r="D869" t="s">
        <v>1445</v>
      </c>
      <c r="E869" t="s">
        <v>1370</v>
      </c>
      <c r="G869" t="b">
        <v>1</v>
      </c>
      <c r="H869" t="b">
        <v>0</v>
      </c>
      <c r="I869">
        <v>5</v>
      </c>
      <c r="J869" t="b">
        <v>0</v>
      </c>
      <c r="K869" t="b">
        <v>1</v>
      </c>
      <c r="L869" t="s">
        <v>224</v>
      </c>
    </row>
    <row r="870" spans="1:12" x14ac:dyDescent="0.25">
      <c r="A870" t="s">
        <v>1449</v>
      </c>
      <c r="B870" t="s">
        <v>1450</v>
      </c>
      <c r="C870" t="s">
        <v>481</v>
      </c>
      <c r="D870" t="s">
        <v>1445</v>
      </c>
      <c r="E870" t="s">
        <v>1370</v>
      </c>
      <c r="G870" t="b">
        <v>0</v>
      </c>
      <c r="H870" t="b">
        <v>1</v>
      </c>
      <c r="I870">
        <v>5</v>
      </c>
      <c r="J870" t="b">
        <v>0</v>
      </c>
      <c r="K870" t="b">
        <v>1</v>
      </c>
      <c r="L870" t="s">
        <v>224</v>
      </c>
    </row>
    <row r="871" spans="1:12" x14ac:dyDescent="0.25">
      <c r="A871" t="s">
        <v>1451</v>
      </c>
      <c r="B871" t="s">
        <v>1452</v>
      </c>
      <c r="C871" t="s">
        <v>481</v>
      </c>
      <c r="D871" t="s">
        <v>1453</v>
      </c>
      <c r="E871" t="s">
        <v>1370</v>
      </c>
      <c r="G871" t="b">
        <v>0</v>
      </c>
      <c r="H871" t="b">
        <v>1</v>
      </c>
      <c r="I871">
        <v>6</v>
      </c>
      <c r="J871" t="b">
        <v>0</v>
      </c>
      <c r="K871" t="b">
        <v>1</v>
      </c>
      <c r="L871" t="s">
        <v>224</v>
      </c>
    </row>
    <row r="872" spans="1:12" x14ac:dyDescent="0.25">
      <c r="A872" t="s">
        <v>1454</v>
      </c>
      <c r="B872" t="s">
        <v>1455</v>
      </c>
      <c r="C872" t="s">
        <v>481</v>
      </c>
      <c r="D872" t="s">
        <v>1453</v>
      </c>
      <c r="E872" t="s">
        <v>1370</v>
      </c>
      <c r="G872" t="b">
        <v>0</v>
      </c>
      <c r="H872" t="b">
        <v>1</v>
      </c>
      <c r="I872">
        <v>6</v>
      </c>
      <c r="J872" t="b">
        <v>0</v>
      </c>
      <c r="K872" t="b">
        <v>1</v>
      </c>
      <c r="L872" t="s">
        <v>224</v>
      </c>
    </row>
    <row r="873" spans="1:12" x14ac:dyDescent="0.25">
      <c r="A873" t="s">
        <v>1453</v>
      </c>
      <c r="B873" t="s">
        <v>1456</v>
      </c>
      <c r="C873" t="s">
        <v>481</v>
      </c>
      <c r="D873" t="s">
        <v>1445</v>
      </c>
      <c r="E873" t="s">
        <v>1370</v>
      </c>
      <c r="G873" t="b">
        <v>0</v>
      </c>
      <c r="H873" t="b">
        <v>1</v>
      </c>
      <c r="I873">
        <v>5</v>
      </c>
      <c r="J873" t="b">
        <v>1</v>
      </c>
      <c r="K873" t="b">
        <v>1</v>
      </c>
      <c r="L873" t="s">
        <v>224</v>
      </c>
    </row>
    <row r="874" spans="1:12" x14ac:dyDescent="0.25">
      <c r="A874" t="s">
        <v>1445</v>
      </c>
      <c r="B874" t="s">
        <v>466</v>
      </c>
      <c r="C874" t="s">
        <v>481</v>
      </c>
      <c r="D874" t="s">
        <v>1376</v>
      </c>
      <c r="E874" t="s">
        <v>1370</v>
      </c>
      <c r="G874" t="b">
        <v>0</v>
      </c>
      <c r="H874" t="b">
        <v>1</v>
      </c>
      <c r="I874">
        <v>4</v>
      </c>
      <c r="J874" t="b">
        <v>1</v>
      </c>
      <c r="K874" t="b">
        <v>1</v>
      </c>
      <c r="L874" t="s">
        <v>224</v>
      </c>
    </row>
    <row r="875" spans="1:12" x14ac:dyDescent="0.25">
      <c r="A875" t="s">
        <v>1376</v>
      </c>
      <c r="B875" t="s">
        <v>1457</v>
      </c>
      <c r="C875" t="s">
        <v>481</v>
      </c>
      <c r="D875" t="s">
        <v>1458</v>
      </c>
      <c r="E875" t="s">
        <v>1370</v>
      </c>
      <c r="G875" t="b">
        <v>0</v>
      </c>
      <c r="H875" t="b">
        <v>1</v>
      </c>
      <c r="I875">
        <v>3</v>
      </c>
      <c r="J875" t="b">
        <v>1</v>
      </c>
      <c r="K875" t="b">
        <v>1</v>
      </c>
      <c r="L875" t="s">
        <v>224</v>
      </c>
    </row>
    <row r="876" spans="1:12" x14ac:dyDescent="0.25">
      <c r="A876" t="s">
        <v>1459</v>
      </c>
      <c r="B876" t="s">
        <v>476</v>
      </c>
      <c r="C876" t="s">
        <v>481</v>
      </c>
      <c r="D876" t="s">
        <v>1460</v>
      </c>
      <c r="E876" t="s">
        <v>1370</v>
      </c>
      <c r="G876" t="b">
        <v>1</v>
      </c>
      <c r="H876" t="b">
        <v>0</v>
      </c>
      <c r="I876">
        <v>5</v>
      </c>
      <c r="J876" t="b">
        <v>0</v>
      </c>
      <c r="K876" t="b">
        <v>1</v>
      </c>
      <c r="L876" t="s">
        <v>224</v>
      </c>
    </row>
    <row r="877" spans="1:12" x14ac:dyDescent="0.25">
      <c r="A877" t="s">
        <v>1461</v>
      </c>
      <c r="B877" t="s">
        <v>1462</v>
      </c>
      <c r="C877" t="s">
        <v>481</v>
      </c>
      <c r="D877" t="s">
        <v>1460</v>
      </c>
      <c r="E877" t="s">
        <v>1370</v>
      </c>
      <c r="G877" t="b">
        <v>0</v>
      </c>
      <c r="H877" t="b">
        <v>1</v>
      </c>
      <c r="I877">
        <v>5</v>
      </c>
      <c r="J877" t="b">
        <v>0</v>
      </c>
      <c r="K877" t="b">
        <v>1</v>
      </c>
      <c r="L877" t="s">
        <v>224</v>
      </c>
    </row>
    <row r="878" spans="1:12" x14ac:dyDescent="0.25">
      <c r="A878" t="s">
        <v>1460</v>
      </c>
      <c r="B878" t="s">
        <v>1463</v>
      </c>
      <c r="C878" t="s">
        <v>481</v>
      </c>
      <c r="D878" t="s">
        <v>1464</v>
      </c>
      <c r="E878" t="s">
        <v>1370</v>
      </c>
      <c r="G878" t="b">
        <v>0</v>
      </c>
      <c r="H878" t="b">
        <v>1</v>
      </c>
      <c r="I878">
        <v>4</v>
      </c>
      <c r="J878" t="b">
        <v>1</v>
      </c>
      <c r="K878" t="b">
        <v>1</v>
      </c>
      <c r="L878" t="s">
        <v>224</v>
      </c>
    </row>
    <row r="879" spans="1:12" x14ac:dyDescent="0.25">
      <c r="A879" t="s">
        <v>1465</v>
      </c>
      <c r="B879" t="s">
        <v>1399</v>
      </c>
      <c r="C879" t="s">
        <v>481</v>
      </c>
      <c r="D879" t="s">
        <v>1464</v>
      </c>
      <c r="E879" t="s">
        <v>1370</v>
      </c>
      <c r="G879" t="b">
        <v>0</v>
      </c>
      <c r="H879" t="b">
        <v>1</v>
      </c>
      <c r="I879">
        <v>4</v>
      </c>
      <c r="J879" t="b">
        <v>0</v>
      </c>
      <c r="K879" t="b">
        <v>1</v>
      </c>
      <c r="L879" t="s">
        <v>224</v>
      </c>
    </row>
    <row r="880" spans="1:12" x14ac:dyDescent="0.25">
      <c r="A880" t="s">
        <v>1466</v>
      </c>
      <c r="B880" t="s">
        <v>1450</v>
      </c>
      <c r="C880" t="s">
        <v>481</v>
      </c>
      <c r="D880" t="s">
        <v>1464</v>
      </c>
      <c r="E880" t="s">
        <v>1370</v>
      </c>
      <c r="G880" t="b">
        <v>0</v>
      </c>
      <c r="H880" t="b">
        <v>1</v>
      </c>
      <c r="I880">
        <v>4</v>
      </c>
      <c r="J880" t="b">
        <v>0</v>
      </c>
      <c r="K880" t="b">
        <v>1</v>
      </c>
      <c r="L880" t="s">
        <v>224</v>
      </c>
    </row>
    <row r="881" spans="1:12" x14ac:dyDescent="0.25">
      <c r="A881" t="s">
        <v>1467</v>
      </c>
      <c r="B881" t="s">
        <v>1468</v>
      </c>
      <c r="C881" t="s">
        <v>481</v>
      </c>
      <c r="D881" t="s">
        <v>1464</v>
      </c>
      <c r="E881" t="s">
        <v>1370</v>
      </c>
      <c r="G881" t="b">
        <v>0</v>
      </c>
      <c r="H881" t="b">
        <v>1</v>
      </c>
      <c r="I881">
        <v>4</v>
      </c>
      <c r="J881" t="b">
        <v>0</v>
      </c>
      <c r="K881" t="b">
        <v>1</v>
      </c>
      <c r="L881" t="s">
        <v>224</v>
      </c>
    </row>
    <row r="882" spans="1:12" x14ac:dyDescent="0.25">
      <c r="A882" t="s">
        <v>1469</v>
      </c>
      <c r="B882" t="s">
        <v>1470</v>
      </c>
      <c r="C882" t="s">
        <v>481</v>
      </c>
      <c r="D882" t="s">
        <v>1464</v>
      </c>
      <c r="E882" t="s">
        <v>1370</v>
      </c>
      <c r="G882" t="b">
        <v>0</v>
      </c>
      <c r="H882" t="b">
        <v>1</v>
      </c>
      <c r="I882">
        <v>4</v>
      </c>
      <c r="J882" t="b">
        <v>0</v>
      </c>
      <c r="K882" t="b">
        <v>1</v>
      </c>
      <c r="L882" t="s">
        <v>224</v>
      </c>
    </row>
    <row r="883" spans="1:12" x14ac:dyDescent="0.25">
      <c r="A883" t="s">
        <v>1471</v>
      </c>
      <c r="B883" t="s">
        <v>1472</v>
      </c>
      <c r="C883" t="s">
        <v>481</v>
      </c>
      <c r="D883" t="s">
        <v>1464</v>
      </c>
      <c r="E883" t="s">
        <v>1370</v>
      </c>
      <c r="G883" t="b">
        <v>0</v>
      </c>
      <c r="H883" t="b">
        <v>1</v>
      </c>
      <c r="I883">
        <v>4</v>
      </c>
      <c r="J883" t="b">
        <v>0</v>
      </c>
      <c r="K883" t="b">
        <v>1</v>
      </c>
      <c r="L883" t="s">
        <v>224</v>
      </c>
    </row>
    <row r="884" spans="1:12" x14ac:dyDescent="0.25">
      <c r="A884" t="s">
        <v>1473</v>
      </c>
      <c r="B884" t="s">
        <v>1474</v>
      </c>
      <c r="C884" t="s">
        <v>481</v>
      </c>
      <c r="D884" t="s">
        <v>1464</v>
      </c>
      <c r="E884" t="s">
        <v>1370</v>
      </c>
      <c r="G884" t="b">
        <v>1</v>
      </c>
      <c r="H884" t="b">
        <v>0</v>
      </c>
      <c r="I884">
        <v>4</v>
      </c>
      <c r="J884" t="b">
        <v>0</v>
      </c>
      <c r="K884" t="b">
        <v>1</v>
      </c>
      <c r="L884" t="s">
        <v>224</v>
      </c>
    </row>
    <row r="885" spans="1:12" x14ac:dyDescent="0.25">
      <c r="A885" t="s">
        <v>1475</v>
      </c>
      <c r="B885" t="s">
        <v>1476</v>
      </c>
      <c r="C885" t="s">
        <v>481</v>
      </c>
      <c r="D885" t="s">
        <v>1464</v>
      </c>
      <c r="E885" t="s">
        <v>1370</v>
      </c>
      <c r="G885" t="b">
        <v>1</v>
      </c>
      <c r="H885" t="b">
        <v>0</v>
      </c>
      <c r="I885">
        <v>4</v>
      </c>
      <c r="J885" t="b">
        <v>0</v>
      </c>
      <c r="K885" t="b">
        <v>1</v>
      </c>
      <c r="L885" t="s">
        <v>224</v>
      </c>
    </row>
    <row r="886" spans="1:12" x14ac:dyDescent="0.25">
      <c r="A886" t="s">
        <v>1477</v>
      </c>
      <c r="B886" t="s">
        <v>1478</v>
      </c>
      <c r="C886" t="s">
        <v>481</v>
      </c>
      <c r="D886" t="s">
        <v>1464</v>
      </c>
      <c r="E886" t="s">
        <v>1370</v>
      </c>
      <c r="G886" t="b">
        <v>0</v>
      </c>
      <c r="H886" t="b">
        <v>1</v>
      </c>
      <c r="I886">
        <v>4</v>
      </c>
      <c r="J886" t="b">
        <v>0</v>
      </c>
      <c r="K886" t="b">
        <v>1</v>
      </c>
      <c r="L886" t="s">
        <v>224</v>
      </c>
    </row>
    <row r="887" spans="1:12" x14ac:dyDescent="0.25">
      <c r="A887" t="s">
        <v>1464</v>
      </c>
      <c r="B887" t="s">
        <v>476</v>
      </c>
      <c r="C887" t="s">
        <v>481</v>
      </c>
      <c r="D887" t="s">
        <v>1458</v>
      </c>
      <c r="E887" t="s">
        <v>1370</v>
      </c>
      <c r="G887" t="b">
        <v>0</v>
      </c>
      <c r="H887" t="b">
        <v>1</v>
      </c>
      <c r="I887">
        <v>3</v>
      </c>
      <c r="J887" t="b">
        <v>1</v>
      </c>
      <c r="K887" t="b">
        <v>1</v>
      </c>
      <c r="L887" t="s">
        <v>224</v>
      </c>
    </row>
    <row r="888" spans="1:12" x14ac:dyDescent="0.25">
      <c r="A888" t="s">
        <v>1458</v>
      </c>
      <c r="B888" t="s">
        <v>1479</v>
      </c>
      <c r="C888" t="s">
        <v>481</v>
      </c>
      <c r="D888" t="s">
        <v>1480</v>
      </c>
      <c r="E888" t="s">
        <v>1370</v>
      </c>
      <c r="G888" t="b">
        <v>1</v>
      </c>
      <c r="H888" t="b">
        <v>1</v>
      </c>
      <c r="I888">
        <v>2</v>
      </c>
      <c r="J888" t="b">
        <v>1</v>
      </c>
      <c r="K888" t="b">
        <v>1</v>
      </c>
      <c r="L888" t="s">
        <v>224</v>
      </c>
    </row>
    <row r="889" spans="1:12" x14ac:dyDescent="0.25">
      <c r="A889" t="s">
        <v>1481</v>
      </c>
      <c r="B889" t="s">
        <v>1482</v>
      </c>
      <c r="C889" t="s">
        <v>481</v>
      </c>
      <c r="D889" t="s">
        <v>1483</v>
      </c>
      <c r="E889" t="s">
        <v>1370</v>
      </c>
      <c r="G889" t="b">
        <v>0</v>
      </c>
      <c r="H889" t="b">
        <v>1</v>
      </c>
      <c r="I889">
        <v>6</v>
      </c>
      <c r="J889" t="b">
        <v>0</v>
      </c>
      <c r="K889" t="b">
        <v>1</v>
      </c>
      <c r="L889" t="s">
        <v>224</v>
      </c>
    </row>
    <row r="890" spans="1:12" x14ac:dyDescent="0.25">
      <c r="A890" t="s">
        <v>1484</v>
      </c>
      <c r="B890" t="s">
        <v>1485</v>
      </c>
      <c r="C890" t="s">
        <v>481</v>
      </c>
      <c r="D890" t="s">
        <v>1483</v>
      </c>
      <c r="E890" t="s">
        <v>1370</v>
      </c>
      <c r="G890" t="b">
        <v>0</v>
      </c>
      <c r="H890" t="b">
        <v>1</v>
      </c>
      <c r="I890">
        <v>6</v>
      </c>
      <c r="J890" t="b">
        <v>0</v>
      </c>
      <c r="K890" t="b">
        <v>1</v>
      </c>
      <c r="L890" t="s">
        <v>224</v>
      </c>
    </row>
    <row r="891" spans="1:12" x14ac:dyDescent="0.25">
      <c r="A891" t="s">
        <v>1486</v>
      </c>
      <c r="B891" t="s">
        <v>491</v>
      </c>
      <c r="C891" t="s">
        <v>481</v>
      </c>
      <c r="D891" t="s">
        <v>1483</v>
      </c>
      <c r="E891" t="s">
        <v>1370</v>
      </c>
      <c r="G891" t="b">
        <v>0</v>
      </c>
      <c r="H891" t="b">
        <v>1</v>
      </c>
      <c r="I891">
        <v>6</v>
      </c>
      <c r="J891" t="b">
        <v>0</v>
      </c>
      <c r="K891" t="b">
        <v>1</v>
      </c>
      <c r="L891" t="s">
        <v>224</v>
      </c>
    </row>
    <row r="892" spans="1:12" x14ac:dyDescent="0.25">
      <c r="A892" t="s">
        <v>1487</v>
      </c>
      <c r="B892" t="s">
        <v>493</v>
      </c>
      <c r="C892" t="s">
        <v>481</v>
      </c>
      <c r="D892" t="s">
        <v>1483</v>
      </c>
      <c r="E892" t="s">
        <v>1370</v>
      </c>
      <c r="G892" t="b">
        <v>0</v>
      </c>
      <c r="H892" t="b">
        <v>1</v>
      </c>
      <c r="I892">
        <v>6</v>
      </c>
      <c r="J892" t="b">
        <v>0</v>
      </c>
      <c r="K892" t="b">
        <v>1</v>
      </c>
      <c r="L892" t="s">
        <v>224</v>
      </c>
    </row>
    <row r="893" spans="1:12" x14ac:dyDescent="0.25">
      <c r="A893" t="s">
        <v>1488</v>
      </c>
      <c r="B893" t="s">
        <v>1489</v>
      </c>
      <c r="C893" t="s">
        <v>481</v>
      </c>
      <c r="D893" t="s">
        <v>1483</v>
      </c>
      <c r="E893" t="s">
        <v>1370</v>
      </c>
      <c r="G893" t="b">
        <v>0</v>
      </c>
      <c r="H893" t="b">
        <v>1</v>
      </c>
      <c r="I893">
        <v>6</v>
      </c>
      <c r="J893" t="b">
        <v>0</v>
      </c>
      <c r="K893" t="b">
        <v>1</v>
      </c>
      <c r="L893" t="s">
        <v>224</v>
      </c>
    </row>
    <row r="894" spans="1:12" x14ac:dyDescent="0.25">
      <c r="A894" t="s">
        <v>1490</v>
      </c>
      <c r="B894" t="s">
        <v>1491</v>
      </c>
      <c r="C894" t="s">
        <v>481</v>
      </c>
      <c r="D894" t="s">
        <v>1483</v>
      </c>
      <c r="E894" t="s">
        <v>1370</v>
      </c>
      <c r="G894" t="b">
        <v>0</v>
      </c>
      <c r="H894" t="b">
        <v>1</v>
      </c>
      <c r="I894">
        <v>6</v>
      </c>
      <c r="J894" t="b">
        <v>0</v>
      </c>
      <c r="K894" t="b">
        <v>1</v>
      </c>
      <c r="L894" t="s">
        <v>224</v>
      </c>
    </row>
    <row r="895" spans="1:12" x14ac:dyDescent="0.25">
      <c r="A895" t="s">
        <v>1492</v>
      </c>
      <c r="B895" t="s">
        <v>1493</v>
      </c>
      <c r="C895" t="s">
        <v>481</v>
      </c>
      <c r="D895" t="s">
        <v>1483</v>
      </c>
      <c r="E895" t="s">
        <v>1370</v>
      </c>
      <c r="G895" t="b">
        <v>0</v>
      </c>
      <c r="H895" t="b">
        <v>1</v>
      </c>
      <c r="I895">
        <v>6</v>
      </c>
      <c r="J895" t="b">
        <v>0</v>
      </c>
      <c r="K895" t="b">
        <v>1</v>
      </c>
      <c r="L895" t="s">
        <v>224</v>
      </c>
    </row>
    <row r="896" spans="1:12" x14ac:dyDescent="0.25">
      <c r="A896" t="s">
        <v>1483</v>
      </c>
      <c r="B896" t="s">
        <v>1494</v>
      </c>
      <c r="C896" t="s">
        <v>481</v>
      </c>
      <c r="D896" t="s">
        <v>1495</v>
      </c>
      <c r="E896" t="s">
        <v>1370</v>
      </c>
      <c r="G896" t="b">
        <v>0</v>
      </c>
      <c r="H896" t="b">
        <v>1</v>
      </c>
      <c r="I896">
        <v>5</v>
      </c>
      <c r="J896" t="b">
        <v>1</v>
      </c>
      <c r="K896" t="b">
        <v>1</v>
      </c>
      <c r="L896" t="s">
        <v>224</v>
      </c>
    </row>
    <row r="897" spans="1:12" x14ac:dyDescent="0.25">
      <c r="A897" t="s">
        <v>1496</v>
      </c>
      <c r="B897" t="s">
        <v>1497</v>
      </c>
      <c r="C897" t="s">
        <v>481</v>
      </c>
      <c r="D897" t="s">
        <v>1498</v>
      </c>
      <c r="E897" t="s">
        <v>1370</v>
      </c>
      <c r="G897" t="b">
        <v>0</v>
      </c>
      <c r="H897" t="b">
        <v>1</v>
      </c>
      <c r="I897">
        <v>6</v>
      </c>
      <c r="J897" t="b">
        <v>0</v>
      </c>
      <c r="K897" t="b">
        <v>1</v>
      </c>
      <c r="L897" t="s">
        <v>224</v>
      </c>
    </row>
    <row r="898" spans="1:12" x14ac:dyDescent="0.25">
      <c r="A898" t="s">
        <v>1499</v>
      </c>
      <c r="B898" t="s">
        <v>1485</v>
      </c>
      <c r="C898" t="s">
        <v>481</v>
      </c>
      <c r="D898" t="s">
        <v>1498</v>
      </c>
      <c r="E898" t="s">
        <v>1370</v>
      </c>
      <c r="G898" t="b">
        <v>0</v>
      </c>
      <c r="H898" t="b">
        <v>1</v>
      </c>
      <c r="I898">
        <v>6</v>
      </c>
      <c r="J898" t="b">
        <v>0</v>
      </c>
      <c r="K898" t="b">
        <v>1</v>
      </c>
      <c r="L898" t="s">
        <v>224</v>
      </c>
    </row>
    <row r="899" spans="1:12" x14ac:dyDescent="0.25">
      <c r="A899" t="s">
        <v>1500</v>
      </c>
      <c r="B899" t="s">
        <v>491</v>
      </c>
      <c r="C899" t="s">
        <v>481</v>
      </c>
      <c r="D899" t="s">
        <v>1498</v>
      </c>
      <c r="E899" t="s">
        <v>1370</v>
      </c>
      <c r="G899" t="b">
        <v>0</v>
      </c>
      <c r="H899" t="b">
        <v>1</v>
      </c>
      <c r="I899">
        <v>6</v>
      </c>
      <c r="J899" t="b">
        <v>0</v>
      </c>
      <c r="K899" t="b">
        <v>1</v>
      </c>
      <c r="L899" t="s">
        <v>224</v>
      </c>
    </row>
    <row r="900" spans="1:12" x14ac:dyDescent="0.25">
      <c r="A900" t="s">
        <v>1501</v>
      </c>
      <c r="B900" t="s">
        <v>493</v>
      </c>
      <c r="C900" t="s">
        <v>481</v>
      </c>
      <c r="D900" t="s">
        <v>1498</v>
      </c>
      <c r="E900" t="s">
        <v>1370</v>
      </c>
      <c r="G900" t="b">
        <v>0</v>
      </c>
      <c r="H900" t="b">
        <v>1</v>
      </c>
      <c r="I900">
        <v>6</v>
      </c>
      <c r="J900" t="b">
        <v>0</v>
      </c>
      <c r="K900" t="b">
        <v>1</v>
      </c>
      <c r="L900" t="s">
        <v>224</v>
      </c>
    </row>
    <row r="901" spans="1:12" x14ac:dyDescent="0.25">
      <c r="A901" t="s">
        <v>1502</v>
      </c>
      <c r="B901" t="s">
        <v>1489</v>
      </c>
      <c r="C901" t="s">
        <v>481</v>
      </c>
      <c r="D901" t="s">
        <v>1498</v>
      </c>
      <c r="E901" t="s">
        <v>1370</v>
      </c>
      <c r="G901" t="b">
        <v>0</v>
      </c>
      <c r="H901" t="b">
        <v>1</v>
      </c>
      <c r="I901">
        <v>6</v>
      </c>
      <c r="J901" t="b">
        <v>0</v>
      </c>
      <c r="K901" t="b">
        <v>1</v>
      </c>
      <c r="L901" t="s">
        <v>224</v>
      </c>
    </row>
    <row r="902" spans="1:12" x14ac:dyDescent="0.25">
      <c r="A902" t="s">
        <v>1503</v>
      </c>
      <c r="B902" t="s">
        <v>1491</v>
      </c>
      <c r="C902" t="s">
        <v>481</v>
      </c>
      <c r="D902" t="s">
        <v>1498</v>
      </c>
      <c r="E902" t="s">
        <v>1370</v>
      </c>
      <c r="G902" t="b">
        <v>0</v>
      </c>
      <c r="H902" t="b">
        <v>1</v>
      </c>
      <c r="I902">
        <v>6</v>
      </c>
      <c r="J902" t="b">
        <v>0</v>
      </c>
      <c r="K902" t="b">
        <v>1</v>
      </c>
      <c r="L902" t="s">
        <v>224</v>
      </c>
    </row>
    <row r="903" spans="1:12" x14ac:dyDescent="0.25">
      <c r="A903" t="s">
        <v>1504</v>
      </c>
      <c r="B903" t="s">
        <v>1493</v>
      </c>
      <c r="C903" t="s">
        <v>481</v>
      </c>
      <c r="D903" t="s">
        <v>1498</v>
      </c>
      <c r="E903" t="s">
        <v>1370</v>
      </c>
      <c r="G903" t="b">
        <v>0</v>
      </c>
      <c r="H903" t="b">
        <v>1</v>
      </c>
      <c r="I903">
        <v>6</v>
      </c>
      <c r="J903" t="b">
        <v>0</v>
      </c>
      <c r="K903" t="b">
        <v>1</v>
      </c>
      <c r="L903" t="s">
        <v>224</v>
      </c>
    </row>
    <row r="904" spans="1:12" x14ac:dyDescent="0.25">
      <c r="A904" t="s">
        <v>1505</v>
      </c>
      <c r="B904" t="s">
        <v>1506</v>
      </c>
      <c r="C904" t="s">
        <v>481</v>
      </c>
      <c r="D904" t="s">
        <v>1498</v>
      </c>
      <c r="E904" t="s">
        <v>1370</v>
      </c>
      <c r="G904" t="b">
        <v>0</v>
      </c>
      <c r="H904" t="b">
        <v>1</v>
      </c>
      <c r="I904">
        <v>6</v>
      </c>
      <c r="J904" t="b">
        <v>0</v>
      </c>
      <c r="K904" t="b">
        <v>1</v>
      </c>
      <c r="L904" t="s">
        <v>224</v>
      </c>
    </row>
    <row r="905" spans="1:12" x14ac:dyDescent="0.25">
      <c r="A905" t="s">
        <v>1498</v>
      </c>
      <c r="B905" t="s">
        <v>1507</v>
      </c>
      <c r="C905" t="s">
        <v>481</v>
      </c>
      <c r="D905" t="s">
        <v>1495</v>
      </c>
      <c r="E905" t="s">
        <v>1370</v>
      </c>
      <c r="G905" t="b">
        <v>0</v>
      </c>
      <c r="H905" t="b">
        <v>1</v>
      </c>
      <c r="I905">
        <v>5</v>
      </c>
      <c r="J905" t="b">
        <v>1</v>
      </c>
      <c r="K905" t="b">
        <v>1</v>
      </c>
      <c r="L905" t="s">
        <v>224</v>
      </c>
    </row>
    <row r="906" spans="1:12" x14ac:dyDescent="0.25">
      <c r="A906" t="s">
        <v>1508</v>
      </c>
      <c r="B906" t="s">
        <v>1509</v>
      </c>
      <c r="C906" t="s">
        <v>481</v>
      </c>
      <c r="D906" t="s">
        <v>1510</v>
      </c>
      <c r="E906" t="s">
        <v>1370</v>
      </c>
      <c r="G906" t="b">
        <v>0</v>
      </c>
      <c r="H906" t="b">
        <v>1</v>
      </c>
      <c r="I906">
        <v>6</v>
      </c>
      <c r="J906" t="b">
        <v>0</v>
      </c>
      <c r="K906" t="b">
        <v>1</v>
      </c>
      <c r="L906" t="s">
        <v>224</v>
      </c>
    </row>
    <row r="907" spans="1:12" x14ac:dyDescent="0.25">
      <c r="A907" t="s">
        <v>1511</v>
      </c>
      <c r="B907" t="s">
        <v>1485</v>
      </c>
      <c r="C907" t="s">
        <v>481</v>
      </c>
      <c r="D907" t="s">
        <v>1510</v>
      </c>
      <c r="E907" t="s">
        <v>1370</v>
      </c>
      <c r="G907" t="b">
        <v>0</v>
      </c>
      <c r="H907" t="b">
        <v>1</v>
      </c>
      <c r="I907">
        <v>6</v>
      </c>
      <c r="J907" t="b">
        <v>0</v>
      </c>
      <c r="K907" t="b">
        <v>1</v>
      </c>
      <c r="L907" t="s">
        <v>224</v>
      </c>
    </row>
    <row r="908" spans="1:12" x14ac:dyDescent="0.25">
      <c r="A908" t="s">
        <v>1512</v>
      </c>
      <c r="B908" t="s">
        <v>491</v>
      </c>
      <c r="C908" t="s">
        <v>481</v>
      </c>
      <c r="D908" t="s">
        <v>1510</v>
      </c>
      <c r="E908" t="s">
        <v>1370</v>
      </c>
      <c r="G908" t="b">
        <v>0</v>
      </c>
      <c r="H908" t="b">
        <v>1</v>
      </c>
      <c r="I908">
        <v>6</v>
      </c>
      <c r="J908" t="b">
        <v>0</v>
      </c>
      <c r="K908" t="b">
        <v>1</v>
      </c>
      <c r="L908" t="s">
        <v>224</v>
      </c>
    </row>
    <row r="909" spans="1:12" x14ac:dyDescent="0.25">
      <c r="A909" t="s">
        <v>1513</v>
      </c>
      <c r="B909" t="s">
        <v>493</v>
      </c>
      <c r="C909" t="s">
        <v>481</v>
      </c>
      <c r="D909" t="s">
        <v>1510</v>
      </c>
      <c r="E909" t="s">
        <v>1370</v>
      </c>
      <c r="G909" t="b">
        <v>0</v>
      </c>
      <c r="H909" t="b">
        <v>1</v>
      </c>
      <c r="I909">
        <v>6</v>
      </c>
      <c r="J909" t="b">
        <v>0</v>
      </c>
      <c r="K909" t="b">
        <v>1</v>
      </c>
      <c r="L909" t="s">
        <v>224</v>
      </c>
    </row>
    <row r="910" spans="1:12" x14ac:dyDescent="0.25">
      <c r="A910" t="s">
        <v>1514</v>
      </c>
      <c r="B910" t="s">
        <v>1489</v>
      </c>
      <c r="C910" t="s">
        <v>481</v>
      </c>
      <c r="D910" t="s">
        <v>1510</v>
      </c>
      <c r="E910" t="s">
        <v>1370</v>
      </c>
      <c r="G910" t="b">
        <v>0</v>
      </c>
      <c r="H910" t="b">
        <v>1</v>
      </c>
      <c r="I910">
        <v>6</v>
      </c>
      <c r="J910" t="b">
        <v>0</v>
      </c>
      <c r="K910" t="b">
        <v>1</v>
      </c>
      <c r="L910" t="s">
        <v>224</v>
      </c>
    </row>
    <row r="911" spans="1:12" x14ac:dyDescent="0.25">
      <c r="A911" t="s">
        <v>1515</v>
      </c>
      <c r="B911" t="s">
        <v>1491</v>
      </c>
      <c r="C911" t="s">
        <v>481</v>
      </c>
      <c r="D911" t="s">
        <v>1510</v>
      </c>
      <c r="E911" t="s">
        <v>1370</v>
      </c>
      <c r="G911" t="b">
        <v>0</v>
      </c>
      <c r="H911" t="b">
        <v>1</v>
      </c>
      <c r="I911">
        <v>6</v>
      </c>
      <c r="J911" t="b">
        <v>0</v>
      </c>
      <c r="K911" t="b">
        <v>1</v>
      </c>
      <c r="L911" t="s">
        <v>224</v>
      </c>
    </row>
    <row r="912" spans="1:12" x14ac:dyDescent="0.25">
      <c r="A912" t="s">
        <v>1516</v>
      </c>
      <c r="B912" t="s">
        <v>1493</v>
      </c>
      <c r="C912" t="s">
        <v>481</v>
      </c>
      <c r="D912" t="s">
        <v>1510</v>
      </c>
      <c r="E912" t="s">
        <v>1370</v>
      </c>
      <c r="G912" t="b">
        <v>0</v>
      </c>
      <c r="H912" t="b">
        <v>1</v>
      </c>
      <c r="I912">
        <v>6</v>
      </c>
      <c r="J912" t="b">
        <v>0</v>
      </c>
      <c r="K912" t="b">
        <v>1</v>
      </c>
      <c r="L912" t="s">
        <v>224</v>
      </c>
    </row>
    <row r="913" spans="1:12" x14ac:dyDescent="0.25">
      <c r="A913" t="s">
        <v>1517</v>
      </c>
      <c r="B913" t="s">
        <v>1518</v>
      </c>
      <c r="C913" t="s">
        <v>481</v>
      </c>
      <c r="D913" t="s">
        <v>1510</v>
      </c>
      <c r="E913" t="s">
        <v>1370</v>
      </c>
      <c r="G913" t="b">
        <v>0</v>
      </c>
      <c r="H913" t="b">
        <v>1</v>
      </c>
      <c r="I913">
        <v>6</v>
      </c>
      <c r="J913" t="b">
        <v>0</v>
      </c>
      <c r="K913" t="b">
        <v>1</v>
      </c>
      <c r="L913" t="s">
        <v>224</v>
      </c>
    </row>
    <row r="914" spans="1:12" x14ac:dyDescent="0.25">
      <c r="A914" t="s">
        <v>1510</v>
      </c>
      <c r="B914" t="s">
        <v>1519</v>
      </c>
      <c r="C914" t="s">
        <v>481</v>
      </c>
      <c r="D914" t="s">
        <v>1495</v>
      </c>
      <c r="E914" t="s">
        <v>1370</v>
      </c>
      <c r="G914" t="b">
        <v>0</v>
      </c>
      <c r="H914" t="b">
        <v>1</v>
      </c>
      <c r="I914">
        <v>5</v>
      </c>
      <c r="J914" t="b">
        <v>1</v>
      </c>
      <c r="K914" t="b">
        <v>1</v>
      </c>
      <c r="L914" t="s">
        <v>224</v>
      </c>
    </row>
    <row r="915" spans="1:12" x14ac:dyDescent="0.25">
      <c r="A915" t="s">
        <v>1520</v>
      </c>
      <c r="B915" t="s">
        <v>1521</v>
      </c>
      <c r="C915" t="s">
        <v>481</v>
      </c>
      <c r="D915" t="s">
        <v>1495</v>
      </c>
      <c r="E915" t="s">
        <v>1370</v>
      </c>
      <c r="G915" t="b">
        <v>1</v>
      </c>
      <c r="H915" t="b">
        <v>1</v>
      </c>
      <c r="I915">
        <v>5</v>
      </c>
      <c r="J915" t="b">
        <v>0</v>
      </c>
      <c r="K915" t="b">
        <v>1</v>
      </c>
      <c r="L915" t="s">
        <v>224</v>
      </c>
    </row>
    <row r="916" spans="1:12" x14ac:dyDescent="0.25">
      <c r="A916" t="s">
        <v>1495</v>
      </c>
      <c r="B916" t="s">
        <v>1522</v>
      </c>
      <c r="C916" t="s">
        <v>481</v>
      </c>
      <c r="D916" t="s">
        <v>1523</v>
      </c>
      <c r="E916" t="s">
        <v>1370</v>
      </c>
      <c r="G916" t="b">
        <v>0</v>
      </c>
      <c r="H916" t="b">
        <v>1</v>
      </c>
      <c r="I916">
        <v>4</v>
      </c>
      <c r="J916" t="b">
        <v>1</v>
      </c>
      <c r="K916" t="b">
        <v>1</v>
      </c>
      <c r="L916" t="s">
        <v>224</v>
      </c>
    </row>
    <row r="917" spans="1:12" x14ac:dyDescent="0.25">
      <c r="A917" t="s">
        <v>1524</v>
      </c>
      <c r="B917" t="s">
        <v>1525</v>
      </c>
      <c r="C917" t="s">
        <v>481</v>
      </c>
      <c r="D917" t="s">
        <v>1526</v>
      </c>
      <c r="E917" t="s">
        <v>1370</v>
      </c>
      <c r="G917" t="b">
        <v>0</v>
      </c>
      <c r="H917" t="b">
        <v>1</v>
      </c>
      <c r="I917">
        <v>5</v>
      </c>
      <c r="J917" t="b">
        <v>0</v>
      </c>
      <c r="K917" t="b">
        <v>1</v>
      </c>
      <c r="L917" t="s">
        <v>224</v>
      </c>
    </row>
    <row r="918" spans="1:12" x14ac:dyDescent="0.25">
      <c r="A918" t="s">
        <v>1527</v>
      </c>
      <c r="B918" t="s">
        <v>1528</v>
      </c>
      <c r="C918" t="s">
        <v>481</v>
      </c>
      <c r="D918" t="s">
        <v>1526</v>
      </c>
      <c r="E918" t="s">
        <v>1370</v>
      </c>
      <c r="G918" t="b">
        <v>0</v>
      </c>
      <c r="H918" t="b">
        <v>1</v>
      </c>
      <c r="I918">
        <v>5</v>
      </c>
      <c r="J918" t="b">
        <v>0</v>
      </c>
      <c r="K918" t="b">
        <v>1</v>
      </c>
      <c r="L918" t="s">
        <v>224</v>
      </c>
    </row>
    <row r="919" spans="1:12" x14ac:dyDescent="0.25">
      <c r="A919" t="s">
        <v>1529</v>
      </c>
      <c r="B919" t="s">
        <v>1530</v>
      </c>
      <c r="C919" t="s">
        <v>481</v>
      </c>
      <c r="D919" t="s">
        <v>1526</v>
      </c>
      <c r="E919" t="s">
        <v>1370</v>
      </c>
      <c r="G919" t="b">
        <v>0</v>
      </c>
      <c r="H919" t="b">
        <v>1</v>
      </c>
      <c r="I919">
        <v>5</v>
      </c>
      <c r="J919" t="b">
        <v>0</v>
      </c>
      <c r="K919" t="b">
        <v>1</v>
      </c>
      <c r="L919" t="s">
        <v>224</v>
      </c>
    </row>
    <row r="920" spans="1:12" x14ac:dyDescent="0.25">
      <c r="A920" t="s">
        <v>1531</v>
      </c>
      <c r="B920" t="s">
        <v>1532</v>
      </c>
      <c r="C920" t="s">
        <v>481</v>
      </c>
      <c r="D920" t="s">
        <v>1526</v>
      </c>
      <c r="E920" t="s">
        <v>1370</v>
      </c>
      <c r="G920" t="b">
        <v>0</v>
      </c>
      <c r="H920" t="b">
        <v>1</v>
      </c>
      <c r="I920">
        <v>5</v>
      </c>
      <c r="J920" t="b">
        <v>0</v>
      </c>
      <c r="K920" t="b">
        <v>1</v>
      </c>
      <c r="L920" t="s">
        <v>224</v>
      </c>
    </row>
    <row r="921" spans="1:12" x14ac:dyDescent="0.25">
      <c r="A921" t="s">
        <v>1526</v>
      </c>
      <c r="B921" t="s">
        <v>1533</v>
      </c>
      <c r="C921" t="s">
        <v>481</v>
      </c>
      <c r="D921" t="s">
        <v>1523</v>
      </c>
      <c r="E921" t="s">
        <v>1370</v>
      </c>
      <c r="G921" t="b">
        <v>0</v>
      </c>
      <c r="H921" t="b">
        <v>1</v>
      </c>
      <c r="I921">
        <v>4</v>
      </c>
      <c r="J921" t="b">
        <v>1</v>
      </c>
      <c r="K921" t="b">
        <v>1</v>
      </c>
      <c r="L921" t="s">
        <v>224</v>
      </c>
    </row>
    <row r="922" spans="1:12" x14ac:dyDescent="0.25">
      <c r="A922" t="s">
        <v>1534</v>
      </c>
      <c r="B922" t="s">
        <v>1535</v>
      </c>
      <c r="C922" t="s">
        <v>481</v>
      </c>
      <c r="D922" t="s">
        <v>1536</v>
      </c>
      <c r="E922" t="s">
        <v>1370</v>
      </c>
      <c r="G922" t="b">
        <v>0</v>
      </c>
      <c r="H922" t="b">
        <v>1</v>
      </c>
      <c r="I922">
        <v>6</v>
      </c>
      <c r="J922" t="b">
        <v>0</v>
      </c>
      <c r="K922" t="b">
        <v>1</v>
      </c>
      <c r="L922" t="s">
        <v>224</v>
      </c>
    </row>
    <row r="923" spans="1:12" x14ac:dyDescent="0.25">
      <c r="A923" t="s">
        <v>1537</v>
      </c>
      <c r="B923" t="s">
        <v>1538</v>
      </c>
      <c r="C923" t="s">
        <v>481</v>
      </c>
      <c r="D923" t="s">
        <v>1536</v>
      </c>
      <c r="E923" t="s">
        <v>1370</v>
      </c>
      <c r="G923" t="b">
        <v>0</v>
      </c>
      <c r="H923" t="b">
        <v>1</v>
      </c>
      <c r="I923">
        <v>6</v>
      </c>
      <c r="J923" t="b">
        <v>0</v>
      </c>
      <c r="K923" t="b">
        <v>1</v>
      </c>
      <c r="L923" t="s">
        <v>224</v>
      </c>
    </row>
    <row r="924" spans="1:12" x14ac:dyDescent="0.25">
      <c r="A924" t="s">
        <v>1539</v>
      </c>
      <c r="B924" t="s">
        <v>1540</v>
      </c>
      <c r="C924" t="s">
        <v>481</v>
      </c>
      <c r="D924" t="s">
        <v>1536</v>
      </c>
      <c r="E924" t="s">
        <v>1370</v>
      </c>
      <c r="G924" t="b">
        <v>0</v>
      </c>
      <c r="H924" t="b">
        <v>1</v>
      </c>
      <c r="I924">
        <v>6</v>
      </c>
      <c r="J924" t="b">
        <v>0</v>
      </c>
      <c r="K924" t="b">
        <v>1</v>
      </c>
      <c r="L924" t="s">
        <v>224</v>
      </c>
    </row>
    <row r="925" spans="1:12" x14ac:dyDescent="0.25">
      <c r="A925" t="s">
        <v>1541</v>
      </c>
      <c r="B925" t="s">
        <v>1474</v>
      </c>
      <c r="C925" t="s">
        <v>481</v>
      </c>
      <c r="D925" t="s">
        <v>1536</v>
      </c>
      <c r="E925" t="s">
        <v>1370</v>
      </c>
      <c r="G925" t="b">
        <v>0</v>
      </c>
      <c r="H925" t="b">
        <v>1</v>
      </c>
      <c r="I925">
        <v>6</v>
      </c>
      <c r="J925" t="b">
        <v>0</v>
      </c>
      <c r="K925" t="b">
        <v>1</v>
      </c>
      <c r="L925" t="s">
        <v>224</v>
      </c>
    </row>
    <row r="926" spans="1:12" x14ac:dyDescent="0.25">
      <c r="A926" t="s">
        <v>1542</v>
      </c>
      <c r="B926" t="s">
        <v>1543</v>
      </c>
      <c r="C926" t="s">
        <v>481</v>
      </c>
      <c r="D926" t="s">
        <v>1536</v>
      </c>
      <c r="E926" t="s">
        <v>1370</v>
      </c>
      <c r="G926" t="b">
        <v>0</v>
      </c>
      <c r="H926" t="b">
        <v>1</v>
      </c>
      <c r="I926">
        <v>6</v>
      </c>
      <c r="J926" t="b">
        <v>0</v>
      </c>
      <c r="K926" t="b">
        <v>1</v>
      </c>
      <c r="L926" t="s">
        <v>224</v>
      </c>
    </row>
    <row r="927" spans="1:12" x14ac:dyDescent="0.25">
      <c r="A927" t="s">
        <v>1536</v>
      </c>
      <c r="B927" t="s">
        <v>1544</v>
      </c>
      <c r="C927" t="s">
        <v>481</v>
      </c>
      <c r="D927" t="s">
        <v>1545</v>
      </c>
      <c r="E927" t="s">
        <v>1370</v>
      </c>
      <c r="G927" t="b">
        <v>0</v>
      </c>
      <c r="H927" t="b">
        <v>1</v>
      </c>
      <c r="I927">
        <v>5</v>
      </c>
      <c r="J927" t="b">
        <v>1</v>
      </c>
      <c r="K927" t="b">
        <v>1</v>
      </c>
      <c r="L927" t="s">
        <v>224</v>
      </c>
    </row>
    <row r="928" spans="1:12" x14ac:dyDescent="0.25">
      <c r="A928" t="s">
        <v>1546</v>
      </c>
      <c r="B928" t="s">
        <v>1547</v>
      </c>
      <c r="C928" t="s">
        <v>481</v>
      </c>
      <c r="D928" t="s">
        <v>1545</v>
      </c>
      <c r="E928" t="s">
        <v>1370</v>
      </c>
      <c r="F928" t="s">
        <v>1044</v>
      </c>
      <c r="G928" t="b">
        <v>0</v>
      </c>
      <c r="H928" t="b">
        <v>1</v>
      </c>
      <c r="I928">
        <v>5</v>
      </c>
      <c r="J928" t="b">
        <v>0</v>
      </c>
      <c r="K928" t="b">
        <v>1</v>
      </c>
      <c r="L928" t="s">
        <v>224</v>
      </c>
    </row>
    <row r="929" spans="1:12" x14ac:dyDescent="0.25">
      <c r="A929" t="s">
        <v>1548</v>
      </c>
      <c r="B929" t="s">
        <v>1549</v>
      </c>
      <c r="C929" t="s">
        <v>481</v>
      </c>
      <c r="D929" t="s">
        <v>1545</v>
      </c>
      <c r="E929" t="s">
        <v>1370</v>
      </c>
      <c r="G929" t="b">
        <v>0</v>
      </c>
      <c r="H929" t="b">
        <v>1</v>
      </c>
      <c r="I929">
        <v>5</v>
      </c>
      <c r="J929" t="b">
        <v>0</v>
      </c>
      <c r="K929" t="b">
        <v>1</v>
      </c>
      <c r="L929" t="s">
        <v>224</v>
      </c>
    </row>
    <row r="930" spans="1:12" x14ac:dyDescent="0.25">
      <c r="A930" t="s">
        <v>1550</v>
      </c>
      <c r="B930" t="s">
        <v>1551</v>
      </c>
      <c r="C930" t="s">
        <v>481</v>
      </c>
      <c r="D930" t="s">
        <v>1545</v>
      </c>
      <c r="E930" t="s">
        <v>1370</v>
      </c>
      <c r="G930" t="b">
        <v>0</v>
      </c>
      <c r="H930" t="b">
        <v>1</v>
      </c>
      <c r="I930">
        <v>5</v>
      </c>
      <c r="J930" t="b">
        <v>0</v>
      </c>
      <c r="K930" t="b">
        <v>1</v>
      </c>
      <c r="L930" t="s">
        <v>224</v>
      </c>
    </row>
    <row r="931" spans="1:12" x14ac:dyDescent="0.25">
      <c r="A931" t="s">
        <v>1545</v>
      </c>
      <c r="B931" t="s">
        <v>1552</v>
      </c>
      <c r="C931" t="s">
        <v>481</v>
      </c>
      <c r="D931" t="s">
        <v>1523</v>
      </c>
      <c r="E931" t="s">
        <v>1370</v>
      </c>
      <c r="G931" t="b">
        <v>0</v>
      </c>
      <c r="H931" t="b">
        <v>1</v>
      </c>
      <c r="I931">
        <v>4</v>
      </c>
      <c r="J931" t="b">
        <v>1</v>
      </c>
      <c r="K931" t="b">
        <v>1</v>
      </c>
      <c r="L931" t="s">
        <v>224</v>
      </c>
    </row>
    <row r="932" spans="1:12" x14ac:dyDescent="0.25">
      <c r="A932" t="s">
        <v>1523</v>
      </c>
      <c r="B932" t="s">
        <v>1553</v>
      </c>
      <c r="C932" t="s">
        <v>481</v>
      </c>
      <c r="D932" t="s">
        <v>1554</v>
      </c>
      <c r="E932" t="s">
        <v>1370</v>
      </c>
      <c r="G932" t="b">
        <v>0</v>
      </c>
      <c r="H932" t="b">
        <v>1</v>
      </c>
      <c r="I932">
        <v>3</v>
      </c>
      <c r="J932" t="b">
        <v>1</v>
      </c>
      <c r="K932" t="b">
        <v>1</v>
      </c>
      <c r="L932" t="s">
        <v>224</v>
      </c>
    </row>
    <row r="933" spans="1:12" x14ac:dyDescent="0.25">
      <c r="A933" t="s">
        <v>1555</v>
      </c>
      <c r="B933" t="s">
        <v>1507</v>
      </c>
      <c r="C933" t="s">
        <v>481</v>
      </c>
      <c r="D933" t="s">
        <v>1556</v>
      </c>
      <c r="E933" t="s">
        <v>1370</v>
      </c>
      <c r="G933" t="b">
        <v>0</v>
      </c>
      <c r="H933" t="b">
        <v>1</v>
      </c>
      <c r="I933">
        <v>5</v>
      </c>
      <c r="J933" t="b">
        <v>0</v>
      </c>
      <c r="K933" t="b">
        <v>1</v>
      </c>
      <c r="L933" t="s">
        <v>224</v>
      </c>
    </row>
    <row r="934" spans="1:12" x14ac:dyDescent="0.25">
      <c r="A934" t="s">
        <v>1557</v>
      </c>
      <c r="B934" t="s">
        <v>1519</v>
      </c>
      <c r="C934" t="s">
        <v>481</v>
      </c>
      <c r="D934" t="s">
        <v>1556</v>
      </c>
      <c r="E934" t="s">
        <v>1370</v>
      </c>
      <c r="G934" t="b">
        <v>0</v>
      </c>
      <c r="H934" t="b">
        <v>1</v>
      </c>
      <c r="I934">
        <v>5</v>
      </c>
      <c r="J934" t="b">
        <v>0</v>
      </c>
      <c r="K934" t="b">
        <v>1</v>
      </c>
      <c r="L934" t="s">
        <v>224</v>
      </c>
    </row>
    <row r="935" spans="1:12" x14ac:dyDescent="0.25">
      <c r="A935" t="s">
        <v>1556</v>
      </c>
      <c r="B935" t="s">
        <v>1558</v>
      </c>
      <c r="C935" t="s">
        <v>481</v>
      </c>
      <c r="D935" t="s">
        <v>1559</v>
      </c>
      <c r="E935" t="s">
        <v>1370</v>
      </c>
      <c r="G935" t="b">
        <v>0</v>
      </c>
      <c r="H935" t="b">
        <v>1</v>
      </c>
      <c r="I935">
        <v>4</v>
      </c>
      <c r="J935" t="b">
        <v>1</v>
      </c>
      <c r="K935" t="b">
        <v>1</v>
      </c>
      <c r="L935" t="s">
        <v>224</v>
      </c>
    </row>
    <row r="936" spans="1:12" x14ac:dyDescent="0.25">
      <c r="A936" t="s">
        <v>1560</v>
      </c>
      <c r="B936" t="s">
        <v>1525</v>
      </c>
      <c r="C936" t="s">
        <v>481</v>
      </c>
      <c r="D936" t="s">
        <v>1561</v>
      </c>
      <c r="E936" t="s">
        <v>1370</v>
      </c>
      <c r="G936" t="b">
        <v>0</v>
      </c>
      <c r="H936" t="b">
        <v>1</v>
      </c>
      <c r="I936">
        <v>5</v>
      </c>
      <c r="J936" t="b">
        <v>0</v>
      </c>
      <c r="K936" t="b">
        <v>1</v>
      </c>
      <c r="L936" t="s">
        <v>224</v>
      </c>
    </row>
    <row r="937" spans="1:12" x14ac:dyDescent="0.25">
      <c r="A937" t="s">
        <v>1562</v>
      </c>
      <c r="B937" t="s">
        <v>1528</v>
      </c>
      <c r="C937" t="s">
        <v>481</v>
      </c>
      <c r="D937" t="s">
        <v>1561</v>
      </c>
      <c r="E937" t="s">
        <v>1370</v>
      </c>
      <c r="G937" t="b">
        <v>0</v>
      </c>
      <c r="H937" t="b">
        <v>1</v>
      </c>
      <c r="I937">
        <v>5</v>
      </c>
      <c r="J937" t="b">
        <v>0</v>
      </c>
      <c r="K937" t="b">
        <v>1</v>
      </c>
      <c r="L937" t="s">
        <v>224</v>
      </c>
    </row>
    <row r="938" spans="1:12" x14ac:dyDescent="0.25">
      <c r="A938" t="s">
        <v>1563</v>
      </c>
      <c r="B938" t="s">
        <v>1530</v>
      </c>
      <c r="C938" t="s">
        <v>481</v>
      </c>
      <c r="D938" t="s">
        <v>1561</v>
      </c>
      <c r="E938" t="s">
        <v>1370</v>
      </c>
      <c r="G938" t="b">
        <v>0</v>
      </c>
      <c r="H938" t="b">
        <v>1</v>
      </c>
      <c r="I938">
        <v>5</v>
      </c>
      <c r="J938" t="b">
        <v>0</v>
      </c>
      <c r="K938" t="b">
        <v>1</v>
      </c>
      <c r="L938" t="s">
        <v>224</v>
      </c>
    </row>
    <row r="939" spans="1:12" x14ac:dyDescent="0.25">
      <c r="A939" t="s">
        <v>1564</v>
      </c>
      <c r="B939" t="s">
        <v>1532</v>
      </c>
      <c r="C939" t="s">
        <v>481</v>
      </c>
      <c r="D939" t="s">
        <v>1561</v>
      </c>
      <c r="E939" t="s">
        <v>1370</v>
      </c>
      <c r="G939" t="b">
        <v>0</v>
      </c>
      <c r="H939" t="b">
        <v>1</v>
      </c>
      <c r="I939">
        <v>5</v>
      </c>
      <c r="J939" t="b">
        <v>0</v>
      </c>
      <c r="K939" t="b">
        <v>1</v>
      </c>
      <c r="L939" t="s">
        <v>224</v>
      </c>
    </row>
    <row r="940" spans="1:12" x14ac:dyDescent="0.25">
      <c r="A940" t="s">
        <v>1565</v>
      </c>
      <c r="B940" t="s">
        <v>1566</v>
      </c>
      <c r="C940" t="s">
        <v>481</v>
      </c>
      <c r="D940" t="s">
        <v>1561</v>
      </c>
      <c r="E940" t="s">
        <v>1370</v>
      </c>
      <c r="G940" t="b">
        <v>0</v>
      </c>
      <c r="H940" t="b">
        <v>1</v>
      </c>
      <c r="I940">
        <v>5</v>
      </c>
      <c r="J940" t="b">
        <v>0</v>
      </c>
      <c r="K940" t="b">
        <v>1</v>
      </c>
      <c r="L940" t="s">
        <v>224</v>
      </c>
    </row>
    <row r="941" spans="1:12" x14ac:dyDescent="0.25">
      <c r="A941" t="s">
        <v>1561</v>
      </c>
      <c r="B941" t="s">
        <v>1567</v>
      </c>
      <c r="C941" t="s">
        <v>481</v>
      </c>
      <c r="D941" t="s">
        <v>1559</v>
      </c>
      <c r="E941" t="s">
        <v>1370</v>
      </c>
      <c r="G941" t="b">
        <v>0</v>
      </c>
      <c r="H941" t="b">
        <v>1</v>
      </c>
      <c r="I941">
        <v>4</v>
      </c>
      <c r="J941" t="b">
        <v>1</v>
      </c>
      <c r="K941" t="b">
        <v>1</v>
      </c>
      <c r="L941" t="s">
        <v>224</v>
      </c>
    </row>
    <row r="942" spans="1:12" x14ac:dyDescent="0.25">
      <c r="A942" t="s">
        <v>1568</v>
      </c>
      <c r="B942" t="s">
        <v>1569</v>
      </c>
      <c r="C942" t="s">
        <v>481</v>
      </c>
      <c r="D942" t="s">
        <v>1559</v>
      </c>
      <c r="E942" t="s">
        <v>1370</v>
      </c>
      <c r="G942" t="b">
        <v>0</v>
      </c>
      <c r="H942" t="b">
        <v>1</v>
      </c>
      <c r="I942">
        <v>4</v>
      </c>
      <c r="J942" t="b">
        <v>0</v>
      </c>
      <c r="K942" t="b">
        <v>1</v>
      </c>
      <c r="L942" t="s">
        <v>224</v>
      </c>
    </row>
    <row r="943" spans="1:12" x14ac:dyDescent="0.25">
      <c r="A943" t="s">
        <v>1570</v>
      </c>
      <c r="B943" t="s">
        <v>1571</v>
      </c>
      <c r="C943" t="s">
        <v>481</v>
      </c>
      <c r="D943" t="s">
        <v>1559</v>
      </c>
      <c r="E943" t="s">
        <v>1370</v>
      </c>
      <c r="G943" t="b">
        <v>0</v>
      </c>
      <c r="H943" t="b">
        <v>1</v>
      </c>
      <c r="I943">
        <v>4</v>
      </c>
      <c r="J943" t="b">
        <v>0</v>
      </c>
      <c r="K943" t="b">
        <v>1</v>
      </c>
      <c r="L943" t="s">
        <v>224</v>
      </c>
    </row>
    <row r="944" spans="1:12" x14ac:dyDescent="0.25">
      <c r="A944" t="s">
        <v>1572</v>
      </c>
      <c r="B944" t="s">
        <v>1547</v>
      </c>
      <c r="C944" t="s">
        <v>481</v>
      </c>
      <c r="D944" t="s">
        <v>1559</v>
      </c>
      <c r="E944" t="s">
        <v>1370</v>
      </c>
      <c r="F944" t="s">
        <v>1044</v>
      </c>
      <c r="G944" t="b">
        <v>0</v>
      </c>
      <c r="H944" t="b">
        <v>1</v>
      </c>
      <c r="I944">
        <v>4</v>
      </c>
      <c r="J944" t="b">
        <v>0</v>
      </c>
      <c r="K944" t="b">
        <v>1</v>
      </c>
      <c r="L944" t="s">
        <v>224</v>
      </c>
    </row>
    <row r="945" spans="1:12" x14ac:dyDescent="0.25">
      <c r="A945" t="s">
        <v>1573</v>
      </c>
      <c r="B945" t="s">
        <v>1574</v>
      </c>
      <c r="C945" t="s">
        <v>481</v>
      </c>
      <c r="D945" t="s">
        <v>1559</v>
      </c>
      <c r="E945" t="s">
        <v>1370</v>
      </c>
      <c r="G945" t="b">
        <v>0</v>
      </c>
      <c r="H945" t="b">
        <v>1</v>
      </c>
      <c r="I945">
        <v>4</v>
      </c>
      <c r="J945" t="b">
        <v>0</v>
      </c>
      <c r="K945" t="b">
        <v>1</v>
      </c>
      <c r="L945" t="s">
        <v>224</v>
      </c>
    </row>
    <row r="946" spans="1:12" x14ac:dyDescent="0.25">
      <c r="A946" t="s">
        <v>1575</v>
      </c>
      <c r="B946" t="s">
        <v>1549</v>
      </c>
      <c r="C946" t="s">
        <v>481</v>
      </c>
      <c r="D946" t="s">
        <v>1559</v>
      </c>
      <c r="E946" t="s">
        <v>1370</v>
      </c>
      <c r="G946" t="b">
        <v>0</v>
      </c>
      <c r="H946" t="b">
        <v>1</v>
      </c>
      <c r="I946">
        <v>4</v>
      </c>
      <c r="J946" t="b">
        <v>0</v>
      </c>
      <c r="K946" t="b">
        <v>1</v>
      </c>
      <c r="L946" t="s">
        <v>224</v>
      </c>
    </row>
    <row r="947" spans="1:12" x14ac:dyDescent="0.25">
      <c r="A947" t="s">
        <v>1576</v>
      </c>
      <c r="B947" t="s">
        <v>1577</v>
      </c>
      <c r="C947" t="s">
        <v>481</v>
      </c>
      <c r="D947" t="s">
        <v>1578</v>
      </c>
      <c r="E947" t="s">
        <v>1370</v>
      </c>
      <c r="G947" t="b">
        <v>0</v>
      </c>
      <c r="H947" t="b">
        <v>1</v>
      </c>
      <c r="I947">
        <v>5</v>
      </c>
      <c r="J947" t="b">
        <v>0</v>
      </c>
      <c r="K947" t="b">
        <v>1</v>
      </c>
      <c r="L947" t="s">
        <v>224</v>
      </c>
    </row>
    <row r="948" spans="1:12" x14ac:dyDescent="0.25">
      <c r="A948" t="s">
        <v>1579</v>
      </c>
      <c r="B948" t="s">
        <v>1580</v>
      </c>
      <c r="C948" t="s">
        <v>481</v>
      </c>
      <c r="D948" t="s">
        <v>1578</v>
      </c>
      <c r="E948" t="s">
        <v>1370</v>
      </c>
      <c r="G948" t="b">
        <v>0</v>
      </c>
      <c r="H948" t="b">
        <v>1</v>
      </c>
      <c r="I948">
        <v>5</v>
      </c>
      <c r="J948" t="b">
        <v>0</v>
      </c>
      <c r="K948" t="b">
        <v>1</v>
      </c>
      <c r="L948" t="s">
        <v>224</v>
      </c>
    </row>
    <row r="949" spans="1:12" x14ac:dyDescent="0.25">
      <c r="A949" t="s">
        <v>1581</v>
      </c>
      <c r="B949" t="s">
        <v>1582</v>
      </c>
      <c r="C949" t="s">
        <v>481</v>
      </c>
      <c r="D949" t="s">
        <v>1578</v>
      </c>
      <c r="E949" t="s">
        <v>1370</v>
      </c>
      <c r="G949" t="b">
        <v>0</v>
      </c>
      <c r="H949" t="b">
        <v>1</v>
      </c>
      <c r="I949">
        <v>5</v>
      </c>
      <c r="J949" t="b">
        <v>0</v>
      </c>
      <c r="K949" t="b">
        <v>1</v>
      </c>
      <c r="L949" t="s">
        <v>224</v>
      </c>
    </row>
    <row r="950" spans="1:12" x14ac:dyDescent="0.25">
      <c r="A950" t="s">
        <v>1578</v>
      </c>
      <c r="B950" t="s">
        <v>1583</v>
      </c>
      <c r="C950" t="s">
        <v>481</v>
      </c>
      <c r="D950" t="s">
        <v>1559</v>
      </c>
      <c r="E950" t="s">
        <v>1370</v>
      </c>
      <c r="G950" t="b">
        <v>0</v>
      </c>
      <c r="H950" t="b">
        <v>1</v>
      </c>
      <c r="I950">
        <v>4</v>
      </c>
      <c r="J950" t="b">
        <v>1</v>
      </c>
      <c r="K950" t="b">
        <v>1</v>
      </c>
      <c r="L950" t="s">
        <v>224</v>
      </c>
    </row>
    <row r="951" spans="1:12" x14ac:dyDescent="0.25">
      <c r="A951" t="s">
        <v>1584</v>
      </c>
      <c r="B951" t="s">
        <v>1585</v>
      </c>
      <c r="C951" t="s">
        <v>481</v>
      </c>
      <c r="D951" t="s">
        <v>1559</v>
      </c>
      <c r="E951" t="s">
        <v>1370</v>
      </c>
      <c r="G951" t="b">
        <v>0</v>
      </c>
      <c r="H951" t="b">
        <v>1</v>
      </c>
      <c r="I951">
        <v>4</v>
      </c>
      <c r="J951" t="b">
        <v>0</v>
      </c>
      <c r="K951" t="b">
        <v>1</v>
      </c>
      <c r="L951" t="s">
        <v>224</v>
      </c>
    </row>
    <row r="952" spans="1:12" x14ac:dyDescent="0.25">
      <c r="A952" t="s">
        <v>1586</v>
      </c>
      <c r="B952" t="s">
        <v>1587</v>
      </c>
      <c r="C952" t="s">
        <v>481</v>
      </c>
      <c r="D952" t="s">
        <v>1588</v>
      </c>
      <c r="E952" t="s">
        <v>1370</v>
      </c>
      <c r="G952" t="b">
        <v>0</v>
      </c>
      <c r="H952" t="b">
        <v>1</v>
      </c>
      <c r="I952">
        <v>5</v>
      </c>
      <c r="J952" t="b">
        <v>0</v>
      </c>
      <c r="K952" t="b">
        <v>1</v>
      </c>
      <c r="L952" t="s">
        <v>224</v>
      </c>
    </row>
    <row r="953" spans="1:12" x14ac:dyDescent="0.25">
      <c r="A953" t="s">
        <v>1589</v>
      </c>
      <c r="B953" t="s">
        <v>1590</v>
      </c>
      <c r="C953" t="s">
        <v>481</v>
      </c>
      <c r="D953" t="s">
        <v>1588</v>
      </c>
      <c r="E953" t="s">
        <v>1370</v>
      </c>
      <c r="G953" t="b">
        <v>0</v>
      </c>
      <c r="H953" t="b">
        <v>1</v>
      </c>
      <c r="I953">
        <v>5</v>
      </c>
      <c r="J953" t="b">
        <v>0</v>
      </c>
      <c r="K953" t="b">
        <v>1</v>
      </c>
      <c r="L953" t="s">
        <v>224</v>
      </c>
    </row>
    <row r="954" spans="1:12" x14ac:dyDescent="0.25">
      <c r="A954" t="s">
        <v>1588</v>
      </c>
      <c r="B954" t="s">
        <v>1591</v>
      </c>
      <c r="C954" t="s">
        <v>481</v>
      </c>
      <c r="D954" t="s">
        <v>1559</v>
      </c>
      <c r="E954" t="s">
        <v>1370</v>
      </c>
      <c r="G954" t="b">
        <v>0</v>
      </c>
      <c r="H954" t="b">
        <v>1</v>
      </c>
      <c r="I954">
        <v>4</v>
      </c>
      <c r="J954" t="b">
        <v>1</v>
      </c>
      <c r="K954" t="b">
        <v>1</v>
      </c>
      <c r="L954" t="s">
        <v>224</v>
      </c>
    </row>
    <row r="955" spans="1:12" x14ac:dyDescent="0.25">
      <c r="A955" t="s">
        <v>1559</v>
      </c>
      <c r="B955" t="s">
        <v>1592</v>
      </c>
      <c r="C955" t="s">
        <v>481</v>
      </c>
      <c r="D955" t="s">
        <v>1554</v>
      </c>
      <c r="E955" t="s">
        <v>1370</v>
      </c>
      <c r="G955" t="b">
        <v>0</v>
      </c>
      <c r="H955" t="b">
        <v>1</v>
      </c>
      <c r="I955">
        <v>3</v>
      </c>
      <c r="J955" t="b">
        <v>1</v>
      </c>
      <c r="K955" t="b">
        <v>1</v>
      </c>
      <c r="L955" t="s">
        <v>224</v>
      </c>
    </row>
    <row r="956" spans="1:12" x14ac:dyDescent="0.25">
      <c r="A956" t="s">
        <v>1554</v>
      </c>
      <c r="B956" t="s">
        <v>1593</v>
      </c>
      <c r="C956" t="s">
        <v>481</v>
      </c>
      <c r="D956" t="s">
        <v>1480</v>
      </c>
      <c r="E956" t="s">
        <v>1370</v>
      </c>
      <c r="G956" t="b">
        <v>0</v>
      </c>
      <c r="H956" t="b">
        <v>1</v>
      </c>
      <c r="I956">
        <v>2</v>
      </c>
      <c r="J956" t="b">
        <v>1</v>
      </c>
      <c r="K956" t="b">
        <v>1</v>
      </c>
      <c r="L956" t="s">
        <v>224</v>
      </c>
    </row>
    <row r="957" spans="1:12" x14ac:dyDescent="0.25">
      <c r="A957" t="s">
        <v>1480</v>
      </c>
      <c r="B957" t="s">
        <v>1594</v>
      </c>
      <c r="C957" t="s">
        <v>481</v>
      </c>
      <c r="D957" t="s">
        <v>1366</v>
      </c>
      <c r="E957" t="s">
        <v>1370</v>
      </c>
      <c r="G957" t="b">
        <v>0</v>
      </c>
      <c r="H957" t="b">
        <v>1</v>
      </c>
      <c r="I957">
        <v>1</v>
      </c>
      <c r="J957" t="b">
        <v>1</v>
      </c>
      <c r="K957" t="b">
        <v>1</v>
      </c>
      <c r="L957" t="s">
        <v>224</v>
      </c>
    </row>
    <row r="958" spans="1:12" x14ac:dyDescent="0.25">
      <c r="A958" t="s">
        <v>1595</v>
      </c>
      <c r="B958" t="s">
        <v>248</v>
      </c>
      <c r="C958" t="s">
        <v>1596</v>
      </c>
      <c r="D958" t="s">
        <v>1597</v>
      </c>
      <c r="G958" t="b">
        <v>0</v>
      </c>
      <c r="H958" t="b">
        <v>1</v>
      </c>
      <c r="I958">
        <v>7</v>
      </c>
      <c r="J958" t="b">
        <v>0</v>
      </c>
      <c r="K958" t="b">
        <v>1</v>
      </c>
      <c r="L958" t="s">
        <v>224</v>
      </c>
    </row>
    <row r="959" spans="1:12" x14ac:dyDescent="0.25">
      <c r="A959" t="s">
        <v>1598</v>
      </c>
      <c r="B959" t="s">
        <v>1599</v>
      </c>
      <c r="C959" t="s">
        <v>1596</v>
      </c>
      <c r="D959" t="s">
        <v>1597</v>
      </c>
      <c r="G959" t="b">
        <v>0</v>
      </c>
      <c r="H959" t="b">
        <v>1</v>
      </c>
      <c r="I959">
        <v>7</v>
      </c>
      <c r="J959" t="b">
        <v>0</v>
      </c>
      <c r="K959" t="b">
        <v>1</v>
      </c>
      <c r="L959" t="s">
        <v>224</v>
      </c>
    </row>
    <row r="960" spans="1:12" x14ac:dyDescent="0.25">
      <c r="A960" t="s">
        <v>1600</v>
      </c>
      <c r="B960" t="s">
        <v>1601</v>
      </c>
      <c r="C960" t="s">
        <v>1596</v>
      </c>
      <c r="D960" t="s">
        <v>1597</v>
      </c>
      <c r="G960" t="b">
        <v>0</v>
      </c>
      <c r="H960" t="b">
        <v>1</v>
      </c>
      <c r="I960">
        <v>7</v>
      </c>
      <c r="J960" t="b">
        <v>0</v>
      </c>
      <c r="K960" t="b">
        <v>0</v>
      </c>
      <c r="L960" t="s">
        <v>224</v>
      </c>
    </row>
    <row r="961" spans="1:12" x14ac:dyDescent="0.25">
      <c r="A961" t="s">
        <v>1602</v>
      </c>
      <c r="B961" t="s">
        <v>1603</v>
      </c>
      <c r="C961" t="s">
        <v>1596</v>
      </c>
      <c r="D961" t="s">
        <v>1597</v>
      </c>
      <c r="G961" t="b">
        <v>0</v>
      </c>
      <c r="H961" t="b">
        <v>1</v>
      </c>
      <c r="I961">
        <v>7</v>
      </c>
      <c r="J961" t="b">
        <v>0</v>
      </c>
      <c r="K961" t="b">
        <v>1</v>
      </c>
      <c r="L961" t="s">
        <v>224</v>
      </c>
    </row>
    <row r="962" spans="1:12" x14ac:dyDescent="0.25">
      <c r="A962" t="s">
        <v>1604</v>
      </c>
      <c r="B962" t="s">
        <v>304</v>
      </c>
      <c r="C962" t="s">
        <v>1596</v>
      </c>
      <c r="D962" t="s">
        <v>1597</v>
      </c>
      <c r="G962" t="b">
        <v>0</v>
      </c>
      <c r="H962" t="b">
        <v>1</v>
      </c>
      <c r="I962">
        <v>7</v>
      </c>
      <c r="J962" t="b">
        <v>0</v>
      </c>
      <c r="K962" t="b">
        <v>1</v>
      </c>
      <c r="L962" t="s">
        <v>224</v>
      </c>
    </row>
    <row r="963" spans="1:12" x14ac:dyDescent="0.25">
      <c r="A963" t="s">
        <v>1605</v>
      </c>
      <c r="B963" t="s">
        <v>1606</v>
      </c>
      <c r="C963" t="s">
        <v>1596</v>
      </c>
      <c r="D963" t="s">
        <v>1597</v>
      </c>
      <c r="G963" t="b">
        <v>0</v>
      </c>
      <c r="H963" t="b">
        <v>1</v>
      </c>
      <c r="I963">
        <v>7</v>
      </c>
      <c r="J963" t="b">
        <v>0</v>
      </c>
      <c r="K963" t="b">
        <v>1</v>
      </c>
      <c r="L963" t="s">
        <v>224</v>
      </c>
    </row>
    <row r="964" spans="1:12" x14ac:dyDescent="0.25">
      <c r="A964" t="s">
        <v>1607</v>
      </c>
      <c r="B964" t="s">
        <v>347</v>
      </c>
      <c r="C964" t="s">
        <v>1596</v>
      </c>
      <c r="D964" t="s">
        <v>1597</v>
      </c>
      <c r="G964" t="b">
        <v>0</v>
      </c>
      <c r="H964" t="b">
        <v>1</v>
      </c>
      <c r="I964">
        <v>7</v>
      </c>
      <c r="J964" t="b">
        <v>0</v>
      </c>
      <c r="K964" t="b">
        <v>1</v>
      </c>
      <c r="L964" t="s">
        <v>224</v>
      </c>
    </row>
    <row r="965" spans="1:12" x14ac:dyDescent="0.25">
      <c r="A965" t="s">
        <v>1608</v>
      </c>
      <c r="B965" t="s">
        <v>355</v>
      </c>
      <c r="C965" t="s">
        <v>1596</v>
      </c>
      <c r="D965" t="s">
        <v>1597</v>
      </c>
      <c r="G965" t="b">
        <v>0</v>
      </c>
      <c r="H965" t="b">
        <v>1</v>
      </c>
      <c r="I965">
        <v>7</v>
      </c>
      <c r="J965" t="b">
        <v>0</v>
      </c>
      <c r="K965" t="b">
        <v>1</v>
      </c>
      <c r="L965" t="s">
        <v>224</v>
      </c>
    </row>
    <row r="966" spans="1:12" x14ac:dyDescent="0.25">
      <c r="A966" t="s">
        <v>1597</v>
      </c>
      <c r="B966" t="s">
        <v>1609</v>
      </c>
      <c r="C966" t="s">
        <v>1596</v>
      </c>
      <c r="D966" t="s">
        <v>1610</v>
      </c>
      <c r="G966" t="b">
        <v>0</v>
      </c>
      <c r="H966" t="b">
        <v>0</v>
      </c>
      <c r="I966">
        <v>6</v>
      </c>
      <c r="J966" t="b">
        <v>1</v>
      </c>
      <c r="K966" t="b">
        <v>1</v>
      </c>
      <c r="L966" t="s">
        <v>224</v>
      </c>
    </row>
    <row r="967" spans="1:12" x14ac:dyDescent="0.25">
      <c r="A967" t="s">
        <v>1611</v>
      </c>
      <c r="B967" t="s">
        <v>1612</v>
      </c>
      <c r="C967" t="s">
        <v>1596</v>
      </c>
      <c r="D967" t="s">
        <v>1610</v>
      </c>
      <c r="G967" t="b">
        <v>0</v>
      </c>
      <c r="H967" t="b">
        <v>1</v>
      </c>
      <c r="I967">
        <v>6</v>
      </c>
      <c r="J967" t="b">
        <v>0</v>
      </c>
      <c r="K967" t="b">
        <v>1</v>
      </c>
      <c r="L967" t="s">
        <v>224</v>
      </c>
    </row>
    <row r="968" spans="1:12" x14ac:dyDescent="0.25">
      <c r="A968" t="s">
        <v>1610</v>
      </c>
      <c r="B968" t="s">
        <v>356</v>
      </c>
      <c r="C968" t="s">
        <v>1596</v>
      </c>
      <c r="D968" t="s">
        <v>1613</v>
      </c>
      <c r="G968" t="b">
        <v>0</v>
      </c>
      <c r="H968" t="b">
        <v>0</v>
      </c>
      <c r="I968">
        <v>5</v>
      </c>
      <c r="J968" t="b">
        <v>1</v>
      </c>
      <c r="K968" t="b">
        <v>1</v>
      </c>
      <c r="L968" t="s">
        <v>224</v>
      </c>
    </row>
    <row r="969" spans="1:12" x14ac:dyDescent="0.25">
      <c r="A969" t="s">
        <v>1614</v>
      </c>
      <c r="B969" t="s">
        <v>1615</v>
      </c>
      <c r="C969" t="s">
        <v>1596</v>
      </c>
      <c r="D969" t="s">
        <v>1613</v>
      </c>
      <c r="G969" t="b">
        <v>0</v>
      </c>
      <c r="H969" t="b">
        <v>1</v>
      </c>
      <c r="I969">
        <v>5</v>
      </c>
      <c r="J969" t="b">
        <v>0</v>
      </c>
      <c r="K969" t="b">
        <v>1</v>
      </c>
      <c r="L969" t="s">
        <v>224</v>
      </c>
    </row>
    <row r="970" spans="1:12" x14ac:dyDescent="0.25">
      <c r="A970" t="s">
        <v>1616</v>
      </c>
      <c r="B970" t="s">
        <v>1617</v>
      </c>
      <c r="C970" t="s">
        <v>1596</v>
      </c>
      <c r="D970" t="s">
        <v>1613</v>
      </c>
      <c r="G970" t="b">
        <v>0</v>
      </c>
      <c r="H970" t="b">
        <v>1</v>
      </c>
      <c r="I970">
        <v>5</v>
      </c>
      <c r="J970" t="b">
        <v>0</v>
      </c>
      <c r="K970" t="b">
        <v>1</v>
      </c>
      <c r="L970" t="s">
        <v>224</v>
      </c>
    </row>
    <row r="971" spans="1:12" x14ac:dyDescent="0.25">
      <c r="A971" t="s">
        <v>1618</v>
      </c>
      <c r="B971" t="s">
        <v>1619</v>
      </c>
      <c r="C971" t="s">
        <v>1596</v>
      </c>
      <c r="D971" t="s">
        <v>1613</v>
      </c>
      <c r="G971" t="b">
        <v>0</v>
      </c>
      <c r="H971" t="b">
        <v>1</v>
      </c>
      <c r="I971">
        <v>5</v>
      </c>
      <c r="J971" t="b">
        <v>0</v>
      </c>
      <c r="K971" t="b">
        <v>1</v>
      </c>
      <c r="L971" t="s">
        <v>224</v>
      </c>
    </row>
    <row r="972" spans="1:12" x14ac:dyDescent="0.25">
      <c r="A972" t="s">
        <v>1620</v>
      </c>
      <c r="B972" t="s">
        <v>1621</v>
      </c>
      <c r="C972" t="s">
        <v>1596</v>
      </c>
      <c r="D972" t="s">
        <v>1613</v>
      </c>
      <c r="G972" t="b">
        <v>0</v>
      </c>
      <c r="H972" t="b">
        <v>1</v>
      </c>
      <c r="I972">
        <v>5</v>
      </c>
      <c r="J972" t="b">
        <v>0</v>
      </c>
      <c r="K972" t="b">
        <v>1</v>
      </c>
      <c r="L972" t="s">
        <v>224</v>
      </c>
    </row>
    <row r="973" spans="1:12" x14ac:dyDescent="0.25">
      <c r="A973" t="s">
        <v>1622</v>
      </c>
      <c r="B973" t="s">
        <v>1623</v>
      </c>
      <c r="C973" t="s">
        <v>1596</v>
      </c>
      <c r="D973" t="s">
        <v>1624</v>
      </c>
      <c r="G973" t="b">
        <v>0</v>
      </c>
      <c r="H973" t="b">
        <v>1</v>
      </c>
      <c r="I973">
        <v>6</v>
      </c>
      <c r="J973" t="b">
        <v>0</v>
      </c>
      <c r="K973" t="b">
        <v>1</v>
      </c>
      <c r="L973" t="s">
        <v>224</v>
      </c>
    </row>
    <row r="974" spans="1:12" x14ac:dyDescent="0.25">
      <c r="A974" t="s">
        <v>1625</v>
      </c>
      <c r="B974" t="s">
        <v>1626</v>
      </c>
      <c r="C974" t="s">
        <v>1596</v>
      </c>
      <c r="D974" t="s">
        <v>1624</v>
      </c>
      <c r="G974" t="b">
        <v>0</v>
      </c>
      <c r="H974" t="b">
        <v>1</v>
      </c>
      <c r="I974">
        <v>6</v>
      </c>
      <c r="J974" t="b">
        <v>0</v>
      </c>
      <c r="K974" t="b">
        <v>1</v>
      </c>
      <c r="L974" t="s">
        <v>224</v>
      </c>
    </row>
    <row r="975" spans="1:12" x14ac:dyDescent="0.25">
      <c r="A975" t="s">
        <v>1627</v>
      </c>
      <c r="B975" t="s">
        <v>1628</v>
      </c>
      <c r="C975" t="s">
        <v>1596</v>
      </c>
      <c r="D975" t="s">
        <v>1629</v>
      </c>
      <c r="G975" t="b">
        <v>0</v>
      </c>
      <c r="H975" t="b">
        <v>1</v>
      </c>
      <c r="I975">
        <v>7</v>
      </c>
      <c r="J975" t="b">
        <v>0</v>
      </c>
      <c r="K975" t="b">
        <v>1</v>
      </c>
      <c r="L975" t="s">
        <v>224</v>
      </c>
    </row>
    <row r="976" spans="1:12" x14ac:dyDescent="0.25">
      <c r="A976" t="s">
        <v>1630</v>
      </c>
      <c r="B976" t="s">
        <v>1631</v>
      </c>
      <c r="C976" t="s">
        <v>1596</v>
      </c>
      <c r="D976" t="s">
        <v>1629</v>
      </c>
      <c r="G976" t="b">
        <v>0</v>
      </c>
      <c r="H976" t="b">
        <v>1</v>
      </c>
      <c r="I976">
        <v>7</v>
      </c>
      <c r="J976" t="b">
        <v>0</v>
      </c>
      <c r="K976" t="b">
        <v>1</v>
      </c>
      <c r="L976" t="s">
        <v>224</v>
      </c>
    </row>
    <row r="977" spans="1:12" x14ac:dyDescent="0.25">
      <c r="A977" t="s">
        <v>1632</v>
      </c>
      <c r="B977" t="s">
        <v>1633</v>
      </c>
      <c r="C977" t="s">
        <v>1596</v>
      </c>
      <c r="D977" t="s">
        <v>1629</v>
      </c>
      <c r="F977" t="s">
        <v>1634</v>
      </c>
      <c r="G977" t="b">
        <v>0</v>
      </c>
      <c r="H977" t="b">
        <v>1</v>
      </c>
      <c r="I977">
        <v>7</v>
      </c>
      <c r="J977" t="b">
        <v>0</v>
      </c>
      <c r="K977" t="b">
        <v>1</v>
      </c>
      <c r="L977" t="s">
        <v>224</v>
      </c>
    </row>
    <row r="978" spans="1:12" x14ac:dyDescent="0.25">
      <c r="A978" t="s">
        <v>1629</v>
      </c>
      <c r="B978" t="s">
        <v>1635</v>
      </c>
      <c r="C978" t="s">
        <v>1596</v>
      </c>
      <c r="D978" t="s">
        <v>1624</v>
      </c>
      <c r="G978" t="b">
        <v>0</v>
      </c>
      <c r="H978" t="b">
        <v>1</v>
      </c>
      <c r="I978">
        <v>6</v>
      </c>
      <c r="J978" t="b">
        <v>1</v>
      </c>
      <c r="K978" t="b">
        <v>1</v>
      </c>
      <c r="L978" t="s">
        <v>224</v>
      </c>
    </row>
    <row r="979" spans="1:12" x14ac:dyDescent="0.25">
      <c r="A979" t="s">
        <v>1636</v>
      </c>
      <c r="B979" t="s">
        <v>1637</v>
      </c>
      <c r="C979" t="s">
        <v>1596</v>
      </c>
      <c r="D979" t="s">
        <v>1638</v>
      </c>
      <c r="G979" t="b">
        <v>0</v>
      </c>
      <c r="H979" t="b">
        <v>1</v>
      </c>
      <c r="I979">
        <v>7</v>
      </c>
      <c r="J979" t="b">
        <v>0</v>
      </c>
      <c r="K979" t="b">
        <v>1</v>
      </c>
      <c r="L979" t="s">
        <v>224</v>
      </c>
    </row>
    <row r="980" spans="1:12" x14ac:dyDescent="0.25">
      <c r="A980" t="s">
        <v>1639</v>
      </c>
      <c r="B980" t="s">
        <v>1640</v>
      </c>
      <c r="C980" t="s">
        <v>1596</v>
      </c>
      <c r="D980" t="s">
        <v>1638</v>
      </c>
      <c r="G980" t="b">
        <v>0</v>
      </c>
      <c r="H980" t="b">
        <v>1</v>
      </c>
      <c r="I980">
        <v>7</v>
      </c>
      <c r="J980" t="b">
        <v>0</v>
      </c>
      <c r="K980" t="b">
        <v>1</v>
      </c>
      <c r="L980" t="s">
        <v>224</v>
      </c>
    </row>
    <row r="981" spans="1:12" x14ac:dyDescent="0.25">
      <c r="A981" t="s">
        <v>1641</v>
      </c>
      <c r="B981" t="s">
        <v>1642</v>
      </c>
      <c r="C981" t="s">
        <v>1596</v>
      </c>
      <c r="D981" t="s">
        <v>1638</v>
      </c>
      <c r="F981" t="s">
        <v>1634</v>
      </c>
      <c r="G981" t="b">
        <v>0</v>
      </c>
      <c r="H981" t="b">
        <v>1</v>
      </c>
      <c r="I981">
        <v>7</v>
      </c>
      <c r="J981" t="b">
        <v>0</v>
      </c>
      <c r="K981" t="b">
        <v>1</v>
      </c>
      <c r="L981" t="s">
        <v>224</v>
      </c>
    </row>
    <row r="982" spans="1:12" x14ac:dyDescent="0.25">
      <c r="A982" t="s">
        <v>1638</v>
      </c>
      <c r="B982" t="s">
        <v>1643</v>
      </c>
      <c r="C982" t="s">
        <v>1596</v>
      </c>
      <c r="D982" t="s">
        <v>1624</v>
      </c>
      <c r="G982" t="b">
        <v>0</v>
      </c>
      <c r="H982" t="b">
        <v>1</v>
      </c>
      <c r="I982">
        <v>6</v>
      </c>
      <c r="J982" t="b">
        <v>1</v>
      </c>
      <c r="K982" t="b">
        <v>1</v>
      </c>
      <c r="L982" t="s">
        <v>224</v>
      </c>
    </row>
    <row r="983" spans="1:12" x14ac:dyDescent="0.25">
      <c r="A983" t="s">
        <v>1624</v>
      </c>
      <c r="B983" t="s">
        <v>1644</v>
      </c>
      <c r="C983" t="s">
        <v>1596</v>
      </c>
      <c r="D983" t="s">
        <v>1613</v>
      </c>
      <c r="G983" t="b">
        <v>0</v>
      </c>
      <c r="H983" t="b">
        <v>1</v>
      </c>
      <c r="I983">
        <v>5</v>
      </c>
      <c r="J983" t="b">
        <v>1</v>
      </c>
      <c r="K983" t="b">
        <v>1</v>
      </c>
      <c r="L983" t="s">
        <v>224</v>
      </c>
    </row>
    <row r="984" spans="1:12" x14ac:dyDescent="0.25">
      <c r="A984" t="s">
        <v>1613</v>
      </c>
      <c r="B984" t="s">
        <v>1645</v>
      </c>
      <c r="C984" t="s">
        <v>1596</v>
      </c>
      <c r="D984" t="s">
        <v>1646</v>
      </c>
      <c r="G984" t="b">
        <v>0</v>
      </c>
      <c r="H984" t="b">
        <v>0</v>
      </c>
      <c r="I984">
        <v>4</v>
      </c>
      <c r="J984" t="b">
        <v>1</v>
      </c>
      <c r="K984" t="b">
        <v>1</v>
      </c>
      <c r="L984" t="s">
        <v>224</v>
      </c>
    </row>
    <row r="985" spans="1:12" x14ac:dyDescent="0.25">
      <c r="A985" t="s">
        <v>1647</v>
      </c>
      <c r="B985" t="s">
        <v>1648</v>
      </c>
      <c r="C985" t="s">
        <v>1596</v>
      </c>
      <c r="D985" t="s">
        <v>1646</v>
      </c>
      <c r="G985" t="b">
        <v>0</v>
      </c>
      <c r="H985" t="b">
        <v>1</v>
      </c>
      <c r="I985">
        <v>4</v>
      </c>
      <c r="J985" t="b">
        <v>0</v>
      </c>
      <c r="K985" t="b">
        <v>1</v>
      </c>
      <c r="L985" t="s">
        <v>224</v>
      </c>
    </row>
    <row r="986" spans="1:12" x14ac:dyDescent="0.25">
      <c r="A986" t="s">
        <v>1649</v>
      </c>
      <c r="B986" t="s">
        <v>1650</v>
      </c>
      <c r="C986" t="s">
        <v>1596</v>
      </c>
      <c r="D986" t="s">
        <v>1646</v>
      </c>
      <c r="G986" t="b">
        <v>0</v>
      </c>
      <c r="H986" t="b">
        <v>1</v>
      </c>
      <c r="I986">
        <v>4</v>
      </c>
      <c r="J986" t="b">
        <v>0</v>
      </c>
      <c r="K986" t="b">
        <v>1</v>
      </c>
      <c r="L986" t="s">
        <v>224</v>
      </c>
    </row>
    <row r="987" spans="1:12" x14ac:dyDescent="0.25">
      <c r="A987" t="s">
        <v>1651</v>
      </c>
      <c r="B987" t="s">
        <v>1652</v>
      </c>
      <c r="C987" t="s">
        <v>1596</v>
      </c>
      <c r="D987" t="s">
        <v>1646</v>
      </c>
      <c r="G987" t="b">
        <v>0</v>
      </c>
      <c r="H987" t="b">
        <v>1</v>
      </c>
      <c r="I987">
        <v>4</v>
      </c>
      <c r="J987" t="b">
        <v>0</v>
      </c>
      <c r="K987" t="b">
        <v>1</v>
      </c>
      <c r="L987" t="s">
        <v>224</v>
      </c>
    </row>
    <row r="988" spans="1:12" x14ac:dyDescent="0.25">
      <c r="A988" t="s">
        <v>1646</v>
      </c>
      <c r="B988" t="s">
        <v>1653</v>
      </c>
      <c r="C988" t="s">
        <v>1596</v>
      </c>
      <c r="D988" t="s">
        <v>1654</v>
      </c>
      <c r="G988" t="b">
        <v>1</v>
      </c>
      <c r="H988" t="b">
        <v>0</v>
      </c>
      <c r="I988">
        <v>3</v>
      </c>
      <c r="J988" t="b">
        <v>1</v>
      </c>
      <c r="K988" t="b">
        <v>1</v>
      </c>
      <c r="L988" t="s">
        <v>224</v>
      </c>
    </row>
    <row r="989" spans="1:12" x14ac:dyDescent="0.25">
      <c r="A989" t="s">
        <v>1655</v>
      </c>
      <c r="B989" t="s">
        <v>1656</v>
      </c>
      <c r="C989" t="s">
        <v>1596</v>
      </c>
      <c r="D989" t="s">
        <v>1657</v>
      </c>
      <c r="G989" t="b">
        <v>0</v>
      </c>
      <c r="H989" t="b">
        <v>1</v>
      </c>
      <c r="I989">
        <v>5</v>
      </c>
      <c r="J989" t="b">
        <v>0</v>
      </c>
      <c r="K989" t="b">
        <v>1</v>
      </c>
      <c r="L989" t="s">
        <v>224</v>
      </c>
    </row>
    <row r="990" spans="1:12" x14ac:dyDescent="0.25">
      <c r="A990" t="s">
        <v>1658</v>
      </c>
      <c r="B990" t="s">
        <v>1659</v>
      </c>
      <c r="C990" t="s">
        <v>1596</v>
      </c>
      <c r="D990" t="s">
        <v>1657</v>
      </c>
      <c r="G990" t="b">
        <v>0</v>
      </c>
      <c r="H990" t="b">
        <v>1</v>
      </c>
      <c r="I990">
        <v>5</v>
      </c>
      <c r="J990" t="b">
        <v>0</v>
      </c>
      <c r="K990" t="b">
        <v>1</v>
      </c>
      <c r="L990" t="s">
        <v>224</v>
      </c>
    </row>
    <row r="991" spans="1:12" x14ac:dyDescent="0.25">
      <c r="A991" t="s">
        <v>1657</v>
      </c>
      <c r="B991" t="s">
        <v>1660</v>
      </c>
      <c r="C991" t="s">
        <v>1596</v>
      </c>
      <c r="D991" t="s">
        <v>1661</v>
      </c>
      <c r="G991" t="b">
        <v>0</v>
      </c>
      <c r="H991" t="b">
        <v>1</v>
      </c>
      <c r="I991">
        <v>4</v>
      </c>
      <c r="J991" t="b">
        <v>1</v>
      </c>
      <c r="K991" t="b">
        <v>1</v>
      </c>
      <c r="L991" t="s">
        <v>224</v>
      </c>
    </row>
    <row r="992" spans="1:12" x14ac:dyDescent="0.25">
      <c r="A992" t="s">
        <v>1662</v>
      </c>
      <c r="B992" t="s">
        <v>1663</v>
      </c>
      <c r="C992" t="s">
        <v>1596</v>
      </c>
      <c r="D992" t="s">
        <v>1664</v>
      </c>
      <c r="G992" t="b">
        <v>0</v>
      </c>
      <c r="H992" t="b">
        <v>1</v>
      </c>
      <c r="I992">
        <v>5</v>
      </c>
      <c r="J992" t="b">
        <v>0</v>
      </c>
      <c r="K992" t="b">
        <v>1</v>
      </c>
      <c r="L992" t="s">
        <v>224</v>
      </c>
    </row>
    <row r="993" spans="1:12" x14ac:dyDescent="0.25">
      <c r="A993" t="s">
        <v>1665</v>
      </c>
      <c r="B993" t="s">
        <v>1666</v>
      </c>
      <c r="C993" t="s">
        <v>1596</v>
      </c>
      <c r="D993" t="s">
        <v>1664</v>
      </c>
      <c r="G993" t="b">
        <v>0</v>
      </c>
      <c r="H993" t="b">
        <v>1</v>
      </c>
      <c r="I993">
        <v>5</v>
      </c>
      <c r="J993" t="b">
        <v>0</v>
      </c>
      <c r="K993" t="b">
        <v>1</v>
      </c>
      <c r="L993" t="s">
        <v>224</v>
      </c>
    </row>
    <row r="994" spans="1:12" x14ac:dyDescent="0.25">
      <c r="A994" t="s">
        <v>1664</v>
      </c>
      <c r="B994" t="s">
        <v>1667</v>
      </c>
      <c r="C994" t="s">
        <v>1596</v>
      </c>
      <c r="D994" t="s">
        <v>1661</v>
      </c>
      <c r="G994" t="b">
        <v>0</v>
      </c>
      <c r="H994" t="b">
        <v>1</v>
      </c>
      <c r="I994">
        <v>4</v>
      </c>
      <c r="J994" t="b">
        <v>1</v>
      </c>
      <c r="K994" t="b">
        <v>1</v>
      </c>
      <c r="L994" t="s">
        <v>224</v>
      </c>
    </row>
    <row r="995" spans="1:12" x14ac:dyDescent="0.25">
      <c r="A995" t="s">
        <v>1668</v>
      </c>
      <c r="B995" t="s">
        <v>1669</v>
      </c>
      <c r="C995" t="s">
        <v>1596</v>
      </c>
      <c r="D995" t="s">
        <v>1670</v>
      </c>
      <c r="G995" t="b">
        <v>0</v>
      </c>
      <c r="H995" t="b">
        <v>1</v>
      </c>
      <c r="I995">
        <v>5</v>
      </c>
      <c r="J995" t="b">
        <v>0</v>
      </c>
      <c r="K995" t="b">
        <v>1</v>
      </c>
      <c r="L995" t="s">
        <v>224</v>
      </c>
    </row>
    <row r="996" spans="1:12" x14ac:dyDescent="0.25">
      <c r="A996" t="s">
        <v>1671</v>
      </c>
      <c r="B996" t="s">
        <v>1672</v>
      </c>
      <c r="C996" t="s">
        <v>1596</v>
      </c>
      <c r="D996" t="s">
        <v>1670</v>
      </c>
      <c r="G996" t="b">
        <v>0</v>
      </c>
      <c r="H996" t="b">
        <v>1</v>
      </c>
      <c r="I996">
        <v>5</v>
      </c>
      <c r="J996" t="b">
        <v>0</v>
      </c>
      <c r="K996" t="b">
        <v>1</v>
      </c>
      <c r="L996" t="s">
        <v>224</v>
      </c>
    </row>
    <row r="997" spans="1:12" x14ac:dyDescent="0.25">
      <c r="A997" t="s">
        <v>1670</v>
      </c>
      <c r="B997" t="s">
        <v>1673</v>
      </c>
      <c r="C997" t="s">
        <v>1596</v>
      </c>
      <c r="D997" t="s">
        <v>1661</v>
      </c>
      <c r="G997" t="b">
        <v>0</v>
      </c>
      <c r="H997" t="b">
        <v>1</v>
      </c>
      <c r="I997">
        <v>4</v>
      </c>
      <c r="J997" t="b">
        <v>1</v>
      </c>
      <c r="K997" t="b">
        <v>1</v>
      </c>
      <c r="L997" t="s">
        <v>224</v>
      </c>
    </row>
    <row r="998" spans="1:12" x14ac:dyDescent="0.25">
      <c r="A998" t="s">
        <v>1674</v>
      </c>
      <c r="B998" t="s">
        <v>1675</v>
      </c>
      <c r="C998" t="s">
        <v>1596</v>
      </c>
      <c r="D998" t="s">
        <v>1676</v>
      </c>
      <c r="G998" t="b">
        <v>0</v>
      </c>
      <c r="H998" t="b">
        <v>1</v>
      </c>
      <c r="I998">
        <v>5</v>
      </c>
      <c r="J998" t="b">
        <v>0</v>
      </c>
      <c r="K998" t="b">
        <v>1</v>
      </c>
      <c r="L998" t="s">
        <v>224</v>
      </c>
    </row>
    <row r="999" spans="1:12" x14ac:dyDescent="0.25">
      <c r="A999" t="s">
        <v>1677</v>
      </c>
      <c r="B999" t="s">
        <v>1678</v>
      </c>
      <c r="C999" t="s">
        <v>1596</v>
      </c>
      <c r="D999" t="s">
        <v>1676</v>
      </c>
      <c r="G999" t="b">
        <v>0</v>
      </c>
      <c r="H999" t="b">
        <v>1</v>
      </c>
      <c r="I999">
        <v>5</v>
      </c>
      <c r="J999" t="b">
        <v>0</v>
      </c>
      <c r="K999" t="b">
        <v>1</v>
      </c>
      <c r="L999" t="s">
        <v>224</v>
      </c>
    </row>
    <row r="1000" spans="1:12" x14ac:dyDescent="0.25">
      <c r="A1000" t="s">
        <v>1679</v>
      </c>
      <c r="B1000" t="s">
        <v>1680</v>
      </c>
      <c r="C1000" t="s">
        <v>1596</v>
      </c>
      <c r="D1000" t="s">
        <v>1676</v>
      </c>
      <c r="G1000" t="b">
        <v>0</v>
      </c>
      <c r="H1000" t="b">
        <v>1</v>
      </c>
      <c r="I1000">
        <v>5</v>
      </c>
      <c r="J1000" t="b">
        <v>0</v>
      </c>
      <c r="K1000" t="b">
        <v>1</v>
      </c>
      <c r="L1000" t="s">
        <v>224</v>
      </c>
    </row>
    <row r="1001" spans="1:12" x14ac:dyDescent="0.25">
      <c r="A1001" t="s">
        <v>1676</v>
      </c>
      <c r="B1001" t="s">
        <v>1681</v>
      </c>
      <c r="C1001" t="s">
        <v>1596</v>
      </c>
      <c r="D1001" t="s">
        <v>1661</v>
      </c>
      <c r="G1001" t="b">
        <v>0</v>
      </c>
      <c r="H1001" t="b">
        <v>1</v>
      </c>
      <c r="I1001">
        <v>4</v>
      </c>
      <c r="J1001" t="b">
        <v>1</v>
      </c>
      <c r="K1001" t="b">
        <v>1</v>
      </c>
      <c r="L1001" t="s">
        <v>224</v>
      </c>
    </row>
    <row r="1002" spans="1:12" x14ac:dyDescent="0.25">
      <c r="A1002" t="s">
        <v>1682</v>
      </c>
      <c r="B1002" t="s">
        <v>1683</v>
      </c>
      <c r="C1002" t="s">
        <v>1596</v>
      </c>
      <c r="D1002" t="s">
        <v>1684</v>
      </c>
      <c r="G1002" t="b">
        <v>0</v>
      </c>
      <c r="H1002" t="b">
        <v>1</v>
      </c>
      <c r="I1002">
        <v>5</v>
      </c>
      <c r="J1002" t="b">
        <v>0</v>
      </c>
      <c r="K1002" t="b">
        <v>1</v>
      </c>
      <c r="L1002" t="s">
        <v>224</v>
      </c>
    </row>
    <row r="1003" spans="1:12" x14ac:dyDescent="0.25">
      <c r="A1003" t="s">
        <v>1685</v>
      </c>
      <c r="B1003" t="s">
        <v>1686</v>
      </c>
      <c r="C1003" t="s">
        <v>1596</v>
      </c>
      <c r="D1003" t="s">
        <v>1684</v>
      </c>
      <c r="G1003" t="b">
        <v>0</v>
      </c>
      <c r="H1003" t="b">
        <v>1</v>
      </c>
      <c r="I1003">
        <v>5</v>
      </c>
      <c r="J1003" t="b">
        <v>0</v>
      </c>
      <c r="K1003" t="b">
        <v>1</v>
      </c>
      <c r="L1003" t="s">
        <v>224</v>
      </c>
    </row>
    <row r="1004" spans="1:12" x14ac:dyDescent="0.25">
      <c r="A1004" t="s">
        <v>1687</v>
      </c>
      <c r="B1004" t="s">
        <v>1688</v>
      </c>
      <c r="C1004" t="s">
        <v>1596</v>
      </c>
      <c r="D1004" t="s">
        <v>1684</v>
      </c>
      <c r="G1004" t="b">
        <v>0</v>
      </c>
      <c r="H1004" t="b">
        <v>1</v>
      </c>
      <c r="I1004">
        <v>5</v>
      </c>
      <c r="J1004" t="b">
        <v>0</v>
      </c>
      <c r="K1004" t="b">
        <v>1</v>
      </c>
      <c r="L1004" t="s">
        <v>224</v>
      </c>
    </row>
    <row r="1005" spans="1:12" x14ac:dyDescent="0.25">
      <c r="A1005" t="s">
        <v>1684</v>
      </c>
      <c r="B1005" t="s">
        <v>1689</v>
      </c>
      <c r="C1005" t="s">
        <v>1596</v>
      </c>
      <c r="D1005" t="s">
        <v>1661</v>
      </c>
      <c r="G1005" t="b">
        <v>0</v>
      </c>
      <c r="H1005" t="b">
        <v>1</v>
      </c>
      <c r="I1005">
        <v>4</v>
      </c>
      <c r="J1005" t="b">
        <v>1</v>
      </c>
      <c r="K1005" t="b">
        <v>1</v>
      </c>
      <c r="L1005" t="s">
        <v>224</v>
      </c>
    </row>
    <row r="1006" spans="1:12" x14ac:dyDescent="0.25">
      <c r="A1006" t="s">
        <v>1690</v>
      </c>
      <c r="B1006" t="s">
        <v>1691</v>
      </c>
      <c r="C1006" t="s">
        <v>1596</v>
      </c>
      <c r="D1006" t="s">
        <v>1692</v>
      </c>
      <c r="G1006" t="b">
        <v>0</v>
      </c>
      <c r="H1006" t="b">
        <v>1</v>
      </c>
      <c r="I1006">
        <v>5</v>
      </c>
      <c r="J1006" t="b">
        <v>0</v>
      </c>
      <c r="K1006" t="b">
        <v>1</v>
      </c>
      <c r="L1006" t="s">
        <v>224</v>
      </c>
    </row>
    <row r="1007" spans="1:12" x14ac:dyDescent="0.25">
      <c r="A1007" t="s">
        <v>1693</v>
      </c>
      <c r="B1007" t="s">
        <v>1694</v>
      </c>
      <c r="C1007" t="s">
        <v>1596</v>
      </c>
      <c r="D1007" t="s">
        <v>1692</v>
      </c>
      <c r="G1007" t="b">
        <v>0</v>
      </c>
      <c r="H1007" t="b">
        <v>1</v>
      </c>
      <c r="I1007">
        <v>5</v>
      </c>
      <c r="J1007" t="b">
        <v>0</v>
      </c>
      <c r="K1007" t="b">
        <v>1</v>
      </c>
      <c r="L1007" t="s">
        <v>224</v>
      </c>
    </row>
    <row r="1008" spans="1:12" x14ac:dyDescent="0.25">
      <c r="A1008" t="s">
        <v>1695</v>
      </c>
      <c r="B1008" t="s">
        <v>1696</v>
      </c>
      <c r="C1008" t="s">
        <v>1596</v>
      </c>
      <c r="D1008" t="s">
        <v>1692</v>
      </c>
      <c r="G1008" t="b">
        <v>0</v>
      </c>
      <c r="H1008" t="b">
        <v>1</v>
      </c>
      <c r="I1008">
        <v>5</v>
      </c>
      <c r="J1008" t="b">
        <v>0</v>
      </c>
      <c r="K1008" t="b">
        <v>1</v>
      </c>
      <c r="L1008" t="s">
        <v>224</v>
      </c>
    </row>
    <row r="1009" spans="1:12" x14ac:dyDescent="0.25">
      <c r="A1009" t="s">
        <v>1692</v>
      </c>
      <c r="B1009" t="s">
        <v>1697</v>
      </c>
      <c r="C1009" t="s">
        <v>1596</v>
      </c>
      <c r="D1009" t="s">
        <v>1661</v>
      </c>
      <c r="G1009" t="b">
        <v>0</v>
      </c>
      <c r="H1009" t="b">
        <v>1</v>
      </c>
      <c r="I1009">
        <v>4</v>
      </c>
      <c r="J1009" t="b">
        <v>1</v>
      </c>
      <c r="K1009" t="b">
        <v>1</v>
      </c>
      <c r="L1009" t="s">
        <v>224</v>
      </c>
    </row>
    <row r="1010" spans="1:12" x14ac:dyDescent="0.25">
      <c r="A1010" t="s">
        <v>1698</v>
      </c>
      <c r="B1010" t="s">
        <v>1699</v>
      </c>
      <c r="C1010" t="s">
        <v>1596</v>
      </c>
      <c r="D1010" t="s">
        <v>1700</v>
      </c>
      <c r="G1010" t="b">
        <v>0</v>
      </c>
      <c r="H1010" t="b">
        <v>1</v>
      </c>
      <c r="I1010">
        <v>5</v>
      </c>
      <c r="J1010" t="b">
        <v>0</v>
      </c>
      <c r="K1010" t="b">
        <v>1</v>
      </c>
      <c r="L1010" t="s">
        <v>224</v>
      </c>
    </row>
    <row r="1011" spans="1:12" x14ac:dyDescent="0.25">
      <c r="A1011" t="s">
        <v>1701</v>
      </c>
      <c r="B1011" t="s">
        <v>1702</v>
      </c>
      <c r="C1011" t="s">
        <v>1596</v>
      </c>
      <c r="D1011" t="s">
        <v>1700</v>
      </c>
      <c r="G1011" t="b">
        <v>0</v>
      </c>
      <c r="H1011" t="b">
        <v>1</v>
      </c>
      <c r="I1011">
        <v>5</v>
      </c>
      <c r="J1011" t="b">
        <v>0</v>
      </c>
      <c r="K1011" t="b">
        <v>1</v>
      </c>
      <c r="L1011" t="s">
        <v>224</v>
      </c>
    </row>
    <row r="1012" spans="1:12" x14ac:dyDescent="0.25">
      <c r="A1012" t="s">
        <v>1703</v>
      </c>
      <c r="B1012" t="s">
        <v>1704</v>
      </c>
      <c r="C1012" t="s">
        <v>1596</v>
      </c>
      <c r="D1012" t="s">
        <v>1700</v>
      </c>
      <c r="G1012" t="b">
        <v>0</v>
      </c>
      <c r="H1012" t="b">
        <v>1</v>
      </c>
      <c r="I1012">
        <v>5</v>
      </c>
      <c r="J1012" t="b">
        <v>0</v>
      </c>
      <c r="K1012" t="b">
        <v>1</v>
      </c>
      <c r="L1012" t="s">
        <v>224</v>
      </c>
    </row>
    <row r="1013" spans="1:12" x14ac:dyDescent="0.25">
      <c r="A1013" t="s">
        <v>1700</v>
      </c>
      <c r="B1013" t="s">
        <v>1705</v>
      </c>
      <c r="C1013" t="s">
        <v>1596</v>
      </c>
      <c r="D1013" t="s">
        <v>1661</v>
      </c>
      <c r="G1013" t="b">
        <v>0</v>
      </c>
      <c r="H1013" t="b">
        <v>1</v>
      </c>
      <c r="I1013">
        <v>4</v>
      </c>
      <c r="J1013" t="b">
        <v>1</v>
      </c>
      <c r="K1013" t="b">
        <v>1</v>
      </c>
      <c r="L1013" t="s">
        <v>224</v>
      </c>
    </row>
    <row r="1014" spans="1:12" x14ac:dyDescent="0.25">
      <c r="A1014" t="s">
        <v>1706</v>
      </c>
      <c r="B1014" t="s">
        <v>1707</v>
      </c>
      <c r="C1014" t="s">
        <v>1596</v>
      </c>
      <c r="D1014" t="s">
        <v>1708</v>
      </c>
      <c r="G1014" t="b">
        <v>0</v>
      </c>
      <c r="H1014" t="b">
        <v>1</v>
      </c>
      <c r="I1014">
        <v>5</v>
      </c>
      <c r="J1014" t="b">
        <v>0</v>
      </c>
      <c r="K1014" t="b">
        <v>1</v>
      </c>
      <c r="L1014" t="s">
        <v>224</v>
      </c>
    </row>
    <row r="1015" spans="1:12" x14ac:dyDescent="0.25">
      <c r="A1015" t="s">
        <v>1709</v>
      </c>
      <c r="B1015" t="s">
        <v>1710</v>
      </c>
      <c r="C1015" t="s">
        <v>1596</v>
      </c>
      <c r="D1015" t="s">
        <v>1708</v>
      </c>
      <c r="G1015" t="b">
        <v>0</v>
      </c>
      <c r="H1015" t="b">
        <v>1</v>
      </c>
      <c r="I1015">
        <v>5</v>
      </c>
      <c r="J1015" t="b">
        <v>0</v>
      </c>
      <c r="K1015" t="b">
        <v>1</v>
      </c>
      <c r="L1015" t="s">
        <v>224</v>
      </c>
    </row>
    <row r="1016" spans="1:12" x14ac:dyDescent="0.25">
      <c r="A1016" t="s">
        <v>1708</v>
      </c>
      <c r="B1016" t="s">
        <v>1707</v>
      </c>
      <c r="C1016" t="s">
        <v>1596</v>
      </c>
      <c r="D1016" t="s">
        <v>1661</v>
      </c>
      <c r="G1016" t="b">
        <v>0</v>
      </c>
      <c r="H1016" t="b">
        <v>1</v>
      </c>
      <c r="I1016">
        <v>4</v>
      </c>
      <c r="J1016" t="b">
        <v>1</v>
      </c>
      <c r="K1016" t="b">
        <v>1</v>
      </c>
      <c r="L1016" t="s">
        <v>224</v>
      </c>
    </row>
    <row r="1017" spans="1:12" x14ac:dyDescent="0.25">
      <c r="A1017" t="s">
        <v>1661</v>
      </c>
      <c r="B1017" t="s">
        <v>1711</v>
      </c>
      <c r="C1017" t="s">
        <v>1596</v>
      </c>
      <c r="D1017" t="s">
        <v>1654</v>
      </c>
      <c r="G1017" t="b">
        <v>1</v>
      </c>
      <c r="H1017" t="b">
        <v>1</v>
      </c>
      <c r="I1017">
        <v>3</v>
      </c>
      <c r="J1017" t="b">
        <v>1</v>
      </c>
      <c r="K1017" t="b">
        <v>1</v>
      </c>
      <c r="L1017" t="s">
        <v>224</v>
      </c>
    </row>
    <row r="1018" spans="1:12" x14ac:dyDescent="0.25">
      <c r="A1018" t="s">
        <v>1712</v>
      </c>
      <c r="B1018" t="s">
        <v>1713</v>
      </c>
      <c r="C1018" t="s">
        <v>1596</v>
      </c>
      <c r="D1018" t="s">
        <v>1714</v>
      </c>
      <c r="G1018" t="b">
        <v>0</v>
      </c>
      <c r="H1018" t="b">
        <v>1</v>
      </c>
      <c r="I1018">
        <v>5</v>
      </c>
      <c r="J1018" t="b">
        <v>0</v>
      </c>
      <c r="K1018" t="b">
        <v>1</v>
      </c>
      <c r="L1018" t="s">
        <v>224</v>
      </c>
    </row>
    <row r="1019" spans="1:12" x14ac:dyDescent="0.25">
      <c r="A1019" t="s">
        <v>1715</v>
      </c>
      <c r="B1019" t="s">
        <v>1716</v>
      </c>
      <c r="C1019" t="s">
        <v>1596</v>
      </c>
      <c r="D1019" t="s">
        <v>1714</v>
      </c>
      <c r="G1019" t="b">
        <v>0</v>
      </c>
      <c r="H1019" t="b">
        <v>1</v>
      </c>
      <c r="I1019">
        <v>5</v>
      </c>
      <c r="J1019" t="b">
        <v>0</v>
      </c>
      <c r="K1019" t="b">
        <v>1</v>
      </c>
      <c r="L1019" t="s">
        <v>224</v>
      </c>
    </row>
    <row r="1020" spans="1:12" x14ac:dyDescent="0.25">
      <c r="A1020" t="s">
        <v>1714</v>
      </c>
      <c r="B1020" t="s">
        <v>1717</v>
      </c>
      <c r="C1020" t="s">
        <v>1596</v>
      </c>
      <c r="D1020" t="s">
        <v>1718</v>
      </c>
      <c r="G1020" t="b">
        <v>0</v>
      </c>
      <c r="H1020" t="b">
        <v>1</v>
      </c>
      <c r="I1020">
        <v>4</v>
      </c>
      <c r="J1020" t="b">
        <v>1</v>
      </c>
      <c r="K1020" t="b">
        <v>1</v>
      </c>
      <c r="L1020" t="s">
        <v>224</v>
      </c>
    </row>
    <row r="1021" spans="1:12" x14ac:dyDescent="0.25">
      <c r="A1021" t="s">
        <v>1719</v>
      </c>
      <c r="B1021" t="s">
        <v>1720</v>
      </c>
      <c r="C1021" t="s">
        <v>1596</v>
      </c>
      <c r="D1021" t="s">
        <v>1721</v>
      </c>
      <c r="G1021" t="b">
        <v>0</v>
      </c>
      <c r="H1021" t="b">
        <v>1</v>
      </c>
      <c r="I1021">
        <v>5</v>
      </c>
      <c r="J1021" t="b">
        <v>0</v>
      </c>
      <c r="K1021" t="b">
        <v>1</v>
      </c>
      <c r="L1021" t="s">
        <v>224</v>
      </c>
    </row>
    <row r="1022" spans="1:12" x14ac:dyDescent="0.25">
      <c r="A1022" t="s">
        <v>1722</v>
      </c>
      <c r="B1022" t="s">
        <v>1723</v>
      </c>
      <c r="C1022" t="s">
        <v>1596</v>
      </c>
      <c r="D1022" t="s">
        <v>1721</v>
      </c>
      <c r="G1022" t="b">
        <v>0</v>
      </c>
      <c r="H1022" t="b">
        <v>1</v>
      </c>
      <c r="I1022">
        <v>5</v>
      </c>
      <c r="J1022" t="b">
        <v>0</v>
      </c>
      <c r="K1022" t="b">
        <v>1</v>
      </c>
      <c r="L1022" t="s">
        <v>224</v>
      </c>
    </row>
    <row r="1023" spans="1:12" x14ac:dyDescent="0.25">
      <c r="A1023" t="s">
        <v>1721</v>
      </c>
      <c r="B1023" t="s">
        <v>1724</v>
      </c>
      <c r="C1023" t="s">
        <v>1596</v>
      </c>
      <c r="D1023" t="s">
        <v>1718</v>
      </c>
      <c r="G1023" t="b">
        <v>0</v>
      </c>
      <c r="H1023" t="b">
        <v>1</v>
      </c>
      <c r="I1023">
        <v>4</v>
      </c>
      <c r="J1023" t="b">
        <v>1</v>
      </c>
      <c r="K1023" t="b">
        <v>1</v>
      </c>
      <c r="L1023" t="s">
        <v>224</v>
      </c>
    </row>
    <row r="1024" spans="1:12" x14ac:dyDescent="0.25">
      <c r="A1024" t="s">
        <v>1725</v>
      </c>
      <c r="B1024" t="s">
        <v>1726</v>
      </c>
      <c r="C1024" t="s">
        <v>1596</v>
      </c>
      <c r="D1024" t="s">
        <v>1727</v>
      </c>
      <c r="G1024" t="b">
        <v>0</v>
      </c>
      <c r="H1024" t="b">
        <v>1</v>
      </c>
      <c r="I1024">
        <v>5</v>
      </c>
      <c r="J1024" t="b">
        <v>0</v>
      </c>
      <c r="K1024" t="b">
        <v>1</v>
      </c>
      <c r="L1024" t="s">
        <v>224</v>
      </c>
    </row>
    <row r="1025" spans="1:12" x14ac:dyDescent="0.25">
      <c r="A1025" t="s">
        <v>1728</v>
      </c>
      <c r="B1025" t="s">
        <v>1729</v>
      </c>
      <c r="C1025" t="s">
        <v>1596</v>
      </c>
      <c r="D1025" t="s">
        <v>1727</v>
      </c>
      <c r="G1025" t="b">
        <v>0</v>
      </c>
      <c r="H1025" t="b">
        <v>1</v>
      </c>
      <c r="I1025">
        <v>5</v>
      </c>
      <c r="J1025" t="b">
        <v>0</v>
      </c>
      <c r="K1025" t="b">
        <v>1</v>
      </c>
      <c r="L1025" t="s">
        <v>224</v>
      </c>
    </row>
    <row r="1026" spans="1:12" x14ac:dyDescent="0.25">
      <c r="A1026" t="s">
        <v>1730</v>
      </c>
      <c r="B1026" t="s">
        <v>1731</v>
      </c>
      <c r="C1026" t="s">
        <v>1596</v>
      </c>
      <c r="D1026" t="s">
        <v>1727</v>
      </c>
      <c r="G1026" t="b">
        <v>0</v>
      </c>
      <c r="H1026" t="b">
        <v>1</v>
      </c>
      <c r="I1026">
        <v>5</v>
      </c>
      <c r="J1026" t="b">
        <v>0</v>
      </c>
      <c r="K1026" t="b">
        <v>1</v>
      </c>
      <c r="L1026" t="s">
        <v>224</v>
      </c>
    </row>
    <row r="1027" spans="1:12" x14ac:dyDescent="0.25">
      <c r="A1027" t="s">
        <v>1732</v>
      </c>
      <c r="B1027" t="s">
        <v>1733</v>
      </c>
      <c r="C1027" t="s">
        <v>1596</v>
      </c>
      <c r="D1027" t="s">
        <v>1727</v>
      </c>
      <c r="G1027" t="b">
        <v>0</v>
      </c>
      <c r="H1027" t="b">
        <v>1</v>
      </c>
      <c r="I1027">
        <v>5</v>
      </c>
      <c r="J1027" t="b">
        <v>0</v>
      </c>
      <c r="K1027" t="b">
        <v>1</v>
      </c>
      <c r="L1027" t="s">
        <v>224</v>
      </c>
    </row>
    <row r="1028" spans="1:12" x14ac:dyDescent="0.25">
      <c r="A1028" t="s">
        <v>1727</v>
      </c>
      <c r="B1028" t="s">
        <v>1734</v>
      </c>
      <c r="C1028" t="s">
        <v>1596</v>
      </c>
      <c r="D1028" t="s">
        <v>1718</v>
      </c>
      <c r="G1028" t="b">
        <v>0</v>
      </c>
      <c r="H1028" t="b">
        <v>1</v>
      </c>
      <c r="I1028">
        <v>4</v>
      </c>
      <c r="J1028" t="b">
        <v>1</v>
      </c>
      <c r="K1028" t="b">
        <v>1</v>
      </c>
      <c r="L1028" t="s">
        <v>224</v>
      </c>
    </row>
    <row r="1029" spans="1:12" x14ac:dyDescent="0.25">
      <c r="A1029" t="s">
        <v>1735</v>
      </c>
      <c r="B1029" t="s">
        <v>1736</v>
      </c>
      <c r="C1029" t="s">
        <v>1596</v>
      </c>
      <c r="D1029" t="s">
        <v>1737</v>
      </c>
      <c r="G1029" t="b">
        <v>0</v>
      </c>
      <c r="H1029" t="b">
        <v>1</v>
      </c>
      <c r="I1029">
        <v>5</v>
      </c>
      <c r="J1029" t="b">
        <v>0</v>
      </c>
      <c r="K1029" t="b">
        <v>1</v>
      </c>
      <c r="L1029" t="s">
        <v>224</v>
      </c>
    </row>
    <row r="1030" spans="1:12" x14ac:dyDescent="0.25">
      <c r="A1030" t="s">
        <v>1738</v>
      </c>
      <c r="B1030" t="s">
        <v>1739</v>
      </c>
      <c r="C1030" t="s">
        <v>1596</v>
      </c>
      <c r="D1030" t="s">
        <v>1737</v>
      </c>
      <c r="G1030" t="b">
        <v>0</v>
      </c>
      <c r="H1030" t="b">
        <v>1</v>
      </c>
      <c r="I1030">
        <v>5</v>
      </c>
      <c r="J1030" t="b">
        <v>0</v>
      </c>
      <c r="K1030" t="b">
        <v>1</v>
      </c>
      <c r="L1030" t="s">
        <v>224</v>
      </c>
    </row>
    <row r="1031" spans="1:12" x14ac:dyDescent="0.25">
      <c r="A1031" t="s">
        <v>1740</v>
      </c>
      <c r="B1031" t="s">
        <v>1741</v>
      </c>
      <c r="C1031" t="s">
        <v>1596</v>
      </c>
      <c r="D1031" t="s">
        <v>1737</v>
      </c>
      <c r="G1031" t="b">
        <v>0</v>
      </c>
      <c r="H1031" t="b">
        <v>1</v>
      </c>
      <c r="I1031">
        <v>5</v>
      </c>
      <c r="J1031" t="b">
        <v>0</v>
      </c>
      <c r="K1031" t="b">
        <v>1</v>
      </c>
      <c r="L1031" t="s">
        <v>224</v>
      </c>
    </row>
    <row r="1032" spans="1:12" x14ac:dyDescent="0.25">
      <c r="A1032" t="s">
        <v>1737</v>
      </c>
      <c r="B1032" t="s">
        <v>1742</v>
      </c>
      <c r="C1032" t="s">
        <v>1596</v>
      </c>
      <c r="D1032" t="s">
        <v>1718</v>
      </c>
      <c r="G1032" t="b">
        <v>0</v>
      </c>
      <c r="H1032" t="b">
        <v>1</v>
      </c>
      <c r="I1032">
        <v>4</v>
      </c>
      <c r="J1032" t="b">
        <v>1</v>
      </c>
      <c r="K1032" t="b">
        <v>1</v>
      </c>
      <c r="L1032" t="s">
        <v>224</v>
      </c>
    </row>
    <row r="1033" spans="1:12" x14ac:dyDescent="0.25">
      <c r="A1033" t="s">
        <v>1743</v>
      </c>
      <c r="B1033" t="s">
        <v>1744</v>
      </c>
      <c r="C1033" t="s">
        <v>1596</v>
      </c>
      <c r="D1033" t="s">
        <v>1745</v>
      </c>
      <c r="G1033" t="b">
        <v>0</v>
      </c>
      <c r="H1033" t="b">
        <v>1</v>
      </c>
      <c r="I1033">
        <v>5</v>
      </c>
      <c r="J1033" t="b">
        <v>0</v>
      </c>
      <c r="K1033" t="b">
        <v>1</v>
      </c>
      <c r="L1033" t="s">
        <v>224</v>
      </c>
    </row>
    <row r="1034" spans="1:12" x14ac:dyDescent="0.25">
      <c r="A1034" t="s">
        <v>1746</v>
      </c>
      <c r="B1034" t="s">
        <v>1747</v>
      </c>
      <c r="C1034" t="s">
        <v>1596</v>
      </c>
      <c r="D1034" t="s">
        <v>1745</v>
      </c>
      <c r="G1034" t="b">
        <v>0</v>
      </c>
      <c r="H1034" t="b">
        <v>1</v>
      </c>
      <c r="I1034">
        <v>5</v>
      </c>
      <c r="J1034" t="b">
        <v>0</v>
      </c>
      <c r="K1034" t="b">
        <v>1</v>
      </c>
      <c r="L1034" t="s">
        <v>224</v>
      </c>
    </row>
    <row r="1035" spans="1:12" x14ac:dyDescent="0.25">
      <c r="A1035" t="s">
        <v>1745</v>
      </c>
      <c r="B1035" t="s">
        <v>1748</v>
      </c>
      <c r="C1035" t="s">
        <v>1596</v>
      </c>
      <c r="D1035" t="s">
        <v>1718</v>
      </c>
      <c r="G1035" t="b">
        <v>0</v>
      </c>
      <c r="H1035" t="b">
        <v>1</v>
      </c>
      <c r="I1035">
        <v>4</v>
      </c>
      <c r="J1035" t="b">
        <v>1</v>
      </c>
      <c r="K1035" t="b">
        <v>1</v>
      </c>
      <c r="L1035" t="s">
        <v>224</v>
      </c>
    </row>
    <row r="1036" spans="1:12" x14ac:dyDescent="0.25">
      <c r="A1036" t="s">
        <v>1718</v>
      </c>
      <c r="B1036" t="s">
        <v>1749</v>
      </c>
      <c r="C1036" t="s">
        <v>1596</v>
      </c>
      <c r="D1036" t="s">
        <v>1654</v>
      </c>
      <c r="G1036" t="b">
        <v>1</v>
      </c>
      <c r="H1036" t="b">
        <v>1</v>
      </c>
      <c r="I1036">
        <v>3</v>
      </c>
      <c r="J1036" t="b">
        <v>1</v>
      </c>
      <c r="K1036" t="b">
        <v>1</v>
      </c>
      <c r="L1036" t="s">
        <v>224</v>
      </c>
    </row>
    <row r="1037" spans="1:12" x14ac:dyDescent="0.25">
      <c r="A1037" t="s">
        <v>1654</v>
      </c>
      <c r="B1037" t="s">
        <v>1750</v>
      </c>
      <c r="C1037" t="s">
        <v>1596</v>
      </c>
      <c r="D1037" t="s">
        <v>1751</v>
      </c>
      <c r="G1037" t="b">
        <v>0</v>
      </c>
      <c r="H1037" t="b">
        <v>1</v>
      </c>
      <c r="I1037">
        <v>2</v>
      </c>
      <c r="J1037" t="b">
        <v>1</v>
      </c>
      <c r="K1037" t="b">
        <v>1</v>
      </c>
      <c r="L1037" t="s">
        <v>224</v>
      </c>
    </row>
    <row r="1038" spans="1:12" x14ac:dyDescent="0.25">
      <c r="A1038" t="s">
        <v>1752</v>
      </c>
      <c r="B1038" t="s">
        <v>1753</v>
      </c>
      <c r="C1038" t="s">
        <v>1596</v>
      </c>
      <c r="D1038" t="s">
        <v>1754</v>
      </c>
      <c r="G1038" t="b">
        <v>0</v>
      </c>
      <c r="H1038" t="b">
        <v>1</v>
      </c>
      <c r="I1038">
        <v>3</v>
      </c>
      <c r="J1038" t="b">
        <v>0</v>
      </c>
      <c r="K1038" t="b">
        <v>1</v>
      </c>
      <c r="L1038" t="s">
        <v>224</v>
      </c>
    </row>
    <row r="1039" spans="1:12" x14ac:dyDescent="0.25">
      <c r="A1039" t="s">
        <v>1755</v>
      </c>
      <c r="B1039" t="s">
        <v>1756</v>
      </c>
      <c r="C1039" t="s">
        <v>1596</v>
      </c>
      <c r="D1039" t="s">
        <v>1754</v>
      </c>
      <c r="G1039" t="b">
        <v>0</v>
      </c>
      <c r="H1039" t="b">
        <v>1</v>
      </c>
      <c r="I1039">
        <v>3</v>
      </c>
      <c r="J1039" t="b">
        <v>0</v>
      </c>
      <c r="K1039" t="b">
        <v>1</v>
      </c>
      <c r="L1039" t="s">
        <v>224</v>
      </c>
    </row>
    <row r="1040" spans="1:12" x14ac:dyDescent="0.25">
      <c r="A1040" t="s">
        <v>1757</v>
      </c>
      <c r="B1040" t="s">
        <v>1758</v>
      </c>
      <c r="C1040" t="s">
        <v>1596</v>
      </c>
      <c r="D1040" t="s">
        <v>1754</v>
      </c>
      <c r="G1040" t="b">
        <v>0</v>
      </c>
      <c r="H1040" t="b">
        <v>1</v>
      </c>
      <c r="I1040">
        <v>3</v>
      </c>
      <c r="J1040" t="b">
        <v>0</v>
      </c>
      <c r="K1040" t="b">
        <v>1</v>
      </c>
      <c r="L1040" t="s">
        <v>224</v>
      </c>
    </row>
    <row r="1041" spans="1:12" x14ac:dyDescent="0.25">
      <c r="A1041" t="s">
        <v>1754</v>
      </c>
      <c r="B1041" t="s">
        <v>1759</v>
      </c>
      <c r="C1041" t="s">
        <v>1596</v>
      </c>
      <c r="D1041" t="s">
        <v>1751</v>
      </c>
      <c r="G1041" t="b">
        <v>0</v>
      </c>
      <c r="H1041" t="b">
        <v>1</v>
      </c>
      <c r="I1041">
        <v>2</v>
      </c>
      <c r="J1041" t="b">
        <v>1</v>
      </c>
      <c r="K1041" t="b">
        <v>1</v>
      </c>
      <c r="L1041" t="s">
        <v>224</v>
      </c>
    </row>
    <row r="1042" spans="1:12" x14ac:dyDescent="0.25">
      <c r="A1042" t="s">
        <v>1751</v>
      </c>
      <c r="B1042" t="s">
        <v>1760</v>
      </c>
      <c r="C1042" t="s">
        <v>1596</v>
      </c>
      <c r="D1042" t="s">
        <v>1761</v>
      </c>
      <c r="G1042" t="b">
        <v>1</v>
      </c>
      <c r="H1042" t="b">
        <v>0</v>
      </c>
      <c r="I1042">
        <v>1</v>
      </c>
      <c r="J1042" t="b">
        <v>1</v>
      </c>
      <c r="K1042" t="b">
        <v>1</v>
      </c>
      <c r="L1042" t="s">
        <v>224</v>
      </c>
    </row>
    <row r="1043" spans="1:12" x14ac:dyDescent="0.25">
      <c r="A1043" t="s">
        <v>1762</v>
      </c>
      <c r="B1043" t="s">
        <v>1763</v>
      </c>
      <c r="C1043" t="s">
        <v>1764</v>
      </c>
      <c r="D1043" t="s">
        <v>1765</v>
      </c>
      <c r="G1043" t="b">
        <v>1</v>
      </c>
      <c r="H1043" t="b">
        <v>1</v>
      </c>
      <c r="I1043">
        <v>2</v>
      </c>
      <c r="J1043" t="b">
        <v>0</v>
      </c>
      <c r="K1043" t="b">
        <v>1</v>
      </c>
      <c r="L1043" t="s">
        <v>224</v>
      </c>
    </row>
    <row r="1044" spans="1:12" x14ac:dyDescent="0.25">
      <c r="A1044" t="s">
        <v>1766</v>
      </c>
      <c r="B1044" t="s">
        <v>1767</v>
      </c>
      <c r="C1044" t="s">
        <v>1764</v>
      </c>
      <c r="D1044" t="s">
        <v>1765</v>
      </c>
      <c r="G1044" t="b">
        <v>1</v>
      </c>
      <c r="H1044" t="b">
        <v>1</v>
      </c>
      <c r="I1044">
        <v>2</v>
      </c>
      <c r="J1044" t="b">
        <v>0</v>
      </c>
      <c r="K1044" t="b">
        <v>1</v>
      </c>
      <c r="L1044" t="s">
        <v>224</v>
      </c>
    </row>
    <row r="1045" spans="1:12" x14ac:dyDescent="0.25">
      <c r="A1045" t="s">
        <v>1768</v>
      </c>
      <c r="B1045" t="s">
        <v>1760</v>
      </c>
      <c r="C1045" t="s">
        <v>1764</v>
      </c>
      <c r="D1045" t="s">
        <v>1765</v>
      </c>
      <c r="G1045" t="b">
        <v>1</v>
      </c>
      <c r="H1045" t="b">
        <v>0</v>
      </c>
      <c r="I1045">
        <v>2</v>
      </c>
      <c r="J1045" t="b">
        <v>0</v>
      </c>
      <c r="K1045" t="b">
        <v>1</v>
      </c>
      <c r="L1045" t="s">
        <v>224</v>
      </c>
    </row>
    <row r="1046" spans="1:12" x14ac:dyDescent="0.25">
      <c r="A1046" t="s">
        <v>1769</v>
      </c>
      <c r="B1046" t="s">
        <v>1770</v>
      </c>
      <c r="C1046" t="s">
        <v>1764</v>
      </c>
      <c r="D1046" t="s">
        <v>1765</v>
      </c>
      <c r="G1046" t="b">
        <v>1</v>
      </c>
      <c r="H1046" t="b">
        <v>0</v>
      </c>
      <c r="I1046">
        <v>2</v>
      </c>
      <c r="J1046" t="b">
        <v>0</v>
      </c>
      <c r="K1046" t="b">
        <v>1</v>
      </c>
      <c r="L1046" t="s">
        <v>224</v>
      </c>
    </row>
    <row r="1047" spans="1:12" x14ac:dyDescent="0.25">
      <c r="A1047" t="s">
        <v>1771</v>
      </c>
      <c r="B1047" t="s">
        <v>1772</v>
      </c>
      <c r="C1047" t="s">
        <v>1764</v>
      </c>
      <c r="D1047" t="s">
        <v>1765</v>
      </c>
      <c r="G1047" t="b">
        <v>1</v>
      </c>
      <c r="H1047" t="b">
        <v>0</v>
      </c>
      <c r="I1047">
        <v>2</v>
      </c>
      <c r="J1047" t="b">
        <v>0</v>
      </c>
      <c r="K1047" t="b">
        <v>1</v>
      </c>
      <c r="L1047" t="s">
        <v>224</v>
      </c>
    </row>
    <row r="1048" spans="1:12" x14ac:dyDescent="0.25">
      <c r="A1048" t="s">
        <v>1765</v>
      </c>
      <c r="B1048" t="s">
        <v>1773</v>
      </c>
      <c r="C1048" t="s">
        <v>1764</v>
      </c>
      <c r="D1048" t="s">
        <v>1774</v>
      </c>
      <c r="G1048" t="b">
        <v>1</v>
      </c>
      <c r="H1048" t="b">
        <v>0</v>
      </c>
      <c r="I1048">
        <v>1</v>
      </c>
      <c r="J1048" t="b">
        <v>1</v>
      </c>
      <c r="K1048" t="b">
        <v>1</v>
      </c>
      <c r="L1048" t="s">
        <v>224</v>
      </c>
    </row>
    <row r="1049" spans="1:12" x14ac:dyDescent="0.25">
      <c r="A1049" t="s">
        <v>1775</v>
      </c>
      <c r="B1049" t="s">
        <v>1776</v>
      </c>
      <c r="C1049" t="s">
        <v>1764</v>
      </c>
      <c r="D1049" t="s">
        <v>1777</v>
      </c>
      <c r="G1049" t="b">
        <v>1</v>
      </c>
      <c r="H1049" t="b">
        <v>0</v>
      </c>
      <c r="I1049">
        <v>2</v>
      </c>
      <c r="J1049" t="b">
        <v>0</v>
      </c>
      <c r="K1049" t="b">
        <v>1</v>
      </c>
      <c r="L1049" t="s">
        <v>224</v>
      </c>
    </row>
    <row r="1050" spans="1:12" x14ac:dyDescent="0.25">
      <c r="A1050" t="s">
        <v>1778</v>
      </c>
      <c r="B1050" t="s">
        <v>1779</v>
      </c>
      <c r="C1050" t="s">
        <v>1764</v>
      </c>
      <c r="D1050" t="s">
        <v>1777</v>
      </c>
      <c r="G1050" t="b">
        <v>1</v>
      </c>
      <c r="H1050" t="b">
        <v>0</v>
      </c>
      <c r="I1050">
        <v>2</v>
      </c>
      <c r="J1050" t="b">
        <v>0</v>
      </c>
      <c r="K1050" t="b">
        <v>1</v>
      </c>
      <c r="L1050" t="s">
        <v>224</v>
      </c>
    </row>
    <row r="1051" spans="1:12" x14ac:dyDescent="0.25">
      <c r="A1051" t="s">
        <v>1777</v>
      </c>
      <c r="B1051" t="s">
        <v>1773</v>
      </c>
      <c r="C1051" t="s">
        <v>1764</v>
      </c>
      <c r="D1051" t="s">
        <v>1774</v>
      </c>
      <c r="G1051" t="b">
        <v>1</v>
      </c>
      <c r="H1051" t="b">
        <v>0</v>
      </c>
      <c r="I1051">
        <v>1</v>
      </c>
      <c r="J1051" t="b">
        <v>1</v>
      </c>
      <c r="K1051" t="b">
        <v>1</v>
      </c>
      <c r="L1051" t="s">
        <v>224</v>
      </c>
    </row>
    <row r="1052" spans="1:12" x14ac:dyDescent="0.25">
      <c r="A1052" t="s">
        <v>1780</v>
      </c>
      <c r="B1052" t="s">
        <v>1781</v>
      </c>
      <c r="C1052" t="s">
        <v>1764</v>
      </c>
      <c r="D1052" t="s">
        <v>1782</v>
      </c>
      <c r="G1052" t="b">
        <v>1</v>
      </c>
      <c r="H1052" t="b">
        <v>0</v>
      </c>
      <c r="I1052">
        <v>2</v>
      </c>
      <c r="J1052" t="b">
        <v>0</v>
      </c>
      <c r="K1052" t="b">
        <v>1</v>
      </c>
      <c r="L1052" t="s">
        <v>224</v>
      </c>
    </row>
    <row r="1053" spans="1:12" x14ac:dyDescent="0.25">
      <c r="A1053" t="s">
        <v>1783</v>
      </c>
      <c r="B1053" t="s">
        <v>1784</v>
      </c>
      <c r="C1053" t="s">
        <v>1764</v>
      </c>
      <c r="D1053" t="s">
        <v>1782</v>
      </c>
      <c r="G1053" t="b">
        <v>1</v>
      </c>
      <c r="H1053" t="b">
        <v>0</v>
      </c>
      <c r="I1053">
        <v>2</v>
      </c>
      <c r="J1053" t="b">
        <v>0</v>
      </c>
      <c r="K1053" t="b">
        <v>1</v>
      </c>
      <c r="L1053" t="s">
        <v>224</v>
      </c>
    </row>
    <row r="1054" spans="1:12" x14ac:dyDescent="0.25">
      <c r="A1054" t="s">
        <v>1785</v>
      </c>
      <c r="B1054" t="s">
        <v>1786</v>
      </c>
      <c r="C1054" t="s">
        <v>1764</v>
      </c>
      <c r="D1054" t="s">
        <v>1782</v>
      </c>
      <c r="G1054" t="b">
        <v>1</v>
      </c>
      <c r="H1054" t="b">
        <v>0</v>
      </c>
      <c r="I1054">
        <v>2</v>
      </c>
      <c r="J1054" t="b">
        <v>0</v>
      </c>
      <c r="K1054" t="b">
        <v>1</v>
      </c>
      <c r="L1054" t="s">
        <v>224</v>
      </c>
    </row>
    <row r="1055" spans="1:12" x14ac:dyDescent="0.25">
      <c r="A1055" t="s">
        <v>1787</v>
      </c>
      <c r="B1055" t="s">
        <v>1788</v>
      </c>
      <c r="C1055" t="s">
        <v>1764</v>
      </c>
      <c r="D1055" t="s">
        <v>1782</v>
      </c>
      <c r="G1055" t="b">
        <v>1</v>
      </c>
      <c r="H1055" t="b">
        <v>0</v>
      </c>
      <c r="I1055">
        <v>2</v>
      </c>
      <c r="J1055" t="b">
        <v>0</v>
      </c>
      <c r="K1055" t="b">
        <v>1</v>
      </c>
      <c r="L1055" t="s">
        <v>224</v>
      </c>
    </row>
    <row r="1056" spans="1:12" x14ac:dyDescent="0.25">
      <c r="A1056" t="s">
        <v>1789</v>
      </c>
      <c r="B1056" t="s">
        <v>1772</v>
      </c>
      <c r="C1056" t="s">
        <v>1764</v>
      </c>
      <c r="D1056" t="s">
        <v>1782</v>
      </c>
      <c r="G1056" t="b">
        <v>1</v>
      </c>
      <c r="H1056" t="b">
        <v>0</v>
      </c>
      <c r="I1056">
        <v>2</v>
      </c>
      <c r="J1056" t="b">
        <v>0</v>
      </c>
      <c r="K1056" t="b">
        <v>1</v>
      </c>
      <c r="L1056" t="s">
        <v>224</v>
      </c>
    </row>
    <row r="1057" spans="1:12" x14ac:dyDescent="0.25">
      <c r="A1057" t="s">
        <v>1790</v>
      </c>
      <c r="B1057" t="s">
        <v>1791</v>
      </c>
      <c r="C1057" t="s">
        <v>1764</v>
      </c>
      <c r="D1057" t="s">
        <v>1782</v>
      </c>
      <c r="G1057" t="b">
        <v>0</v>
      </c>
      <c r="H1057" t="b">
        <v>1</v>
      </c>
      <c r="I1057">
        <v>2</v>
      </c>
      <c r="J1057" t="b">
        <v>0</v>
      </c>
      <c r="K1057" t="b">
        <v>1</v>
      </c>
      <c r="L1057" t="s">
        <v>224</v>
      </c>
    </row>
    <row r="1058" spans="1:12" x14ac:dyDescent="0.25">
      <c r="A1058" t="s">
        <v>1782</v>
      </c>
      <c r="B1058" t="s">
        <v>1792</v>
      </c>
      <c r="C1058" t="s">
        <v>1764</v>
      </c>
      <c r="D1058" t="s">
        <v>1774</v>
      </c>
      <c r="G1058" t="b">
        <v>0</v>
      </c>
      <c r="H1058" t="b">
        <v>1</v>
      </c>
      <c r="I1058">
        <v>1</v>
      </c>
      <c r="J1058" t="b">
        <v>1</v>
      </c>
      <c r="K1058" t="b">
        <v>1</v>
      </c>
      <c r="L1058" t="s">
        <v>224</v>
      </c>
    </row>
  </sheetData>
  <phoneticPr fontId="2" type="noConversion"/>
  <pageMargins left="0.7" right="0.7" top="0.75" bottom="0.75" header="0.3" footer="0.3"/>
  <pageSetup orientation="portrait" r:id="rId1"/>
  <tableParts count="1">
    <tablePart r:id="rId2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AD67B7-4A43-4CB5-8D2A-C1FD8F5AF3E1}">
  <sheetPr>
    <tabColor rgb="FF70DE9C"/>
  </sheetPr>
  <dimension ref="A1:G1"/>
  <sheetViews>
    <sheetView workbookViewId="0"/>
  </sheetViews>
  <sheetFormatPr defaultRowHeight="15" x14ac:dyDescent="0.25"/>
  <cols>
    <col min="1" max="1" width="21.85546875" bestFit="1" customWidth="1"/>
    <col min="2" max="2" width="21.7109375" bestFit="1" customWidth="1"/>
    <col min="3" max="3" width="19.28515625" bestFit="1" customWidth="1"/>
    <col min="4" max="4" width="17.140625" bestFit="1" customWidth="1"/>
    <col min="5" max="5" width="15.85546875" bestFit="1" customWidth="1"/>
    <col min="6" max="6" width="11" bestFit="1" customWidth="1"/>
    <col min="7" max="7" width="11.7109375" bestFit="1" customWidth="1"/>
    <col min="8" max="8" width="23.28515625" bestFit="1" customWidth="1"/>
    <col min="9" max="9" width="21.28515625" bestFit="1" customWidth="1"/>
    <col min="10" max="10" width="13.85546875" bestFit="1" customWidth="1"/>
    <col min="11" max="11" width="11" bestFit="1" customWidth="1"/>
    <col min="12" max="12" width="16.5703125" bestFit="1" customWidth="1"/>
    <col min="13" max="13" width="16.85546875" bestFit="1" customWidth="1"/>
    <col min="14" max="14" width="11.7109375" bestFit="1" customWidth="1"/>
    <col min="15" max="15" width="19.28515625" bestFit="1" customWidth="1"/>
    <col min="16" max="16" width="16.5703125" bestFit="1" customWidth="1"/>
    <col min="17" max="17" width="16.85546875" customWidth="1"/>
    <col min="18" max="18" width="11.7109375" bestFit="1" customWidth="1"/>
    <col min="19" max="19" width="19.28515625" bestFit="1" customWidth="1"/>
    <col min="20" max="20" width="11.7109375" bestFit="1" customWidth="1"/>
  </cols>
  <sheetData>
    <row r="1" spans="1:7" x14ac:dyDescent="0.25">
      <c r="A1" t="s">
        <v>6</v>
      </c>
      <c r="B1" t="s">
        <v>7</v>
      </c>
      <c r="C1" t="s">
        <v>31</v>
      </c>
      <c r="D1" t="s">
        <v>15</v>
      </c>
      <c r="E1" t="s">
        <v>3</v>
      </c>
      <c r="F1" t="s">
        <v>28</v>
      </c>
      <c r="G1" t="s">
        <v>30</v>
      </c>
    </row>
  </sheetData>
  <phoneticPr fontId="2" type="noConversion"/>
  <pageMargins left="0.7" right="0.7" top="0.75" bottom="0.75" header="0.3" footer="0.3"/>
  <tableParts count="1">
    <tablePart r:id="rId1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C50F22-CB0D-4890-8336-99ED0CAC1184}">
  <sheetPr>
    <tabColor rgb="FF70DE9C"/>
  </sheetPr>
  <dimension ref="A1:B1"/>
  <sheetViews>
    <sheetView workbookViewId="0"/>
  </sheetViews>
  <sheetFormatPr defaultRowHeight="15" x14ac:dyDescent="0.25"/>
  <cols>
    <col min="1" max="1" width="17.5703125" bestFit="1" customWidth="1"/>
    <col min="2" max="2" width="18.28515625" bestFit="1" customWidth="1"/>
    <col min="3" max="3" width="12.85546875" bestFit="1" customWidth="1"/>
  </cols>
  <sheetData>
    <row r="1" spans="1:2" x14ac:dyDescent="0.25">
      <c r="A1" t="s">
        <v>11</v>
      </c>
      <c r="B1" t="s">
        <v>57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E3DA6C-4058-4B97-BA35-AE35C4BA2004}">
  <sheetPr>
    <tabColor rgb="FF70DE9C"/>
  </sheetPr>
  <dimension ref="A1:B1"/>
  <sheetViews>
    <sheetView workbookViewId="0"/>
  </sheetViews>
  <sheetFormatPr defaultRowHeight="15" x14ac:dyDescent="0.25"/>
  <cols>
    <col min="1" max="1" width="15.85546875" bestFit="1" customWidth="1"/>
    <col min="2" max="2" width="16.5703125" bestFit="1" customWidth="1"/>
  </cols>
  <sheetData>
    <row r="1" spans="1:2" x14ac:dyDescent="0.25">
      <c r="A1" t="s">
        <v>3</v>
      </c>
      <c r="B1" t="s">
        <v>77</v>
      </c>
    </row>
  </sheetData>
  <pageMargins left="0.7" right="0.7" top="0.75" bottom="0.75" header="0.3" footer="0.3"/>
  <tableParts count="1">
    <tablePart r:id="rId1"/>
  </tablePart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B32AAD-2E52-45CE-AF06-60B6AE27AE9C}">
  <sheetPr>
    <tabColor rgb="FF70DE9C"/>
  </sheetPr>
  <dimension ref="A1:H1"/>
  <sheetViews>
    <sheetView workbookViewId="0"/>
  </sheetViews>
  <sheetFormatPr defaultRowHeight="15" x14ac:dyDescent="0.25"/>
  <cols>
    <col min="1" max="1" width="16.5703125" bestFit="1" customWidth="1"/>
    <col min="2" max="2" width="19.7109375" bestFit="1" customWidth="1"/>
    <col min="3" max="3" width="20.42578125" bestFit="1" customWidth="1"/>
    <col min="4" max="4" width="20.85546875" bestFit="1" customWidth="1"/>
    <col min="5" max="5" width="21.5703125" bestFit="1" customWidth="1"/>
    <col min="6" max="6" width="32.28515625" bestFit="1" customWidth="1"/>
    <col min="7" max="7" width="20.5703125" bestFit="1" customWidth="1"/>
    <col min="8" max="8" width="10.140625" bestFit="1" customWidth="1"/>
  </cols>
  <sheetData>
    <row r="1" spans="1:8" x14ac:dyDescent="0.25">
      <c r="A1" t="s">
        <v>29</v>
      </c>
      <c r="B1" t="s">
        <v>61</v>
      </c>
      <c r="C1" t="s">
        <v>62</v>
      </c>
      <c r="D1" t="s">
        <v>83</v>
      </c>
      <c r="E1" t="s">
        <v>84</v>
      </c>
      <c r="F1" t="s">
        <v>85</v>
      </c>
      <c r="G1" t="s">
        <v>86</v>
      </c>
      <c r="H1" t="s">
        <v>87</v>
      </c>
    </row>
  </sheetData>
  <pageMargins left="0.7" right="0.7" top="0.75" bottom="0.75" header="0.3" footer="0.3"/>
  <tableParts count="1">
    <tablePart r:id="rId1"/>
  </tablePart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FF7353-B4E0-4234-861E-CE80C2817A9A}">
  <sheetPr>
    <tabColor rgb="FF70DE9C"/>
  </sheetPr>
  <dimension ref="A1:G1"/>
  <sheetViews>
    <sheetView workbookViewId="0"/>
  </sheetViews>
  <sheetFormatPr defaultRowHeight="15" x14ac:dyDescent="0.25"/>
  <cols>
    <col min="1" max="1" width="21.85546875" bestFit="1" customWidth="1"/>
    <col min="2" max="2" width="21.7109375" bestFit="1" customWidth="1"/>
    <col min="3" max="3" width="11.85546875" bestFit="1" customWidth="1"/>
    <col min="4" max="4" width="13.85546875" bestFit="1" customWidth="1"/>
    <col min="5" max="5" width="9.42578125" bestFit="1" customWidth="1"/>
    <col min="6" max="6" width="11.42578125" bestFit="1" customWidth="1"/>
    <col min="7" max="7" width="23.28515625" bestFit="1" customWidth="1"/>
  </cols>
  <sheetData>
    <row r="1" spans="1:7" x14ac:dyDescent="0.25">
      <c r="A1" t="s">
        <v>6</v>
      </c>
      <c r="B1" t="s">
        <v>7</v>
      </c>
      <c r="C1" t="s">
        <v>78</v>
      </c>
      <c r="D1" t="s">
        <v>79</v>
      </c>
      <c r="E1" t="s">
        <v>80</v>
      </c>
      <c r="F1" t="s">
        <v>81</v>
      </c>
      <c r="G1" t="s">
        <v>82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70BEBE-EB35-46D9-A64C-AFC35D352DB2}">
  <sheetPr>
    <tabColor rgb="FF70DE9C"/>
  </sheetPr>
  <dimension ref="A1:E21"/>
  <sheetViews>
    <sheetView showGridLines="0" showRowColHeaders="0" tabSelected="1" zoomScaleNormal="100" workbookViewId="0">
      <selection activeCell="D9" sqref="D9"/>
    </sheetView>
  </sheetViews>
  <sheetFormatPr defaultColWidth="0" defaultRowHeight="24.95" customHeight="1" zeroHeight="1" x14ac:dyDescent="0.25"/>
  <cols>
    <col min="1" max="1" width="2.7109375" style="1" customWidth="1"/>
    <col min="2" max="2" width="20.7109375" style="4" customWidth="1"/>
    <col min="3" max="3" width="30.7109375" style="4" customWidth="1"/>
    <col min="4" max="4" width="40.7109375" style="4" customWidth="1"/>
    <col min="5" max="5" width="2.7109375" style="1" customWidth="1"/>
    <col min="6" max="16384" width="9.140625" style="1" hidden="1"/>
  </cols>
  <sheetData>
    <row r="1" spans="1:5" ht="21.95" customHeight="1" x14ac:dyDescent="0.25">
      <c r="A1" s="27"/>
      <c r="B1" s="27"/>
      <c r="C1" s="28"/>
      <c r="D1" s="28" t="s">
        <v>103</v>
      </c>
      <c r="E1" s="27"/>
    </row>
    <row r="2" spans="1:5" ht="21.95" customHeight="1" x14ac:dyDescent="0.25">
      <c r="A2" s="27"/>
      <c r="B2" s="27"/>
      <c r="C2" s="29"/>
      <c r="D2" s="29" cm="1">
        <f t="array" ref="D2">LastRefresh[]</f>
        <v>45923.56492809028</v>
      </c>
      <c r="E2" s="27"/>
    </row>
    <row r="3" spans="1:5" ht="3" customHeight="1" x14ac:dyDescent="0.25">
      <c r="A3" s="32"/>
      <c r="B3" s="32"/>
      <c r="C3" s="32"/>
      <c r="D3" s="41"/>
      <c r="E3" s="32"/>
    </row>
    <row r="4" spans="1:5" ht="9.9499999999999993" customHeight="1" x14ac:dyDescent="0.25">
      <c r="B4" s="1"/>
      <c r="C4" s="1"/>
    </row>
    <row r="5" spans="1:5" ht="24.95" customHeight="1" x14ac:dyDescent="0.25">
      <c r="B5" s="70" t="s">
        <v>139</v>
      </c>
    </row>
    <row r="6" spans="1:5" ht="24.95" customHeight="1" x14ac:dyDescent="0.25">
      <c r="B6" s="69" t="s">
        <v>137</v>
      </c>
      <c r="C6" s="45" t="s">
        <v>215</v>
      </c>
      <c r="D6" s="4" t="s">
        <v>130</v>
      </c>
    </row>
    <row r="7" spans="1:5" ht="15" customHeight="1" x14ac:dyDescent="0.25"/>
    <row r="8" spans="1:5" ht="24.95" customHeight="1" x14ac:dyDescent="0.25">
      <c r="B8" s="70" t="s">
        <v>141</v>
      </c>
    </row>
    <row r="9" spans="1:5" ht="24.95" customHeight="1" x14ac:dyDescent="0.25">
      <c r="B9" s="69" t="s">
        <v>135</v>
      </c>
      <c r="C9" s="45">
        <v>2019</v>
      </c>
      <c r="D9" s="4" t="s">
        <v>131</v>
      </c>
    </row>
    <row r="10" spans="1:5" ht="24.95" customHeight="1" x14ac:dyDescent="0.25">
      <c r="B10" s="69" t="s">
        <v>136</v>
      </c>
      <c r="C10" s="45">
        <v>11</v>
      </c>
      <c r="D10" s="4" t="s">
        <v>132</v>
      </c>
    </row>
    <row r="11" spans="1:5" ht="24.95" customHeight="1" x14ac:dyDescent="0.25">
      <c r="B11" s="69" t="s">
        <v>129</v>
      </c>
      <c r="C11" s="4">
        <f>INDEX(Months[Month],12)</f>
        <v>12</v>
      </c>
    </row>
    <row r="12" spans="1:5" ht="15" customHeight="1" x14ac:dyDescent="0.25"/>
    <row r="13" spans="1:5" ht="24.95" customHeight="1" x14ac:dyDescent="0.25">
      <c r="B13" s="70" t="s">
        <v>140</v>
      </c>
    </row>
    <row r="14" spans="1:5" ht="24.95" customHeight="1" x14ac:dyDescent="0.25">
      <c r="B14" s="69" t="s">
        <v>138</v>
      </c>
      <c r="C14" s="45" t="s">
        <v>4</v>
      </c>
      <c r="D14" s="4" t="s">
        <v>134</v>
      </c>
    </row>
    <row r="15" spans="1:5" ht="15" customHeight="1" x14ac:dyDescent="0.25"/>
    <row r="16" spans="1:5" ht="24.95" customHeight="1" x14ac:dyDescent="0.25">
      <c r="B16" s="70" t="s">
        <v>142</v>
      </c>
    </row>
    <row r="17" spans="2:4" ht="24.95" customHeight="1" x14ac:dyDescent="0.25">
      <c r="B17" s="69" t="s">
        <v>143</v>
      </c>
      <c r="C17" s="45" t="s">
        <v>116</v>
      </c>
      <c r="D17" s="4" t="s">
        <v>144</v>
      </c>
    </row>
    <row r="18" spans="2:4" ht="9.9499999999999993" customHeight="1" x14ac:dyDescent="0.25"/>
    <row r="19" spans="2:4" ht="24.95" customHeight="1" x14ac:dyDescent="0.25">
      <c r="B19" s="4" t="s">
        <v>133</v>
      </c>
    </row>
    <row r="20" spans="2:4" ht="9.9499999999999993" customHeight="1" x14ac:dyDescent="0.25"/>
    <row r="21" spans="2:4" ht="24.95" hidden="1" customHeight="1" x14ac:dyDescent="0.25">
      <c r="B21" s="4" t="s">
        <v>117</v>
      </c>
      <c r="C21" s="4">
        <f>Year+IF(Month&lt;=YearEnd,-1,0)</f>
        <v>2018</v>
      </c>
    </row>
  </sheetData>
  <dataValidations count="3">
    <dataValidation type="list" allowBlank="1" showInputMessage="1" showErrorMessage="1" sqref="C6:C8" xr:uid="{49ED3CE4-1B60-4788-BEE1-1212DCCDAD1D}">
      <formula1>INDIRECT("Structures[GroupStructure]")</formula1>
    </dataValidation>
    <dataValidation type="list" allowBlank="1" showInputMessage="1" showErrorMessage="1" sqref="C14" xr:uid="{06BE3586-C157-4759-B9DB-0ABCD1C7969D}">
      <formula1>INDIRECT("Sources[Source]")</formula1>
    </dataValidation>
    <dataValidation type="list" allowBlank="1" showInputMessage="1" showErrorMessage="1" sqref="C10 C10" xr:uid="{40C2AA77-C2EC-4B68-8A38-5E13A67855C9}">
      <formula1>"1,2,3,4,5,6,7,8,9,10,11,12"</formula1>
    </dataValidation>
  </dataValidations>
  <pageMargins left="0.7" right="0.7" top="0.75" bottom="0.75" header="0.3" footer="0.3"/>
  <pageSetup paperSize="9" orientation="portrait" r:id="rId1"/>
  <ignoredErrors>
    <ignoredError sqref="C11" evalError="1"/>
  </ignoredErrors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CFB431-51C6-4012-870F-566C6C3DB34A}">
  <sheetPr>
    <tabColor rgb="FF70DE9C"/>
  </sheetPr>
  <dimension ref="A1:E1"/>
  <sheetViews>
    <sheetView workbookViewId="0"/>
  </sheetViews>
  <sheetFormatPr defaultRowHeight="15" x14ac:dyDescent="0.25"/>
  <cols>
    <col min="1" max="1" width="9.28515625" bestFit="1" customWidth="1"/>
    <col min="2" max="2" width="7.28515625" bestFit="1" customWidth="1"/>
    <col min="3" max="3" width="9.28515625" bestFit="1" customWidth="1"/>
    <col min="4" max="4" width="17.140625" bestFit="1" customWidth="1"/>
    <col min="5" max="5" width="9.28515625" bestFit="1" customWidth="1"/>
  </cols>
  <sheetData>
    <row r="1" spans="1:5" x14ac:dyDescent="0.25">
      <c r="A1" t="s">
        <v>0</v>
      </c>
      <c r="B1" t="s">
        <v>1</v>
      </c>
      <c r="C1" t="s">
        <v>2</v>
      </c>
      <c r="D1" t="s">
        <v>15</v>
      </c>
      <c r="E1" t="s">
        <v>88</v>
      </c>
    </row>
  </sheetData>
  <pageMargins left="0.7" right="0.7" top="0.75" bottom="0.75" header="0.3" footer="0.3"/>
  <tableParts count="1">
    <tablePart r:id="rId1"/>
  </tablePart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959C87-912E-46CB-B6CA-49E643D22FAD}">
  <sheetPr>
    <tabColor rgb="FF70DE9C"/>
  </sheetPr>
  <dimension ref="A1:H2"/>
  <sheetViews>
    <sheetView workbookViewId="0"/>
  </sheetViews>
  <sheetFormatPr defaultRowHeight="15" x14ac:dyDescent="0.25"/>
  <cols>
    <col min="1" max="1" width="21.85546875" bestFit="1" customWidth="1"/>
    <col min="2" max="2" width="21.7109375" bestFit="1" customWidth="1"/>
    <col min="3" max="3" width="9.28515625" bestFit="1" customWidth="1"/>
    <col min="4" max="4" width="7.28515625" bestFit="1" customWidth="1"/>
    <col min="5" max="5" width="9.28515625" bestFit="1" customWidth="1"/>
    <col min="6" max="6" width="14.140625" bestFit="1" customWidth="1"/>
    <col min="7" max="7" width="14" bestFit="1" customWidth="1"/>
    <col min="8" max="8" width="16.5703125" bestFit="1" customWidth="1"/>
  </cols>
  <sheetData>
    <row r="1" spans="1:8" x14ac:dyDescent="0.25">
      <c r="A1" t="s">
        <v>6</v>
      </c>
      <c r="B1" t="s">
        <v>7</v>
      </c>
      <c r="C1" t="s">
        <v>0</v>
      </c>
      <c r="D1" t="s">
        <v>1</v>
      </c>
      <c r="E1" t="s">
        <v>2</v>
      </c>
      <c r="F1" t="s">
        <v>89</v>
      </c>
      <c r="G1" t="s">
        <v>90</v>
      </c>
      <c r="H1" t="s">
        <v>29</v>
      </c>
    </row>
    <row r="2" spans="1:8" x14ac:dyDescent="0.25">
      <c r="G2" s="2"/>
    </row>
  </sheetData>
  <pageMargins left="0.7" right="0.7" top="0.75" bottom="0.75" header="0.3" footer="0.3"/>
  <tableParts count="1">
    <tablePart r:id="rId1"/>
  </tablePart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146304-802C-4121-BC54-535CEF6AB46E}">
  <sheetPr>
    <tabColor rgb="FF70DE9C"/>
  </sheetPr>
  <dimension ref="A1:M2"/>
  <sheetViews>
    <sheetView workbookViewId="0"/>
  </sheetViews>
  <sheetFormatPr defaultRowHeight="15" x14ac:dyDescent="0.25"/>
  <cols>
    <col min="1" max="1" width="19" bestFit="1" customWidth="1"/>
    <col min="2" max="2" width="18.85546875" bestFit="1" customWidth="1"/>
    <col min="3" max="3" width="9.28515625" bestFit="1" customWidth="1"/>
    <col min="4" max="4" width="7.28515625" bestFit="1" customWidth="1"/>
    <col min="5" max="5" width="9.28515625" bestFit="1" customWidth="1"/>
    <col min="6" max="6" width="17.140625" bestFit="1" customWidth="1"/>
    <col min="7" max="7" width="24.140625" bestFit="1" customWidth="1"/>
    <col min="8" max="8" width="22" bestFit="1" customWidth="1"/>
    <col min="9" max="9" width="24.140625" bestFit="1" customWidth="1"/>
    <col min="10" max="10" width="17.28515625" bestFit="1" customWidth="1"/>
    <col min="11" max="11" width="19.28515625" bestFit="1" customWidth="1"/>
    <col min="12" max="12" width="17.28515625" bestFit="1" customWidth="1"/>
    <col min="13" max="13" width="17.140625" bestFit="1" customWidth="1"/>
  </cols>
  <sheetData>
    <row r="1" spans="1:13" x14ac:dyDescent="0.25">
      <c r="A1" t="s">
        <v>14</v>
      </c>
      <c r="B1" t="s">
        <v>95</v>
      </c>
      <c r="C1" t="s">
        <v>0</v>
      </c>
      <c r="D1" t="s">
        <v>1</v>
      </c>
      <c r="E1" t="s">
        <v>2</v>
      </c>
      <c r="F1" t="s">
        <v>15</v>
      </c>
      <c r="G1" t="s">
        <v>96</v>
      </c>
      <c r="H1" t="s">
        <v>97</v>
      </c>
      <c r="I1" t="s">
        <v>98</v>
      </c>
      <c r="J1" t="s">
        <v>99</v>
      </c>
      <c r="K1" t="s">
        <v>100</v>
      </c>
      <c r="L1" t="s">
        <v>101</v>
      </c>
      <c r="M1" t="s">
        <v>102</v>
      </c>
    </row>
    <row r="2" spans="1:13" x14ac:dyDescent="0.25">
      <c r="M2" s="2"/>
    </row>
  </sheetData>
  <pageMargins left="0.7" right="0.7" top="0.75" bottom="0.75" header="0.3" footer="0.3"/>
  <tableParts count="1">
    <tablePart r:id="rId1"/>
  </tablePart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7D05AD-2006-4518-BC13-8C97A90467FD}">
  <sheetPr>
    <tabColor rgb="FFEFCB68"/>
  </sheetPr>
  <dimension ref="A1"/>
  <sheetViews>
    <sheetView showRowColHeaders="0" topLeftCell="XFD1048576" workbookViewId="0"/>
  </sheetViews>
  <sheetFormatPr defaultColWidth="0" defaultRowHeight="15" customHeight="1" zeroHeight="1" x14ac:dyDescent="0.25"/>
  <cols>
    <col min="1" max="16384" width="9.140625" hidden="1"/>
  </cols>
  <sheetData>
    <row r="1" hidden="1" x14ac:dyDescent="0.25"/>
  </sheetData>
  <sheetProtection selectLockedCells="1" selectUnlockedCells="1"/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F865F3-80F2-44D6-B297-23B7DA66A48E}">
  <sheetPr codeName="Sheet4">
    <tabColor rgb="FFEFCB68"/>
  </sheetPr>
  <dimension ref="A1:K24"/>
  <sheetViews>
    <sheetView workbookViewId="0"/>
  </sheetViews>
  <sheetFormatPr defaultRowHeight="15" x14ac:dyDescent="0.25"/>
  <cols>
    <col min="1" max="1" width="21.85546875" bestFit="1" customWidth="1"/>
    <col min="2" max="2" width="21.7109375" bestFit="1" customWidth="1"/>
    <col min="3" max="3" width="15.85546875" bestFit="1" customWidth="1"/>
    <col min="4" max="4" width="21.28515625" bestFit="1" customWidth="1"/>
    <col min="5" max="5" width="13.85546875" bestFit="1" customWidth="1"/>
    <col min="6" max="6" width="22.7109375" bestFit="1" customWidth="1"/>
    <col min="7" max="7" width="24.85546875" bestFit="1" customWidth="1"/>
    <col min="8" max="8" width="9.28515625" bestFit="1" customWidth="1"/>
    <col min="9" max="9" width="28" bestFit="1" customWidth="1"/>
    <col min="10" max="10" width="18.42578125" bestFit="1" customWidth="1"/>
    <col min="11" max="11" width="30.85546875" bestFit="1" customWidth="1"/>
    <col min="12" max="12" width="8.5703125" bestFit="1" customWidth="1"/>
    <col min="13" max="13" width="23" bestFit="1" customWidth="1"/>
    <col min="14" max="14" width="21" bestFit="1" customWidth="1"/>
    <col min="15" max="15" width="13.85546875" bestFit="1" customWidth="1"/>
    <col min="16" max="16" width="10.85546875" bestFit="1" customWidth="1"/>
    <col min="17" max="17" width="16.5703125" bestFit="1" customWidth="1"/>
  </cols>
  <sheetData>
    <row r="1" spans="1:11" x14ac:dyDescent="0.25">
      <c r="A1" t="s">
        <v>6</v>
      </c>
      <c r="B1" t="s">
        <v>7</v>
      </c>
      <c r="C1" t="s">
        <v>3</v>
      </c>
      <c r="D1" t="s">
        <v>63</v>
      </c>
      <c r="E1" t="s">
        <v>5</v>
      </c>
      <c r="F1" t="s">
        <v>64</v>
      </c>
      <c r="G1" t="s">
        <v>65</v>
      </c>
      <c r="H1" t="s">
        <v>66</v>
      </c>
      <c r="I1" t="s">
        <v>29</v>
      </c>
      <c r="J1" t="s">
        <v>145</v>
      </c>
      <c r="K1" t="s">
        <v>146</v>
      </c>
    </row>
    <row r="2" spans="1:11" x14ac:dyDescent="0.25">
      <c r="A2" t="s">
        <v>147</v>
      </c>
      <c r="B2" t="s">
        <v>148</v>
      </c>
      <c r="C2" t="s">
        <v>149</v>
      </c>
      <c r="D2" t="s">
        <v>150</v>
      </c>
      <c r="E2" t="b">
        <v>1</v>
      </c>
      <c r="F2">
        <v>2018</v>
      </c>
      <c r="G2">
        <v>12</v>
      </c>
      <c r="H2" t="s">
        <v>151</v>
      </c>
      <c r="I2" t="s">
        <v>152</v>
      </c>
      <c r="J2" t="s">
        <v>153</v>
      </c>
      <c r="K2" t="s">
        <v>154</v>
      </c>
    </row>
    <row r="3" spans="1:11" x14ac:dyDescent="0.25">
      <c r="A3" t="s">
        <v>155</v>
      </c>
      <c r="B3" t="s">
        <v>156</v>
      </c>
      <c r="C3" t="s">
        <v>157</v>
      </c>
      <c r="D3" t="s">
        <v>150</v>
      </c>
      <c r="E3" t="b">
        <v>1</v>
      </c>
      <c r="F3">
        <v>2017</v>
      </c>
      <c r="G3">
        <v>1</v>
      </c>
      <c r="H3" t="s">
        <v>151</v>
      </c>
      <c r="I3" t="s">
        <v>158</v>
      </c>
      <c r="J3" t="s">
        <v>153</v>
      </c>
      <c r="K3" t="s">
        <v>154</v>
      </c>
    </row>
    <row r="4" spans="1:11" x14ac:dyDescent="0.25">
      <c r="A4" t="s">
        <v>159</v>
      </c>
      <c r="B4" t="s">
        <v>160</v>
      </c>
      <c r="C4" t="s">
        <v>157</v>
      </c>
      <c r="D4" t="s">
        <v>150</v>
      </c>
      <c r="E4" t="b">
        <v>1</v>
      </c>
      <c r="F4">
        <v>2017</v>
      </c>
      <c r="G4">
        <v>1</v>
      </c>
      <c r="H4" t="s">
        <v>151</v>
      </c>
      <c r="I4" t="s">
        <v>159</v>
      </c>
      <c r="J4" t="s">
        <v>153</v>
      </c>
      <c r="K4" t="s">
        <v>154</v>
      </c>
    </row>
    <row r="5" spans="1:11" x14ac:dyDescent="0.25">
      <c r="A5" t="s">
        <v>161</v>
      </c>
      <c r="B5" t="s">
        <v>162</v>
      </c>
      <c r="C5" t="s">
        <v>157</v>
      </c>
      <c r="D5" t="s">
        <v>163</v>
      </c>
      <c r="E5" t="b">
        <v>0</v>
      </c>
      <c r="F5">
        <v>2017</v>
      </c>
      <c r="G5">
        <v>1</v>
      </c>
      <c r="H5" t="s">
        <v>114</v>
      </c>
      <c r="I5" t="s">
        <v>159</v>
      </c>
      <c r="J5" t="s">
        <v>164</v>
      </c>
      <c r="K5" t="s">
        <v>154</v>
      </c>
    </row>
    <row r="6" spans="1:11" x14ac:dyDescent="0.25">
      <c r="A6" t="s">
        <v>165</v>
      </c>
      <c r="B6" t="s">
        <v>166</v>
      </c>
      <c r="C6" t="s">
        <v>167</v>
      </c>
      <c r="D6" t="s">
        <v>150</v>
      </c>
      <c r="E6" t="b">
        <v>1</v>
      </c>
      <c r="F6">
        <v>2017</v>
      </c>
      <c r="G6">
        <v>12</v>
      </c>
      <c r="H6" t="s">
        <v>151</v>
      </c>
      <c r="I6" t="s">
        <v>165</v>
      </c>
      <c r="J6" t="s">
        <v>153</v>
      </c>
      <c r="K6" t="s">
        <v>154</v>
      </c>
    </row>
    <row r="7" spans="1:11" x14ac:dyDescent="0.25">
      <c r="A7" t="s">
        <v>168</v>
      </c>
      <c r="B7" t="s">
        <v>169</v>
      </c>
      <c r="C7" t="s">
        <v>157</v>
      </c>
      <c r="D7" t="s">
        <v>150</v>
      </c>
      <c r="E7" t="b">
        <v>1</v>
      </c>
      <c r="F7">
        <v>2023</v>
      </c>
      <c r="G7">
        <v>1</v>
      </c>
      <c r="H7" t="s">
        <v>151</v>
      </c>
      <c r="I7" t="s">
        <v>159</v>
      </c>
      <c r="J7" t="s">
        <v>153</v>
      </c>
      <c r="K7" t="s">
        <v>154</v>
      </c>
    </row>
    <row r="8" spans="1:11" x14ac:dyDescent="0.25">
      <c r="A8" t="s">
        <v>170</v>
      </c>
      <c r="B8" t="s">
        <v>171</v>
      </c>
      <c r="C8" t="s">
        <v>149</v>
      </c>
      <c r="D8" t="s">
        <v>150</v>
      </c>
      <c r="E8" t="b">
        <v>1</v>
      </c>
      <c r="F8">
        <v>2023</v>
      </c>
      <c r="G8">
        <v>1</v>
      </c>
      <c r="H8" t="s">
        <v>151</v>
      </c>
      <c r="J8" t="s">
        <v>153</v>
      </c>
      <c r="K8" t="s">
        <v>154</v>
      </c>
    </row>
    <row r="9" spans="1:11" x14ac:dyDescent="0.25">
      <c r="A9" t="s">
        <v>172</v>
      </c>
      <c r="B9" t="s">
        <v>173</v>
      </c>
      <c r="C9" t="s">
        <v>174</v>
      </c>
      <c r="D9" t="s">
        <v>150</v>
      </c>
      <c r="E9" t="b">
        <v>1</v>
      </c>
      <c r="F9">
        <v>2017</v>
      </c>
      <c r="G9">
        <v>1</v>
      </c>
      <c r="H9" t="s">
        <v>151</v>
      </c>
      <c r="I9" t="s">
        <v>175</v>
      </c>
      <c r="J9" t="s">
        <v>153</v>
      </c>
      <c r="K9" t="s">
        <v>154</v>
      </c>
    </row>
    <row r="10" spans="1:11" x14ac:dyDescent="0.25">
      <c r="A10" t="s">
        <v>176</v>
      </c>
      <c r="B10" t="s">
        <v>177</v>
      </c>
      <c r="C10" t="s">
        <v>178</v>
      </c>
      <c r="D10" t="s">
        <v>150</v>
      </c>
      <c r="E10" t="b">
        <v>1</v>
      </c>
      <c r="F10">
        <v>2017</v>
      </c>
      <c r="G10">
        <v>1</v>
      </c>
      <c r="H10" t="s">
        <v>151</v>
      </c>
      <c r="I10" t="s">
        <v>152</v>
      </c>
      <c r="J10" t="s">
        <v>153</v>
      </c>
      <c r="K10" t="s">
        <v>154</v>
      </c>
    </row>
    <row r="11" spans="1:11" x14ac:dyDescent="0.25">
      <c r="A11" t="s">
        <v>179</v>
      </c>
      <c r="B11" t="s">
        <v>180</v>
      </c>
      <c r="C11" t="s">
        <v>178</v>
      </c>
      <c r="D11" t="s">
        <v>163</v>
      </c>
      <c r="E11" t="b">
        <v>0</v>
      </c>
      <c r="F11">
        <v>2017</v>
      </c>
      <c r="G11">
        <v>1</v>
      </c>
      <c r="H11" t="s">
        <v>114</v>
      </c>
      <c r="I11" t="s">
        <v>152</v>
      </c>
      <c r="J11" t="s">
        <v>164</v>
      </c>
      <c r="K11" t="s">
        <v>154</v>
      </c>
    </row>
    <row r="12" spans="1:11" x14ac:dyDescent="0.25">
      <c r="A12" t="s">
        <v>181</v>
      </c>
      <c r="B12" t="s">
        <v>182</v>
      </c>
      <c r="C12" t="s">
        <v>178</v>
      </c>
      <c r="D12" t="s">
        <v>150</v>
      </c>
      <c r="E12" t="b">
        <v>1</v>
      </c>
      <c r="F12">
        <v>2016</v>
      </c>
      <c r="G12">
        <v>1</v>
      </c>
      <c r="H12" t="s">
        <v>114</v>
      </c>
      <c r="I12" t="s">
        <v>152</v>
      </c>
      <c r="J12" t="s">
        <v>153</v>
      </c>
      <c r="K12" t="s">
        <v>154</v>
      </c>
    </row>
    <row r="13" spans="1:11" x14ac:dyDescent="0.25">
      <c r="A13" t="s">
        <v>183</v>
      </c>
      <c r="B13" t="s">
        <v>184</v>
      </c>
      <c r="C13" t="s">
        <v>178</v>
      </c>
      <c r="D13" t="s">
        <v>150</v>
      </c>
      <c r="E13" t="b">
        <v>1</v>
      </c>
      <c r="F13">
        <v>2013</v>
      </c>
      <c r="G13">
        <v>1</v>
      </c>
      <c r="H13" t="s">
        <v>114</v>
      </c>
      <c r="I13" t="s">
        <v>152</v>
      </c>
      <c r="J13" t="s">
        <v>153</v>
      </c>
      <c r="K13" t="s">
        <v>154</v>
      </c>
    </row>
    <row r="14" spans="1:11" x14ac:dyDescent="0.25">
      <c r="A14" t="s">
        <v>185</v>
      </c>
      <c r="B14" t="s">
        <v>186</v>
      </c>
      <c r="C14" t="s">
        <v>178</v>
      </c>
      <c r="D14" t="s">
        <v>150</v>
      </c>
      <c r="E14" t="b">
        <v>1</v>
      </c>
      <c r="F14">
        <v>2017</v>
      </c>
      <c r="G14">
        <v>12</v>
      </c>
      <c r="H14" t="s">
        <v>151</v>
      </c>
      <c r="I14" t="s">
        <v>185</v>
      </c>
      <c r="J14" t="s">
        <v>153</v>
      </c>
      <c r="K14" t="s">
        <v>154</v>
      </c>
    </row>
    <row r="15" spans="1:11" x14ac:dyDescent="0.25">
      <c r="A15" t="s">
        <v>187</v>
      </c>
      <c r="B15" t="s">
        <v>187</v>
      </c>
      <c r="C15" t="s">
        <v>187</v>
      </c>
      <c r="D15" t="s">
        <v>150</v>
      </c>
      <c r="E15" t="b">
        <v>1</v>
      </c>
      <c r="F15">
        <v>2020</v>
      </c>
      <c r="G15">
        <v>12</v>
      </c>
      <c r="H15" t="s">
        <v>151</v>
      </c>
      <c r="J15" t="s">
        <v>153</v>
      </c>
      <c r="K15" t="s">
        <v>154</v>
      </c>
    </row>
    <row r="16" spans="1:11" x14ac:dyDescent="0.25">
      <c r="A16" t="s">
        <v>188</v>
      </c>
      <c r="B16" t="s">
        <v>189</v>
      </c>
      <c r="C16" t="s">
        <v>187</v>
      </c>
      <c r="D16" t="s">
        <v>150</v>
      </c>
      <c r="E16" t="b">
        <v>1</v>
      </c>
      <c r="F16">
        <v>2017</v>
      </c>
      <c r="G16">
        <v>12</v>
      </c>
      <c r="H16" t="s">
        <v>151</v>
      </c>
      <c r="I16" t="s">
        <v>175</v>
      </c>
      <c r="J16" t="s">
        <v>153</v>
      </c>
      <c r="K16" t="s">
        <v>154</v>
      </c>
    </row>
    <row r="17" spans="1:11" x14ac:dyDescent="0.25">
      <c r="A17" t="s">
        <v>190</v>
      </c>
      <c r="B17" t="s">
        <v>191</v>
      </c>
      <c r="C17" t="s">
        <v>178</v>
      </c>
      <c r="D17" t="s">
        <v>150</v>
      </c>
      <c r="E17" t="b">
        <v>1</v>
      </c>
      <c r="F17">
        <v>2020</v>
      </c>
      <c r="G17">
        <v>11</v>
      </c>
      <c r="H17" t="s">
        <v>151</v>
      </c>
      <c r="J17" t="s">
        <v>153</v>
      </c>
      <c r="K17" t="s">
        <v>154</v>
      </c>
    </row>
    <row r="18" spans="1:11" x14ac:dyDescent="0.25">
      <c r="A18" t="s">
        <v>192</v>
      </c>
      <c r="B18" t="s">
        <v>193</v>
      </c>
      <c r="C18" t="s">
        <v>187</v>
      </c>
      <c r="D18" t="s">
        <v>150</v>
      </c>
      <c r="E18" t="b">
        <v>1</v>
      </c>
      <c r="F18">
        <v>2020</v>
      </c>
      <c r="G18">
        <v>1</v>
      </c>
      <c r="H18" t="s">
        <v>151</v>
      </c>
      <c r="I18" t="s">
        <v>152</v>
      </c>
      <c r="J18" t="s">
        <v>153</v>
      </c>
      <c r="K18" t="s">
        <v>154</v>
      </c>
    </row>
    <row r="19" spans="1:11" x14ac:dyDescent="0.25">
      <c r="A19" t="s">
        <v>194</v>
      </c>
      <c r="B19" t="s">
        <v>195</v>
      </c>
      <c r="C19" t="s">
        <v>196</v>
      </c>
      <c r="D19" t="s">
        <v>150</v>
      </c>
      <c r="E19" t="b">
        <v>1</v>
      </c>
      <c r="F19">
        <v>2023</v>
      </c>
      <c r="G19">
        <v>1</v>
      </c>
      <c r="H19" t="s">
        <v>151</v>
      </c>
      <c r="I19" t="s">
        <v>197</v>
      </c>
      <c r="J19" t="s">
        <v>153</v>
      </c>
      <c r="K19" t="s">
        <v>154</v>
      </c>
    </row>
    <row r="20" spans="1:11" x14ac:dyDescent="0.25">
      <c r="A20" t="s">
        <v>198</v>
      </c>
      <c r="B20" t="s">
        <v>199</v>
      </c>
      <c r="C20" t="s">
        <v>200</v>
      </c>
      <c r="D20" t="s">
        <v>150</v>
      </c>
      <c r="E20" t="b">
        <v>1</v>
      </c>
      <c r="F20">
        <v>2024</v>
      </c>
      <c r="G20">
        <v>6</v>
      </c>
      <c r="H20" t="s">
        <v>151</v>
      </c>
      <c r="J20" t="s">
        <v>153</v>
      </c>
      <c r="K20" t="s">
        <v>154</v>
      </c>
    </row>
    <row r="21" spans="1:11" x14ac:dyDescent="0.25">
      <c r="A21" t="s">
        <v>201</v>
      </c>
      <c r="B21" t="s">
        <v>202</v>
      </c>
      <c r="C21" t="s">
        <v>203</v>
      </c>
      <c r="D21" t="s">
        <v>150</v>
      </c>
      <c r="E21" t="b">
        <v>1</v>
      </c>
      <c r="F21">
        <v>2023</v>
      </c>
      <c r="G21">
        <v>1</v>
      </c>
      <c r="H21" t="s">
        <v>151</v>
      </c>
      <c r="J21" t="s">
        <v>153</v>
      </c>
      <c r="K21" t="s">
        <v>154</v>
      </c>
    </row>
    <row r="22" spans="1:11" x14ac:dyDescent="0.25">
      <c r="A22" t="s">
        <v>204</v>
      </c>
      <c r="B22" t="s">
        <v>205</v>
      </c>
      <c r="C22" t="s">
        <v>157</v>
      </c>
      <c r="D22" t="s">
        <v>163</v>
      </c>
      <c r="E22" t="b">
        <v>0</v>
      </c>
      <c r="F22">
        <v>2017</v>
      </c>
      <c r="G22">
        <v>1</v>
      </c>
      <c r="H22" t="s">
        <v>114</v>
      </c>
      <c r="I22" t="s">
        <v>206</v>
      </c>
      <c r="J22" t="s">
        <v>164</v>
      </c>
      <c r="K22" t="s">
        <v>154</v>
      </c>
    </row>
    <row r="23" spans="1:11" x14ac:dyDescent="0.25">
      <c r="A23" t="s">
        <v>207</v>
      </c>
      <c r="B23" t="s">
        <v>208</v>
      </c>
      <c r="C23" t="s">
        <v>157</v>
      </c>
      <c r="D23" t="s">
        <v>150</v>
      </c>
      <c r="E23" t="b">
        <v>1</v>
      </c>
      <c r="F23">
        <v>2020</v>
      </c>
      <c r="G23">
        <v>12</v>
      </c>
      <c r="H23" t="s">
        <v>151</v>
      </c>
      <c r="I23" t="s">
        <v>206</v>
      </c>
      <c r="J23" t="s">
        <v>153</v>
      </c>
      <c r="K23" t="s">
        <v>154</v>
      </c>
    </row>
    <row r="24" spans="1:11" x14ac:dyDescent="0.25">
      <c r="A24" t="s">
        <v>209</v>
      </c>
      <c r="B24" t="s">
        <v>210</v>
      </c>
      <c r="C24" t="s">
        <v>157</v>
      </c>
      <c r="D24" t="s">
        <v>150</v>
      </c>
      <c r="E24" t="b">
        <v>1</v>
      </c>
      <c r="F24">
        <v>2017</v>
      </c>
      <c r="G24">
        <v>1</v>
      </c>
      <c r="H24" t="s">
        <v>151</v>
      </c>
      <c r="I24" t="s">
        <v>206</v>
      </c>
      <c r="J24" t="s">
        <v>153</v>
      </c>
      <c r="K24" t="s">
        <v>154</v>
      </c>
    </row>
  </sheetData>
  <phoneticPr fontId="2" type="noConversion"/>
  <pageMargins left="0.7" right="0.7" top="0.75" bottom="0.75" header="0.3" footer="0.3"/>
  <tableParts count="1">
    <tablePart r:id="rId1"/>
  </tablePart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408382-D05B-4456-80F1-EDAF2CB159E7}">
  <sheetPr codeName="Sheet5">
    <tabColor rgb="FFEFCB68"/>
  </sheetPr>
  <dimension ref="A1:A6"/>
  <sheetViews>
    <sheetView workbookViewId="0"/>
  </sheetViews>
  <sheetFormatPr defaultRowHeight="15" x14ac:dyDescent="0.25"/>
  <cols>
    <col min="1" max="1" width="11.42578125" bestFit="1" customWidth="1"/>
  </cols>
  <sheetData>
    <row r="1" spans="1:1" x14ac:dyDescent="0.25">
      <c r="A1" t="s">
        <v>0</v>
      </c>
    </row>
    <row r="2" spans="1:1" x14ac:dyDescent="0.25">
      <c r="A2" t="s">
        <v>4</v>
      </c>
    </row>
    <row r="3" spans="1:1" x14ac:dyDescent="0.25">
      <c r="A3" t="s">
        <v>211</v>
      </c>
    </row>
    <row r="4" spans="1:1" x14ac:dyDescent="0.25">
      <c r="A4" t="s">
        <v>212</v>
      </c>
    </row>
    <row r="5" spans="1:1" x14ac:dyDescent="0.25">
      <c r="A5" t="s">
        <v>213</v>
      </c>
    </row>
    <row r="6" spans="1:1" x14ac:dyDescent="0.25">
      <c r="A6" t="s">
        <v>214</v>
      </c>
    </row>
  </sheetData>
  <pageMargins left="0.7" right="0.7" top="0.75" bottom="0.75" header="0.3" footer="0.3"/>
  <tableParts count="1">
    <tablePart r:id="rId1"/>
  </tablePart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621230-02F0-4428-879A-8CE043093FD1}">
  <sheetPr>
    <tabColor rgb="FFEFCB68"/>
  </sheetPr>
  <dimension ref="A1:B5"/>
  <sheetViews>
    <sheetView workbookViewId="0"/>
  </sheetViews>
  <sheetFormatPr defaultRowHeight="15" x14ac:dyDescent="0.25"/>
  <cols>
    <col min="1" max="1" width="19.85546875" bestFit="1" customWidth="1"/>
    <col min="2" max="3" width="11.28515625" bestFit="1" customWidth="1"/>
  </cols>
  <sheetData>
    <row r="1" spans="1:2" x14ac:dyDescent="0.25">
      <c r="A1" t="s">
        <v>15</v>
      </c>
      <c r="B1" t="s">
        <v>27</v>
      </c>
    </row>
    <row r="2" spans="1:2" x14ac:dyDescent="0.25">
      <c r="A2" t="s">
        <v>215</v>
      </c>
      <c r="B2" t="b">
        <v>1</v>
      </c>
    </row>
    <row r="3" spans="1:2" x14ac:dyDescent="0.25">
      <c r="A3" t="s">
        <v>216</v>
      </c>
      <c r="B3" t="b">
        <v>0</v>
      </c>
    </row>
    <row r="4" spans="1:2" x14ac:dyDescent="0.25">
      <c r="A4" t="s">
        <v>217</v>
      </c>
      <c r="B4" t="b">
        <v>0</v>
      </c>
    </row>
    <row r="5" spans="1:2" x14ac:dyDescent="0.25">
      <c r="A5" t="s">
        <v>218</v>
      </c>
      <c r="B5" t="b">
        <v>0</v>
      </c>
    </row>
  </sheetData>
  <pageMargins left="0.7" right="0.7" top="0.75" bottom="0.75" header="0.3" footer="0.3"/>
  <tableParts count="1">
    <tablePart r:id="rId1"/>
  </tablePart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40DBE5-FF0D-4BB5-BA1D-7B0AFD3EEDDD}">
  <sheetPr>
    <tabColor rgb="FFF7F4F3"/>
  </sheetPr>
  <dimension ref="A1"/>
  <sheetViews>
    <sheetView showRowColHeaders="0" topLeftCell="XFD1048576" workbookViewId="0"/>
  </sheetViews>
  <sheetFormatPr defaultColWidth="0" defaultRowHeight="15" customHeight="1" zeroHeight="1" x14ac:dyDescent="0.25"/>
  <cols>
    <col min="1" max="16384" width="9.140625" hidden="1"/>
  </cols>
  <sheetData>
    <row r="1" hidden="1" x14ac:dyDescent="0.25"/>
  </sheetData>
  <sheetProtection selectLockedCells="1" selectUnlockedCells="1"/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250DB5-1BCF-4FB8-A491-A405D78E0586}">
  <sheetPr codeName="Sheet6">
    <tabColor rgb="FFF7F4F3"/>
  </sheetPr>
  <dimension ref="A1:A13"/>
  <sheetViews>
    <sheetView workbookViewId="0"/>
  </sheetViews>
  <sheetFormatPr defaultRowHeight="15" x14ac:dyDescent="0.25"/>
  <cols>
    <col min="1" max="1" width="9.28515625" bestFit="1" customWidth="1"/>
    <col min="2" max="2" width="11.140625" bestFit="1" customWidth="1"/>
  </cols>
  <sheetData>
    <row r="1" spans="1:1" x14ac:dyDescent="0.25">
      <c r="A1" t="s">
        <v>2</v>
      </c>
    </row>
    <row r="2" spans="1:1" x14ac:dyDescent="0.25">
      <c r="A2">
        <v>1</v>
      </c>
    </row>
    <row r="3" spans="1:1" x14ac:dyDescent="0.25">
      <c r="A3">
        <v>2</v>
      </c>
    </row>
    <row r="4" spans="1:1" x14ac:dyDescent="0.25">
      <c r="A4">
        <v>3</v>
      </c>
    </row>
    <row r="5" spans="1:1" x14ac:dyDescent="0.25">
      <c r="A5">
        <v>4</v>
      </c>
    </row>
    <row r="6" spans="1:1" x14ac:dyDescent="0.25">
      <c r="A6">
        <v>5</v>
      </c>
    </row>
    <row r="7" spans="1:1" x14ac:dyDescent="0.25">
      <c r="A7">
        <v>6</v>
      </c>
    </row>
    <row r="8" spans="1:1" x14ac:dyDescent="0.25">
      <c r="A8">
        <v>7</v>
      </c>
    </row>
    <row r="9" spans="1:1" x14ac:dyDescent="0.25">
      <c r="A9">
        <v>8</v>
      </c>
    </row>
    <row r="10" spans="1:1" x14ac:dyDescent="0.25">
      <c r="A10">
        <v>9</v>
      </c>
    </row>
    <row r="11" spans="1:1" x14ac:dyDescent="0.25">
      <c r="A11">
        <v>10</v>
      </c>
    </row>
    <row r="12" spans="1:1" x14ac:dyDescent="0.25">
      <c r="A12">
        <v>11</v>
      </c>
    </row>
    <row r="13" spans="1:1" x14ac:dyDescent="0.25">
      <c r="A13">
        <v>12</v>
      </c>
    </row>
  </sheetData>
  <pageMargins left="0.7" right="0.7" top="0.75" bottom="0.75" header="0.3" footer="0.3"/>
  <tableParts count="1">
    <tablePart r:id="rId1"/>
  </tableParts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C5FC0E-CA94-4FBC-844A-B3579C6FCA05}">
  <sheetPr>
    <tabColor rgb="FFF7F4F3"/>
  </sheetPr>
  <dimension ref="A1:A2"/>
  <sheetViews>
    <sheetView workbookViewId="0"/>
  </sheetViews>
  <sheetFormatPr defaultRowHeight="15" x14ac:dyDescent="0.25"/>
  <cols>
    <col min="1" max="1" width="15.85546875" bestFit="1" customWidth="1"/>
  </cols>
  <sheetData>
    <row r="1" spans="1:1" x14ac:dyDescent="0.25">
      <c r="A1" t="s">
        <v>23</v>
      </c>
    </row>
    <row r="2" spans="1:1" x14ac:dyDescent="0.25">
      <c r="A2" s="2">
        <v>45923.56492809028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E756B1-E50A-4836-93C7-1F214A96E2D1}">
  <sheetPr>
    <tabColor rgb="FF10137E"/>
    <outlinePr summaryBelow="0"/>
    <pageSetUpPr fitToPage="1"/>
  </sheetPr>
  <dimension ref="A1:AS1164"/>
  <sheetViews>
    <sheetView showGridLines="0" showRowColHeaders="0" zoomScale="80" zoomScaleNormal="80" workbookViewId="0">
      <pane ySplit="7" topLeftCell="A8" activePane="bottomLeft" state="frozen"/>
      <selection activeCell="A2" sqref="A2"/>
      <selection pane="bottomLeft" activeCell="C240" sqref="C240"/>
    </sheetView>
  </sheetViews>
  <sheetFormatPr defaultColWidth="0" defaultRowHeight="17.100000000000001" customHeight="1" zeroHeight="1" outlineLevelRow="2" outlineLevelCol="1" x14ac:dyDescent="0.25"/>
  <cols>
    <col min="1" max="1" width="9.140625" style="4" customWidth="1" outlineLevel="1"/>
    <col min="2" max="3" width="10.7109375" style="4" customWidth="1" outlineLevel="1"/>
    <col min="4" max="4" width="75.7109375" style="4" customWidth="1"/>
    <col min="5" max="5" width="2.7109375" style="1" customWidth="1"/>
    <col min="6" max="6" width="18.7109375" style="43" customWidth="1"/>
    <col min="7" max="7" width="2.7109375" style="1" customWidth="1"/>
    <col min="8" max="8" width="18.7109375" style="43" customWidth="1"/>
    <col min="9" max="9" width="2.7109375" style="1" customWidth="1"/>
    <col min="10" max="10" width="18.7109375" style="43" customWidth="1"/>
    <col min="11" max="11" width="2.7109375" style="1" customWidth="1"/>
    <col min="12" max="12" width="18.7109375" style="43" customWidth="1"/>
    <col min="13" max="13" width="2.7109375" style="1" customWidth="1"/>
    <col min="14" max="14" width="18.7109375" style="43" customWidth="1"/>
    <col min="15" max="15" width="2.7109375" style="1" customWidth="1"/>
    <col min="16" max="16" width="18.7109375" style="43" customWidth="1"/>
    <col min="17" max="17" width="2.7109375" style="1" customWidth="1"/>
    <col min="18" max="18" width="18.7109375" style="43" customWidth="1"/>
    <col min="19" max="19" width="2.7109375" style="1" customWidth="1"/>
    <col min="20" max="20" width="18.7109375" style="43" customWidth="1"/>
    <col min="21" max="21" width="2.7109375" style="1" customWidth="1"/>
    <col min="22" max="22" width="18.7109375" style="43" customWidth="1"/>
    <col min="23" max="23" width="2.7109375" style="1" customWidth="1"/>
    <col min="24" max="24" width="18.7109375" style="43" customWidth="1"/>
    <col min="25" max="25" width="2.7109375" style="1" hidden="1" customWidth="1" outlineLevel="1"/>
    <col min="26" max="26" width="18.7109375" style="43" hidden="1" customWidth="1" outlineLevel="1"/>
    <col min="27" max="27" width="2.7109375" style="1" hidden="1" customWidth="1" outlineLevel="1"/>
    <col min="28" max="28" width="18.7109375" style="43" hidden="1" customWidth="1" outlineLevel="1"/>
    <col min="29" max="29" width="2.7109375" style="1" hidden="1" customWidth="1" outlineLevel="1"/>
    <col min="30" max="30" width="18.7109375" style="43" hidden="1" customWidth="1" outlineLevel="1"/>
    <col min="31" max="31" width="2.7109375" style="1" hidden="1" customWidth="1" outlineLevel="1"/>
    <col min="32" max="32" width="18.7109375" style="43" hidden="1" customWidth="1" outlineLevel="1"/>
    <col min="33" max="33" width="2.7109375" style="1" hidden="1" customWidth="1" outlineLevel="1"/>
    <col min="34" max="34" width="18.7109375" style="43" hidden="1" customWidth="1" outlineLevel="1"/>
    <col min="35" max="35" width="2.7109375" style="1" hidden="1" customWidth="1" outlineLevel="1"/>
    <col min="36" max="36" width="18.7109375" style="43" hidden="1" customWidth="1" outlineLevel="1"/>
    <col min="37" max="37" width="2.7109375" style="1" hidden="1" customWidth="1" outlineLevel="1"/>
    <col min="38" max="38" width="18.7109375" style="43" hidden="1" customWidth="1" outlineLevel="1"/>
    <col min="39" max="39" width="2.7109375" style="1" hidden="1" customWidth="1" outlineLevel="1"/>
    <col min="40" max="40" width="18.7109375" style="43" hidden="1" customWidth="1" outlineLevel="1"/>
    <col min="41" max="41" width="2.7109375" style="1" hidden="1" customWidth="1" outlineLevel="1"/>
    <col min="42" max="42" width="18.7109375" style="43" hidden="1" customWidth="1" outlineLevel="1"/>
    <col min="43" max="43" width="2.7109375" style="1" hidden="1" customWidth="1" outlineLevel="1"/>
    <col min="44" max="44" width="18.7109375" style="43" hidden="1" customWidth="1" outlineLevel="1"/>
    <col min="45" max="45" width="2.7109375" style="1" customWidth="1" collapsed="1"/>
    <col min="46" max="16384" width="9.140625" style="1" hidden="1"/>
  </cols>
  <sheetData>
    <row r="1" spans="1:45" ht="21.95" customHeight="1" x14ac:dyDescent="0.25">
      <c r="A1" s="27"/>
      <c r="B1" s="27"/>
      <c r="C1" s="27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  <c r="AD1" s="30"/>
      <c r="AE1" s="30"/>
      <c r="AF1" s="30"/>
      <c r="AG1" s="30"/>
      <c r="AH1" s="30"/>
      <c r="AI1" s="30"/>
      <c r="AJ1" s="30"/>
      <c r="AK1" s="30"/>
      <c r="AL1" s="30"/>
      <c r="AM1" s="30"/>
      <c r="AN1" s="30"/>
      <c r="AO1" s="30"/>
      <c r="AP1" s="30"/>
      <c r="AQ1" s="30"/>
      <c r="AR1" s="30"/>
      <c r="AS1" s="30"/>
    </row>
    <row r="2" spans="1:45" ht="21.95" customHeight="1" x14ac:dyDescent="0.25">
      <c r="A2" s="27"/>
      <c r="B2" s="27"/>
      <c r="C2" s="27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  <c r="AB2" s="30"/>
      <c r="AC2" s="30"/>
      <c r="AD2" s="30"/>
      <c r="AE2" s="30"/>
      <c r="AF2" s="30"/>
      <c r="AG2" s="30"/>
      <c r="AH2" s="30"/>
      <c r="AI2" s="30"/>
      <c r="AJ2" s="30"/>
      <c r="AK2" s="30"/>
      <c r="AL2" s="30"/>
      <c r="AM2" s="30"/>
      <c r="AN2" s="30"/>
      <c r="AO2" s="30"/>
      <c r="AP2" s="30"/>
      <c r="AQ2" s="30"/>
      <c r="AR2" s="30"/>
      <c r="AS2" s="30"/>
    </row>
    <row r="3" spans="1:45" ht="3" customHeight="1" x14ac:dyDescent="0.2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  <c r="AA3" s="32"/>
      <c r="AB3" s="32"/>
      <c r="AC3" s="32"/>
      <c r="AD3" s="32"/>
      <c r="AE3" s="32"/>
      <c r="AF3" s="32"/>
      <c r="AG3" s="32"/>
      <c r="AH3" s="32"/>
      <c r="AI3" s="32"/>
      <c r="AJ3" s="32"/>
      <c r="AK3" s="32"/>
      <c r="AL3" s="32"/>
      <c r="AM3" s="32"/>
      <c r="AN3" s="32"/>
      <c r="AO3" s="32"/>
      <c r="AP3" s="32"/>
      <c r="AQ3" s="32"/>
      <c r="AR3" s="32"/>
      <c r="AS3" s="32"/>
    </row>
    <row r="4" spans="1:45" ht="9.9499999999999993" customHeight="1" x14ac:dyDescent="0.25">
      <c r="A4" s="1"/>
      <c r="B4" s="1"/>
      <c r="C4" s="1"/>
      <c r="D4" s="1"/>
      <c r="F4" s="1"/>
      <c r="H4" s="1"/>
      <c r="J4" s="1"/>
      <c r="L4" s="1"/>
      <c r="N4" s="1"/>
      <c r="P4" s="1"/>
      <c r="R4" s="1"/>
      <c r="T4" s="1"/>
      <c r="V4" s="1"/>
      <c r="X4" s="1"/>
      <c r="Z4" s="1"/>
      <c r="AB4" s="1"/>
      <c r="AD4" s="1"/>
      <c r="AF4" s="1"/>
      <c r="AH4" s="1"/>
      <c r="AJ4" s="1"/>
      <c r="AL4" s="1"/>
      <c r="AN4" s="1"/>
      <c r="AP4" s="1"/>
      <c r="AR4" s="1"/>
    </row>
    <row r="5" spans="1:45" ht="17.100000000000001" customHeight="1" x14ac:dyDescent="0.25">
      <c r="D5" s="46" t="s">
        <v>106</v>
      </c>
      <c r="F5" s="47"/>
      <c r="H5" s="47"/>
      <c r="J5" s="47"/>
      <c r="L5" s="47"/>
      <c r="N5" s="47"/>
      <c r="P5" s="47"/>
      <c r="R5" s="47"/>
      <c r="T5" s="47"/>
      <c r="V5" s="47"/>
      <c r="X5" s="47"/>
      <c r="Z5" s="47"/>
      <c r="AB5" s="47"/>
      <c r="AD5" s="47"/>
      <c r="AF5" s="47"/>
      <c r="AH5" s="47"/>
      <c r="AJ5" s="47"/>
      <c r="AL5" s="47"/>
      <c r="AN5" s="47"/>
      <c r="AP5" s="47"/>
      <c r="AR5" s="47"/>
    </row>
    <row r="6" spans="1:45" ht="30" customHeight="1" x14ac:dyDescent="0.25">
      <c r="D6" s="46" t="s">
        <v>118</v>
      </c>
      <c r="F6" s="48" t="str">
        <f>IF(F$5&lt;&gt;"",VLOOKUP(F$5,Companies[],2,FALSE),"")</f>
        <v/>
      </c>
      <c r="H6" s="48" t="str">
        <f>IF(H$5&lt;&gt;"",VLOOKUP(H$5,Companies[],2,FALSE),"")</f>
        <v/>
      </c>
      <c r="J6" s="48" t="str">
        <f>IF(J$5&lt;&gt;"",VLOOKUP(J$5,Companies[],2,FALSE),"")</f>
        <v/>
      </c>
      <c r="L6" s="48" t="str">
        <f>IF(L$5&lt;&gt;"",VLOOKUP(L$5,Companies[],2,FALSE),"")</f>
        <v/>
      </c>
      <c r="N6" s="48" t="str">
        <f>IF(N$5&lt;&gt;"",VLOOKUP(N$5,Companies[],2,FALSE),"")</f>
        <v/>
      </c>
      <c r="P6" s="48" t="str">
        <f>IF(P$5&lt;&gt;"",VLOOKUP(P$5,Companies[],2,FALSE),"")</f>
        <v/>
      </c>
      <c r="R6" s="48" t="str">
        <f>IF(R$5&lt;&gt;"",VLOOKUP(R$5,Companies[],2,FALSE),"")</f>
        <v/>
      </c>
      <c r="T6" s="48" t="str">
        <f>IF(T$5&lt;&gt;"",VLOOKUP(T$5,Companies[],2,FALSE),"")</f>
        <v/>
      </c>
      <c r="V6" s="48" t="str">
        <f>IF(V$5&lt;&gt;"",VLOOKUP(V$5,Companies[],2,FALSE),"")</f>
        <v/>
      </c>
      <c r="X6" s="48" t="str">
        <f>IF(X$5&lt;&gt;"",VLOOKUP(X$5,Companies[],2,FALSE),"")</f>
        <v/>
      </c>
      <c r="Z6" s="48" t="str">
        <f>IF(Z$5&lt;&gt;"",VLOOKUP(Z$5,Companies[],2,FALSE),"")</f>
        <v/>
      </c>
      <c r="AB6" s="48" t="str">
        <f>IF(AB$5&lt;&gt;"",VLOOKUP(AB$5,Companies[],2,FALSE),"")</f>
        <v/>
      </c>
      <c r="AD6" s="48" t="str">
        <f>IF(AD$5&lt;&gt;"",VLOOKUP(AD$5,Companies[],2,FALSE),"")</f>
        <v/>
      </c>
      <c r="AF6" s="48" t="str">
        <f>IF(AF$5&lt;&gt;"",VLOOKUP(AF$5,Companies[],2,FALSE),"")</f>
        <v/>
      </c>
      <c r="AH6" s="48" t="str">
        <f>IF(AH$5&lt;&gt;"",VLOOKUP(AH$5,Companies[],2,FALSE),"")</f>
        <v/>
      </c>
      <c r="AJ6" s="48" t="str">
        <f>IF(AJ$5&lt;&gt;"",VLOOKUP(AJ$5,Companies[],2,FALSE),"")</f>
        <v/>
      </c>
      <c r="AL6" s="48" t="str">
        <f>IF(AL$5&lt;&gt;"",VLOOKUP(AL$5,Companies[],2,FALSE),"")</f>
        <v/>
      </c>
      <c r="AN6" s="48" t="str">
        <f>IF(AN$5&lt;&gt;"",VLOOKUP(AN$5,Companies[],2,FALSE),"")</f>
        <v/>
      </c>
      <c r="AP6" s="48" t="str">
        <f>IF(AP$5&lt;&gt;"",VLOOKUP(AP$5,Companies[],2,FALSE),"")</f>
        <v/>
      </c>
      <c r="AR6" s="48" t="str">
        <f>IF(AR$5&lt;&gt;"",VLOOKUP(AR$5,Companies[],2,FALSE),"")</f>
        <v/>
      </c>
    </row>
    <row r="7" spans="1:45" ht="17.100000000000001" customHeight="1" x14ac:dyDescent="0.25">
      <c r="A7" s="49" t="s">
        <v>119</v>
      </c>
      <c r="B7" s="49" t="s">
        <v>120</v>
      </c>
      <c r="C7" s="49" t="s">
        <v>121</v>
      </c>
      <c r="D7" s="46" t="s">
        <v>122</v>
      </c>
      <c r="F7" s="48" t="str">
        <f>IF(F$5&lt;&gt;"",VLOOKUP(F$5,Companies[],3,FALSE),"")</f>
        <v/>
      </c>
      <c r="H7" s="48" t="str">
        <f>IF(H$5&lt;&gt;"",VLOOKUP(H$5,Companies[],3,FALSE),"")</f>
        <v/>
      </c>
      <c r="J7" s="48" t="str">
        <f>IF(J$5&lt;&gt;"",VLOOKUP(J$5,Companies[],3,FALSE),"")</f>
        <v/>
      </c>
      <c r="L7" s="48" t="str">
        <f>IF(L$5&lt;&gt;"",VLOOKUP(L$5,Companies[],3,FALSE),"")</f>
        <v/>
      </c>
      <c r="N7" s="48" t="str">
        <f>IF(N$5&lt;&gt;"",VLOOKUP(N$5,Companies[],3,FALSE),"")</f>
        <v/>
      </c>
      <c r="P7" s="48" t="str">
        <f>IF(P$5&lt;&gt;"",VLOOKUP(P$5,Companies[],3,FALSE),"")</f>
        <v/>
      </c>
      <c r="R7" s="48" t="str">
        <f>IF(R$5&lt;&gt;"",VLOOKUP(R$5,Companies[],3,FALSE),"")</f>
        <v/>
      </c>
      <c r="T7" s="48" t="str">
        <f>IF(T$5&lt;&gt;"",VLOOKUP(T$5,Companies[],3,FALSE),"")</f>
        <v/>
      </c>
      <c r="V7" s="48" t="str">
        <f>IF(V$5&lt;&gt;"",VLOOKUP(V$5,Companies[],3,FALSE),"")</f>
        <v/>
      </c>
      <c r="X7" s="48" t="str">
        <f>IF(X$5&lt;&gt;"",VLOOKUP(X$5,Companies[],3,FALSE),"")</f>
        <v/>
      </c>
      <c r="Z7" s="48" t="str">
        <f>IF(Z$5&lt;&gt;"",VLOOKUP(Z$5,Companies[],3,FALSE),"")</f>
        <v/>
      </c>
      <c r="AB7" s="48" t="str">
        <f>IF(AB$5&lt;&gt;"",VLOOKUP(AB$5,Companies[],3,FALSE),"")</f>
        <v/>
      </c>
      <c r="AD7" s="48" t="str">
        <f>IF(AD$5&lt;&gt;"",VLOOKUP(AD$5,Companies[],3,FALSE),"")</f>
        <v/>
      </c>
      <c r="AF7" s="48" t="str">
        <f>IF(AF$5&lt;&gt;"",VLOOKUP(AF$5,Companies[],3,FALSE),"")</f>
        <v/>
      </c>
      <c r="AH7" s="48" t="str">
        <f>IF(AH$5&lt;&gt;"",VLOOKUP(AH$5,Companies[],3,FALSE),"")</f>
        <v/>
      </c>
      <c r="AJ7" s="48" t="str">
        <f>IF(AJ$5&lt;&gt;"",VLOOKUP(AJ$5,Companies[],3,FALSE),"")</f>
        <v/>
      </c>
      <c r="AL7" s="48" t="str">
        <f>IF(AL$5&lt;&gt;"",VLOOKUP(AL$5,Companies[],3,FALSE),"")</f>
        <v/>
      </c>
      <c r="AN7" s="48" t="str">
        <f>IF(AN$5&lt;&gt;"",VLOOKUP(AN$5,Companies[],3,FALSE),"")</f>
        <v/>
      </c>
      <c r="AP7" s="48" t="str">
        <f>IF(AP$5&lt;&gt;"",VLOOKUP(AP$5,Companies[],3,FALSE),"")</f>
        <v/>
      </c>
      <c r="AR7" s="48" t="str">
        <f>IF(AR$5&lt;&gt;"",VLOOKUP(AR$5,Companies[],3,FALSE),"")</f>
        <v/>
      </c>
    </row>
    <row r="8" spans="1:45" ht="17.100000000000001" customHeight="1" x14ac:dyDescent="0.25">
      <c r="A8" s="49"/>
      <c r="B8" s="49"/>
      <c r="C8" s="49"/>
      <c r="F8" s="50"/>
      <c r="H8" s="50"/>
      <c r="J8" s="50"/>
      <c r="L8" s="50"/>
      <c r="N8" s="50"/>
      <c r="P8" s="50"/>
      <c r="R8" s="50"/>
      <c r="T8" s="50"/>
      <c r="V8" s="50"/>
      <c r="X8" s="50"/>
      <c r="Z8" s="50"/>
      <c r="AB8" s="50"/>
      <c r="AD8" s="50"/>
      <c r="AF8" s="50"/>
      <c r="AH8" s="50"/>
      <c r="AJ8" s="50"/>
      <c r="AL8" s="50"/>
      <c r="AN8" s="50"/>
      <c r="AP8" s="50"/>
      <c r="AR8" s="50"/>
    </row>
    <row r="9" spans="1:45" ht="17.100000000000001" customHeight="1" collapsed="1" x14ac:dyDescent="0.25">
      <c r="A9" s="40"/>
      <c r="B9" s="51">
        <v>100</v>
      </c>
      <c r="C9" s="44"/>
      <c r="D9" s="40" t="str">
        <f>D38</f>
        <v>Finished development projects</v>
      </c>
      <c r="E9" s="52"/>
      <c r="F9" s="53"/>
      <c r="G9" s="52"/>
      <c r="H9" s="53"/>
      <c r="I9" s="52"/>
      <c r="J9" s="53"/>
      <c r="K9" s="52"/>
      <c r="L9" s="53"/>
      <c r="M9" s="52"/>
      <c r="N9" s="53"/>
      <c r="O9" s="52"/>
      <c r="P9" s="53"/>
      <c r="Q9" s="52"/>
      <c r="R9" s="53"/>
      <c r="S9" s="52"/>
      <c r="T9" s="53"/>
      <c r="U9" s="52"/>
      <c r="V9" s="53"/>
      <c r="W9" s="52"/>
      <c r="X9" s="53"/>
      <c r="Y9" s="52"/>
      <c r="Z9" s="53"/>
      <c r="AA9" s="52"/>
      <c r="AB9" s="53"/>
      <c r="AC9" s="52"/>
      <c r="AD9" s="53"/>
      <c r="AE9" s="52"/>
      <c r="AF9" s="53"/>
      <c r="AG9" s="52"/>
      <c r="AH9" s="53"/>
      <c r="AI9" s="52"/>
      <c r="AJ9" s="53"/>
      <c r="AK9" s="52"/>
      <c r="AL9" s="53"/>
      <c r="AM9" s="52"/>
      <c r="AN9" s="53"/>
      <c r="AO9" s="52"/>
      <c r="AP9" s="53"/>
      <c r="AQ9" s="52"/>
      <c r="AR9" s="53"/>
      <c r="AS9" s="52"/>
    </row>
    <row r="10" spans="1:45" ht="17.100000000000001" hidden="1" customHeight="1" outlineLevel="1" x14ac:dyDescent="0.25"/>
    <row r="11" spans="1:45" ht="17.100000000000001" hidden="1" customHeight="1" outlineLevel="1" collapsed="1" x14ac:dyDescent="0.25">
      <c r="A11" s="54"/>
      <c r="B11" s="54"/>
      <c r="C11" s="55"/>
      <c r="D11" s="54" t="s">
        <v>123</v>
      </c>
      <c r="E11" s="56"/>
      <c r="F11" s="57"/>
      <c r="G11" s="56"/>
      <c r="H11" s="57"/>
      <c r="I11" s="56"/>
      <c r="J11" s="57"/>
      <c r="K11" s="56"/>
      <c r="L11" s="57"/>
      <c r="M11" s="56"/>
      <c r="N11" s="57"/>
      <c r="O11" s="56"/>
      <c r="P11" s="57"/>
      <c r="Q11" s="56"/>
      <c r="R11" s="57"/>
      <c r="S11" s="56"/>
      <c r="T11" s="57"/>
      <c r="U11" s="56"/>
      <c r="V11" s="57"/>
      <c r="W11" s="56"/>
      <c r="X11" s="57"/>
      <c r="Y11" s="56"/>
      <c r="Z11" s="57"/>
      <c r="AA11" s="56"/>
      <c r="AB11" s="57"/>
      <c r="AC11" s="56"/>
      <c r="AD11" s="57"/>
      <c r="AE11" s="56"/>
      <c r="AF11" s="57"/>
      <c r="AG11" s="56"/>
      <c r="AH11" s="57"/>
      <c r="AI11" s="56"/>
      <c r="AJ11" s="57"/>
      <c r="AK11" s="56"/>
      <c r="AL11" s="57"/>
      <c r="AM11" s="56"/>
      <c r="AN11" s="57"/>
      <c r="AO11" s="56"/>
      <c r="AP11" s="57"/>
      <c r="AQ11" s="56"/>
      <c r="AR11" s="57"/>
      <c r="AS11" s="56"/>
    </row>
    <row r="12" spans="1:45" ht="17.100000000000001" hidden="1" customHeight="1" outlineLevel="2" x14ac:dyDescent="0.25"/>
    <row r="13" spans="1:45" s="5" customFormat="1" ht="17.100000000000001" hidden="1" customHeight="1" outlineLevel="2" x14ac:dyDescent="0.25">
      <c r="A13" s="58"/>
      <c r="B13" s="58">
        <f>B9</f>
        <v>100</v>
      </c>
      <c r="C13" s="59">
        <v>199</v>
      </c>
      <c r="D13" s="58" t="str">
        <f>VLOOKUP($B13&amp;$C13,GA[],2,FALSE)&amp;"  -  PY"</f>
        <v>Cost at the end of the year  - Finished development projects  -  PY</v>
      </c>
      <c r="E13" s="60"/>
      <c r="F13" s="61">
        <f>SUMIFS(
     UA[AmountYTD],
     UA[CompanyShortName],F$5,
     UA[Source],Source,
     UA[Year],YearEndYear,
     UA[Month],YearEnd,
     UA[AccountCode],$B13&amp;$C13,
     UA[GroupStructure],GroupStructure
  )</f>
        <v>0</v>
      </c>
      <c r="G13" s="60"/>
      <c r="H13" s="61">
        <f>SUMIFS(
     UA[AmountYTD],
     UA[CompanyShortName],H$5,
     UA[Source],Source,
     UA[Year],YearEndYear,
     UA[Month],YearEnd,
     UA[AccountCode],$B13&amp;$C13,
     UA[GroupStructure],GroupStructure
  )</f>
        <v>0</v>
      </c>
      <c r="I13" s="60"/>
      <c r="J13" s="61">
        <f>SUMIFS(
     UA[AmountYTD],
     UA[CompanyShortName],J$5,
     UA[Source],Source,
     UA[Year],YearEndYear,
     UA[Month],YearEnd,
     UA[AccountCode],$B13&amp;$C13,
     UA[GroupStructure],GroupStructure
  )</f>
        <v>0</v>
      </c>
      <c r="K13" s="60"/>
      <c r="L13" s="61">
        <f>SUMIFS(
     UA[AmountYTD],
     UA[CompanyShortName],L$5,
     UA[Source],Source,
     UA[Year],YearEndYear,
     UA[Month],YearEnd,
     UA[AccountCode],$B13&amp;$C13,
     UA[GroupStructure],GroupStructure
  )</f>
        <v>0</v>
      </c>
      <c r="M13" s="60"/>
      <c r="N13" s="61">
        <f>SUMIFS(
     UA[AmountYTD],
     UA[CompanyShortName],N$5,
     UA[Source],Source,
     UA[Year],YearEndYear,
     UA[Month],YearEnd,
     UA[AccountCode],$B13&amp;$C13,
     UA[GroupStructure],GroupStructure
  )</f>
        <v>0</v>
      </c>
      <c r="O13" s="60"/>
      <c r="P13" s="61">
        <f>SUMIFS(
     UA[AmountYTD],
     UA[CompanyShortName],P$5,
     UA[Source],Source,
     UA[Year],YearEndYear,
     UA[Month],YearEnd,
     UA[AccountCode],$B13&amp;$C13,
     UA[GroupStructure],GroupStructure
  )</f>
        <v>0</v>
      </c>
      <c r="Q13" s="60"/>
      <c r="R13" s="61">
        <f>SUMIFS(
     UA[AmountYTD],
     UA[CompanyShortName],R$5,
     UA[Source],Source,
     UA[Year],YearEndYear,
     UA[Month],YearEnd,
     UA[AccountCode],$B13&amp;$C13,
     UA[GroupStructure],GroupStructure
  )</f>
        <v>0</v>
      </c>
      <c r="S13" s="60"/>
      <c r="T13" s="61">
        <f>SUMIFS(
     UA[AmountYTD],
     UA[CompanyShortName],T$5,
     UA[Source],Source,
     UA[Year],YearEndYear,
     UA[Month],YearEnd,
     UA[AccountCode],$B13&amp;$C13,
     UA[GroupStructure],GroupStructure
  )</f>
        <v>0</v>
      </c>
      <c r="U13" s="60"/>
      <c r="V13" s="61">
        <f>SUMIFS(
     UA[AmountYTD],
     UA[CompanyShortName],V$5,
     UA[Source],Source,
     UA[Year],YearEndYear,
     UA[Month],YearEnd,
     UA[AccountCode],$B13&amp;$C13,
     UA[GroupStructure],GroupStructure
  )</f>
        <v>0</v>
      </c>
      <c r="W13" s="60"/>
      <c r="X13" s="61">
        <f>SUMIFS(
     UA[AmountYTD],
     UA[CompanyShortName],X$5,
     UA[Source],Source,
     UA[Year],YearEndYear,
     UA[Month],YearEnd,
     UA[AccountCode],$B13&amp;$C13,
     UA[GroupStructure],GroupStructure
  )</f>
        <v>0</v>
      </c>
      <c r="Y13" s="60"/>
      <c r="Z13" s="61">
        <f>SUMIFS(
     UA[AmountYTD],
     UA[CompanyShortName],Z$5,
     UA[Source],Source,
     UA[Year],YearEndYear,
     UA[Month],YearEnd,
     UA[AccountCode],$B13&amp;$C13,
     UA[GroupStructure],GroupStructure
  )</f>
        <v>0</v>
      </c>
      <c r="AA13" s="60"/>
      <c r="AB13" s="61">
        <f>SUMIFS(
     UA[AmountYTD],
     UA[CompanyShortName],AB$5,
     UA[Source],Source,
     UA[Year],YearEndYear,
     UA[Month],YearEnd,
     UA[AccountCode],$B13&amp;$C13,
     UA[GroupStructure],GroupStructure
  )</f>
        <v>0</v>
      </c>
      <c r="AC13" s="60"/>
      <c r="AD13" s="61">
        <f>SUMIFS(
     UA[AmountYTD],
     UA[CompanyShortName],AD$5,
     UA[Source],Source,
     UA[Year],YearEndYear,
     UA[Month],YearEnd,
     UA[AccountCode],$B13&amp;$C13,
     UA[GroupStructure],GroupStructure
  )</f>
        <v>0</v>
      </c>
      <c r="AE13" s="60"/>
      <c r="AF13" s="61">
        <f>SUMIFS(
     UA[AmountYTD],
     UA[CompanyShortName],AF$5,
     UA[Source],Source,
     UA[Year],YearEndYear,
     UA[Month],YearEnd,
     UA[AccountCode],$B13&amp;$C13,
     UA[GroupStructure],GroupStructure
  )</f>
        <v>0</v>
      </c>
      <c r="AG13" s="60"/>
      <c r="AH13" s="61">
        <f>SUMIFS(
     UA[AmountYTD],
     UA[CompanyShortName],AH$5,
     UA[Source],Source,
     UA[Year],YearEndYear,
     UA[Month],YearEnd,
     UA[AccountCode],$B13&amp;$C13,
     UA[GroupStructure],GroupStructure
  )</f>
        <v>0</v>
      </c>
      <c r="AI13" s="60"/>
      <c r="AJ13" s="61">
        <f>SUMIFS(
     UA[AmountYTD],
     UA[CompanyShortName],AJ$5,
     UA[Source],Source,
     UA[Year],YearEndYear,
     UA[Month],YearEnd,
     UA[AccountCode],$B13&amp;$C13,
     UA[GroupStructure],GroupStructure
  )</f>
        <v>0</v>
      </c>
      <c r="AK13" s="60"/>
      <c r="AL13" s="61">
        <f>SUMIFS(
     UA[AmountYTD],
     UA[CompanyShortName],AL$5,
     UA[Source],Source,
     UA[Year],YearEndYear,
     UA[Month],YearEnd,
     UA[AccountCode],$B13&amp;$C13,
     UA[GroupStructure],GroupStructure
  )</f>
        <v>0</v>
      </c>
      <c r="AM13" s="60"/>
      <c r="AN13" s="61">
        <f>SUMIFS(
     UA[AmountYTD],
     UA[CompanyShortName],AN$5,
     UA[Source],Source,
     UA[Year],YearEndYear,
     UA[Month],YearEnd,
     UA[AccountCode],$B13&amp;$C13,
     UA[GroupStructure],GroupStructure
  )</f>
        <v>0</v>
      </c>
      <c r="AO13" s="60"/>
      <c r="AP13" s="61">
        <f>SUMIFS(
     UA[AmountYTD],
     UA[CompanyShortName],AP$5,
     UA[Source],Source,
     UA[Year],YearEndYear,
     UA[Month],YearEnd,
     UA[AccountCode],$B13&amp;$C13,
     UA[GroupStructure],GroupStructure
  )</f>
        <v>0</v>
      </c>
      <c r="AQ13" s="60"/>
      <c r="AR13" s="61">
        <f>SUMIFS(
     UA[AmountYTD],
     UA[CompanyShortName],AR$5,
     UA[Source],Source,
     UA[Year],YearEndYear,
     UA[Month],YearEnd,
     UA[AccountCode],$B13&amp;$C13,
     UA[GroupStructure],GroupStructure
  )</f>
        <v>0</v>
      </c>
      <c r="AS13" s="60"/>
    </row>
    <row r="14" spans="1:45" ht="17.100000000000001" hidden="1" customHeight="1" outlineLevel="2" x14ac:dyDescent="0.25">
      <c r="D14" s="4" t="s">
        <v>124</v>
      </c>
      <c r="F14" s="43">
        <f>F16-F13</f>
        <v>0</v>
      </c>
      <c r="H14" s="43">
        <f>H16-H13</f>
        <v>0</v>
      </c>
      <c r="J14" s="43">
        <f>J16-J13</f>
        <v>0</v>
      </c>
      <c r="L14" s="43">
        <f>L16-L13</f>
        <v>0</v>
      </c>
      <c r="N14" s="43">
        <f>N16-N13</f>
        <v>0</v>
      </c>
      <c r="P14" s="43">
        <f>P16-P13</f>
        <v>0</v>
      </c>
      <c r="R14" s="43">
        <f>R16-R13</f>
        <v>0</v>
      </c>
      <c r="T14" s="43">
        <f>T16-T13</f>
        <v>0</v>
      </c>
      <c r="V14" s="43">
        <f>V16-V13</f>
        <v>0</v>
      </c>
      <c r="X14" s="43">
        <f>X16-X13</f>
        <v>0</v>
      </c>
      <c r="Z14" s="43">
        <f>Z16-Z13</f>
        <v>0</v>
      </c>
      <c r="AB14" s="43">
        <f>AB16-AB13</f>
        <v>0</v>
      </c>
      <c r="AD14" s="43">
        <f>AD16-AD13</f>
        <v>0</v>
      </c>
      <c r="AF14" s="43">
        <f>AF16-AF13</f>
        <v>0</v>
      </c>
      <c r="AH14" s="43">
        <f>AH16-AH13</f>
        <v>0</v>
      </c>
      <c r="AJ14" s="43">
        <f>AJ16-AJ13</f>
        <v>0</v>
      </c>
      <c r="AL14" s="43">
        <f>AL16-AL13</f>
        <v>0</v>
      </c>
      <c r="AN14" s="43">
        <f>AN16-AN13</f>
        <v>0</v>
      </c>
      <c r="AP14" s="43">
        <f>AP16-AP13</f>
        <v>0</v>
      </c>
      <c r="AR14" s="43">
        <f>AR16-AR13</f>
        <v>0</v>
      </c>
    </row>
    <row r="15" spans="1:45" ht="17.100000000000001" hidden="1" customHeight="1" outlineLevel="2" x14ac:dyDescent="0.25"/>
    <row r="16" spans="1:45" ht="17.100000000000001" hidden="1" customHeight="1" outlineLevel="2" x14ac:dyDescent="0.25">
      <c r="B16" s="4">
        <f>B13</f>
        <v>100</v>
      </c>
      <c r="C16" s="41">
        <v>110</v>
      </c>
      <c r="D16" s="4" t="str">
        <f>IFERROR(VLOOKUP($B16&amp;$C16,GA[],2,FALSE),"")</f>
        <v/>
      </c>
      <c r="F16" s="43">
        <f>SUMIFS(
     UA[AmountYTD],
     UA[CompanyShortName],F$5,
     UA[Source],Source,
     UA[Year],Year,
     UA[Month],Month,
     UA[AccountCode],$B16&amp;$C16,
     UA[GroupStructure],GroupStructure
  )</f>
        <v>0</v>
      </c>
      <c r="H16" s="43">
        <f>SUMIFS(
     UA[AmountYTD],
     UA[CompanyShortName],H$5,
     UA[Source],Source,
     UA[Year],Year,
     UA[Month],Month,
     UA[AccountCode],$B16&amp;$C16,
     UA[GroupStructure],GroupStructure
  )</f>
        <v>0</v>
      </c>
      <c r="J16" s="43">
        <f>SUMIFS(
     UA[AmountYTD],
     UA[CompanyShortName],J$5,
     UA[Source],Source,
     UA[Year],Year,
     UA[Month],Month,
     UA[AccountCode],$B16&amp;$C16,
     UA[GroupStructure],GroupStructure
  )</f>
        <v>0</v>
      </c>
      <c r="L16" s="43">
        <f>SUMIFS(
     UA[AmountYTD],
     UA[CompanyShortName],L$5,
     UA[Source],Source,
     UA[Year],Year,
     UA[Month],Month,
     UA[AccountCode],$B16&amp;$C16,
     UA[GroupStructure],GroupStructure
  )</f>
        <v>0</v>
      </c>
      <c r="N16" s="43">
        <f>SUMIFS(
     UA[AmountYTD],
     UA[CompanyShortName],N$5,
     UA[Source],Source,
     UA[Year],Year,
     UA[Month],Month,
     UA[AccountCode],$B16&amp;$C16,
     UA[GroupStructure],GroupStructure
  )</f>
        <v>0</v>
      </c>
      <c r="P16" s="43">
        <f>SUMIFS(
     UA[AmountYTD],
     UA[CompanyShortName],P$5,
     UA[Source],Source,
     UA[Year],Year,
     UA[Month],Month,
     UA[AccountCode],$B16&amp;$C16,
     UA[GroupStructure],GroupStructure
  )</f>
        <v>0</v>
      </c>
      <c r="R16" s="43">
        <f>SUMIFS(
     UA[AmountYTD],
     UA[CompanyShortName],R$5,
     UA[Source],Source,
     UA[Year],Year,
     UA[Month],Month,
     UA[AccountCode],$B16&amp;$C16,
     UA[GroupStructure],GroupStructure
  )</f>
        <v>0</v>
      </c>
      <c r="T16" s="43">
        <f>SUMIFS(
     UA[AmountYTD],
     UA[CompanyShortName],T$5,
     UA[Source],Source,
     UA[Year],Year,
     UA[Month],Month,
     UA[AccountCode],$B16&amp;$C16,
     UA[GroupStructure],GroupStructure
  )</f>
        <v>0</v>
      </c>
      <c r="V16" s="43">
        <f>SUMIFS(
     UA[AmountYTD],
     UA[CompanyShortName],V$5,
     UA[Source],Source,
     UA[Year],Year,
     UA[Month],Month,
     UA[AccountCode],$B16&amp;$C16,
     UA[GroupStructure],GroupStructure
  )</f>
        <v>0</v>
      </c>
      <c r="X16" s="43">
        <f>SUMIFS(
     UA[AmountYTD],
     UA[CompanyShortName],X$5,
     UA[Source],Source,
     UA[Year],Year,
     UA[Month],Month,
     UA[AccountCode],$B16&amp;$C16,
     UA[GroupStructure],GroupStructure
  )</f>
        <v>0</v>
      </c>
      <c r="Z16" s="43">
        <f>SUMIFS(
     UA[AmountYTD],
     UA[CompanyShortName],Z$5,
     UA[Source],Source,
     UA[Year],Year,
     UA[Month],Month,
     UA[AccountCode],$B16&amp;$C16,
     UA[GroupStructure],GroupStructure
  )</f>
        <v>0</v>
      </c>
      <c r="AB16" s="43">
        <f>SUMIFS(
     UA[AmountYTD],
     UA[CompanyShortName],AB$5,
     UA[Source],Source,
     UA[Year],Year,
     UA[Month],Month,
     UA[AccountCode],$B16&amp;$C16,
     UA[GroupStructure],GroupStructure
  )</f>
        <v>0</v>
      </c>
      <c r="AD16" s="43">
        <f>SUMIFS(
     UA[AmountYTD],
     UA[CompanyShortName],AD$5,
     UA[Source],Source,
     UA[Year],Year,
     UA[Month],Month,
     UA[AccountCode],$B16&amp;$C16,
     UA[GroupStructure],GroupStructure
  )</f>
        <v>0</v>
      </c>
      <c r="AF16" s="43">
        <f>SUMIFS(
     UA[AmountYTD],
     UA[CompanyShortName],AF$5,
     UA[Source],Source,
     UA[Year],Year,
     UA[Month],Month,
     UA[AccountCode],$B16&amp;$C16,
     UA[GroupStructure],GroupStructure
  )</f>
        <v>0</v>
      </c>
      <c r="AH16" s="43">
        <f>SUMIFS(
     UA[AmountYTD],
     UA[CompanyShortName],AH$5,
     UA[Source],Source,
     UA[Year],Year,
     UA[Month],Month,
     UA[AccountCode],$B16&amp;$C16,
     UA[GroupStructure],GroupStructure
  )</f>
        <v>0</v>
      </c>
      <c r="AJ16" s="43">
        <f>SUMIFS(
     UA[AmountYTD],
     UA[CompanyShortName],AJ$5,
     UA[Source],Source,
     UA[Year],Year,
     UA[Month],Month,
     UA[AccountCode],$B16&amp;$C16,
     UA[GroupStructure],GroupStructure
  )</f>
        <v>0</v>
      </c>
      <c r="AL16" s="43">
        <f>SUMIFS(
     UA[AmountYTD],
     UA[CompanyShortName],AL$5,
     UA[Source],Source,
     UA[Year],Year,
     UA[Month],Month,
     UA[AccountCode],$B16&amp;$C16,
     UA[GroupStructure],GroupStructure
  )</f>
        <v>0</v>
      </c>
      <c r="AN16" s="43">
        <f>SUMIFS(
     UA[AmountYTD],
     UA[CompanyShortName],AN$5,
     UA[Source],Source,
     UA[Year],Year,
     UA[Month],Month,
     UA[AccountCode],$B16&amp;$C16,
     UA[GroupStructure],GroupStructure
  )</f>
        <v>0</v>
      </c>
      <c r="AP16" s="43">
        <f>SUMIFS(
     UA[AmountYTD],
     UA[CompanyShortName],AP$5,
     UA[Source],Source,
     UA[Year],Year,
     UA[Month],Month,
     UA[AccountCode],$B16&amp;$C16,
     UA[GroupStructure],GroupStructure
  )</f>
        <v>0</v>
      </c>
      <c r="AR16" s="43">
        <f>SUMIFS(
     UA[AmountYTD],
     UA[CompanyShortName],AR$5,
     UA[Source],Source,
     UA[Year],Year,
     UA[Month],Month,
     UA[AccountCode],$B16&amp;$C16,
     UA[GroupStructure],GroupStructure
  )</f>
        <v>0</v>
      </c>
    </row>
    <row r="17" spans="1:45" ht="17.100000000000001" hidden="1" customHeight="1" outlineLevel="2" x14ac:dyDescent="0.25">
      <c r="B17" s="4">
        <f t="shared" ref="B17:B23" si="0">B16</f>
        <v>100</v>
      </c>
      <c r="C17" s="4">
        <f t="shared" ref="C17:C22" si="1">C16+10</f>
        <v>120</v>
      </c>
      <c r="D17" s="4" t="str">
        <f>IFERROR(VLOOKUP($B17&amp;$C17,GA[],2,FALSE),"")</f>
        <v/>
      </c>
      <c r="F17" s="43">
        <f>SUMIFS(
     UA[AmountYTD],
     UA[CompanyShortName],F$5,
     UA[Source],Source,
     UA[Year],Year,
     UA[Month],Month,
     UA[AccountCode],$B17&amp;$C17,
     UA[GroupStructure],GroupStructure
  )</f>
        <v>0</v>
      </c>
      <c r="H17" s="43">
        <f>SUMIFS(
     UA[AmountYTD],
     UA[CompanyShortName],H$5,
     UA[Source],Source,
     UA[Year],Year,
     UA[Month],Month,
     UA[AccountCode],$B17&amp;$C17,
     UA[GroupStructure],GroupStructure
  )</f>
        <v>0</v>
      </c>
      <c r="J17" s="43">
        <f>SUMIFS(
     UA[AmountYTD],
     UA[CompanyShortName],J$5,
     UA[Source],Source,
     UA[Year],Year,
     UA[Month],Month,
     UA[AccountCode],$B17&amp;$C17,
     UA[GroupStructure],GroupStructure
  )</f>
        <v>0</v>
      </c>
      <c r="L17" s="43">
        <f>SUMIFS(
     UA[AmountYTD],
     UA[CompanyShortName],L$5,
     UA[Source],Source,
     UA[Year],Year,
     UA[Month],Month,
     UA[AccountCode],$B17&amp;$C17,
     UA[GroupStructure],GroupStructure
  )</f>
        <v>0</v>
      </c>
      <c r="N17" s="43">
        <f>SUMIFS(
     UA[AmountYTD],
     UA[CompanyShortName],N$5,
     UA[Source],Source,
     UA[Year],Year,
     UA[Month],Month,
     UA[AccountCode],$B17&amp;$C17,
     UA[GroupStructure],GroupStructure
  )</f>
        <v>0</v>
      </c>
      <c r="P17" s="43">
        <f>SUMIFS(
     UA[AmountYTD],
     UA[CompanyShortName],P$5,
     UA[Source],Source,
     UA[Year],Year,
     UA[Month],Month,
     UA[AccountCode],$B17&amp;$C17,
     UA[GroupStructure],GroupStructure
  )</f>
        <v>0</v>
      </c>
      <c r="R17" s="43">
        <f>SUMIFS(
     UA[AmountYTD],
     UA[CompanyShortName],R$5,
     UA[Source],Source,
     UA[Year],Year,
     UA[Month],Month,
     UA[AccountCode],$B17&amp;$C17,
     UA[GroupStructure],GroupStructure
  )</f>
        <v>0</v>
      </c>
      <c r="T17" s="43">
        <f>SUMIFS(
     UA[AmountYTD],
     UA[CompanyShortName],T$5,
     UA[Source],Source,
     UA[Year],Year,
     UA[Month],Month,
     UA[AccountCode],$B17&amp;$C17,
     UA[GroupStructure],GroupStructure
  )</f>
        <v>0</v>
      </c>
      <c r="V17" s="43">
        <f>SUMIFS(
     UA[AmountYTD],
     UA[CompanyShortName],V$5,
     UA[Source],Source,
     UA[Year],Year,
     UA[Month],Month,
     UA[AccountCode],$B17&amp;$C17,
     UA[GroupStructure],GroupStructure
  )</f>
        <v>0</v>
      </c>
      <c r="X17" s="43">
        <f>SUMIFS(
     UA[AmountYTD],
     UA[CompanyShortName],X$5,
     UA[Source],Source,
     UA[Year],Year,
     UA[Month],Month,
     UA[AccountCode],$B17&amp;$C17,
     UA[GroupStructure],GroupStructure
  )</f>
        <v>0</v>
      </c>
      <c r="Z17" s="43">
        <f>SUMIFS(
     UA[AmountYTD],
     UA[CompanyShortName],Z$5,
     UA[Source],Source,
     UA[Year],Year,
     UA[Month],Month,
     UA[AccountCode],$B17&amp;$C17,
     UA[GroupStructure],GroupStructure
  )</f>
        <v>0</v>
      </c>
      <c r="AB17" s="43">
        <f>SUMIFS(
     UA[AmountYTD],
     UA[CompanyShortName],AB$5,
     UA[Source],Source,
     UA[Year],Year,
     UA[Month],Month,
     UA[AccountCode],$B17&amp;$C17,
     UA[GroupStructure],GroupStructure
  )</f>
        <v>0</v>
      </c>
      <c r="AD17" s="43">
        <f>SUMIFS(
     UA[AmountYTD],
     UA[CompanyShortName],AD$5,
     UA[Source],Source,
     UA[Year],Year,
     UA[Month],Month,
     UA[AccountCode],$B17&amp;$C17,
     UA[GroupStructure],GroupStructure
  )</f>
        <v>0</v>
      </c>
      <c r="AF17" s="43">
        <f>SUMIFS(
     UA[AmountYTD],
     UA[CompanyShortName],AF$5,
     UA[Source],Source,
     UA[Year],Year,
     UA[Month],Month,
     UA[AccountCode],$B17&amp;$C17,
     UA[GroupStructure],GroupStructure
  )</f>
        <v>0</v>
      </c>
      <c r="AH17" s="43">
        <f>SUMIFS(
     UA[AmountYTD],
     UA[CompanyShortName],AH$5,
     UA[Source],Source,
     UA[Year],Year,
     UA[Month],Month,
     UA[AccountCode],$B17&amp;$C17,
     UA[GroupStructure],GroupStructure
  )</f>
        <v>0</v>
      </c>
      <c r="AJ17" s="43">
        <f>SUMIFS(
     UA[AmountYTD],
     UA[CompanyShortName],AJ$5,
     UA[Source],Source,
     UA[Year],Year,
     UA[Month],Month,
     UA[AccountCode],$B17&amp;$C17,
     UA[GroupStructure],GroupStructure
  )</f>
        <v>0</v>
      </c>
      <c r="AL17" s="43">
        <f>SUMIFS(
     UA[AmountYTD],
     UA[CompanyShortName],AL$5,
     UA[Source],Source,
     UA[Year],Year,
     UA[Month],Month,
     UA[AccountCode],$B17&amp;$C17,
     UA[GroupStructure],GroupStructure
  )</f>
        <v>0</v>
      </c>
      <c r="AN17" s="43">
        <f>SUMIFS(
     UA[AmountYTD],
     UA[CompanyShortName],AN$5,
     UA[Source],Source,
     UA[Year],Year,
     UA[Month],Month,
     UA[AccountCode],$B17&amp;$C17,
     UA[GroupStructure],GroupStructure
  )</f>
        <v>0</v>
      </c>
      <c r="AP17" s="43">
        <f>SUMIFS(
     UA[AmountYTD],
     UA[CompanyShortName],AP$5,
     UA[Source],Source,
     UA[Year],Year,
     UA[Month],Month,
     UA[AccountCode],$B17&amp;$C17,
     UA[GroupStructure],GroupStructure
  )</f>
        <v>0</v>
      </c>
      <c r="AR17" s="43">
        <f>SUMIFS(
     UA[AmountYTD],
     UA[CompanyShortName],AR$5,
     UA[Source],Source,
     UA[Year],Year,
     UA[Month],Month,
     UA[AccountCode],$B17&amp;$C17,
     UA[GroupStructure],GroupStructure
  )</f>
        <v>0</v>
      </c>
    </row>
    <row r="18" spans="1:45" ht="17.100000000000001" hidden="1" customHeight="1" outlineLevel="2" x14ac:dyDescent="0.25">
      <c r="B18" s="4">
        <f t="shared" si="0"/>
        <v>100</v>
      </c>
      <c r="C18" s="4">
        <f t="shared" si="1"/>
        <v>130</v>
      </c>
      <c r="D18" s="4" t="str">
        <f>IFERROR(VLOOKUP($B18&amp;$C18,GA[],2,FALSE),"")</f>
        <v/>
      </c>
      <c r="F18" s="43">
        <f>SUMIFS(
     UA[AmountYTD],
     UA[CompanyShortName],F$5,
     UA[Source],Source,
     UA[Year],Year,
     UA[Month],Month,
     UA[AccountCode],$B18&amp;$C18,
     UA[GroupStructure],GroupStructure
  )</f>
        <v>0</v>
      </c>
      <c r="H18" s="43">
        <f>SUMIFS(
     UA[AmountYTD],
     UA[CompanyShortName],H$5,
     UA[Source],Source,
     UA[Year],Year,
     UA[Month],Month,
     UA[AccountCode],$B18&amp;$C18,
     UA[GroupStructure],GroupStructure
  )</f>
        <v>0</v>
      </c>
      <c r="J18" s="43">
        <f>SUMIFS(
     UA[AmountYTD],
     UA[CompanyShortName],J$5,
     UA[Source],Source,
     UA[Year],Year,
     UA[Month],Month,
     UA[AccountCode],$B18&amp;$C18,
     UA[GroupStructure],GroupStructure
  )</f>
        <v>0</v>
      </c>
      <c r="L18" s="43">
        <f>SUMIFS(
     UA[AmountYTD],
     UA[CompanyShortName],L$5,
     UA[Source],Source,
     UA[Year],Year,
     UA[Month],Month,
     UA[AccountCode],$B18&amp;$C18,
     UA[GroupStructure],GroupStructure
  )</f>
        <v>0</v>
      </c>
      <c r="N18" s="43">
        <f>SUMIFS(
     UA[AmountYTD],
     UA[CompanyShortName],N$5,
     UA[Source],Source,
     UA[Year],Year,
     UA[Month],Month,
     UA[AccountCode],$B18&amp;$C18,
     UA[GroupStructure],GroupStructure
  )</f>
        <v>0</v>
      </c>
      <c r="P18" s="43">
        <f>SUMIFS(
     UA[AmountYTD],
     UA[CompanyShortName],P$5,
     UA[Source],Source,
     UA[Year],Year,
     UA[Month],Month,
     UA[AccountCode],$B18&amp;$C18,
     UA[GroupStructure],GroupStructure
  )</f>
        <v>0</v>
      </c>
      <c r="R18" s="43">
        <f>SUMIFS(
     UA[AmountYTD],
     UA[CompanyShortName],R$5,
     UA[Source],Source,
     UA[Year],Year,
     UA[Month],Month,
     UA[AccountCode],$B18&amp;$C18,
     UA[GroupStructure],GroupStructure
  )</f>
        <v>0</v>
      </c>
      <c r="T18" s="43">
        <f>SUMIFS(
     UA[AmountYTD],
     UA[CompanyShortName],T$5,
     UA[Source],Source,
     UA[Year],Year,
     UA[Month],Month,
     UA[AccountCode],$B18&amp;$C18,
     UA[GroupStructure],GroupStructure
  )</f>
        <v>0</v>
      </c>
      <c r="V18" s="43">
        <f>SUMIFS(
     UA[AmountYTD],
     UA[CompanyShortName],V$5,
     UA[Source],Source,
     UA[Year],Year,
     UA[Month],Month,
     UA[AccountCode],$B18&amp;$C18,
     UA[GroupStructure],GroupStructure
  )</f>
        <v>0</v>
      </c>
      <c r="X18" s="43">
        <f>SUMIFS(
     UA[AmountYTD],
     UA[CompanyShortName],X$5,
     UA[Source],Source,
     UA[Year],Year,
     UA[Month],Month,
     UA[AccountCode],$B18&amp;$C18,
     UA[GroupStructure],GroupStructure
  )</f>
        <v>0</v>
      </c>
      <c r="Z18" s="43">
        <f>SUMIFS(
     UA[AmountYTD],
     UA[CompanyShortName],Z$5,
     UA[Source],Source,
     UA[Year],Year,
     UA[Month],Month,
     UA[AccountCode],$B18&amp;$C18,
     UA[GroupStructure],GroupStructure
  )</f>
        <v>0</v>
      </c>
      <c r="AB18" s="43">
        <f>SUMIFS(
     UA[AmountYTD],
     UA[CompanyShortName],AB$5,
     UA[Source],Source,
     UA[Year],Year,
     UA[Month],Month,
     UA[AccountCode],$B18&amp;$C18,
     UA[GroupStructure],GroupStructure
  )</f>
        <v>0</v>
      </c>
      <c r="AD18" s="43">
        <f>SUMIFS(
     UA[AmountYTD],
     UA[CompanyShortName],AD$5,
     UA[Source],Source,
     UA[Year],Year,
     UA[Month],Month,
     UA[AccountCode],$B18&amp;$C18,
     UA[GroupStructure],GroupStructure
  )</f>
        <v>0</v>
      </c>
      <c r="AF18" s="43">
        <f>SUMIFS(
     UA[AmountYTD],
     UA[CompanyShortName],AF$5,
     UA[Source],Source,
     UA[Year],Year,
     UA[Month],Month,
     UA[AccountCode],$B18&amp;$C18,
     UA[GroupStructure],GroupStructure
  )</f>
        <v>0</v>
      </c>
      <c r="AH18" s="43">
        <f>SUMIFS(
     UA[AmountYTD],
     UA[CompanyShortName],AH$5,
     UA[Source],Source,
     UA[Year],Year,
     UA[Month],Month,
     UA[AccountCode],$B18&amp;$C18,
     UA[GroupStructure],GroupStructure
  )</f>
        <v>0</v>
      </c>
      <c r="AJ18" s="43">
        <f>SUMIFS(
     UA[AmountYTD],
     UA[CompanyShortName],AJ$5,
     UA[Source],Source,
     UA[Year],Year,
     UA[Month],Month,
     UA[AccountCode],$B18&amp;$C18,
     UA[GroupStructure],GroupStructure
  )</f>
        <v>0</v>
      </c>
      <c r="AL18" s="43">
        <f>SUMIFS(
     UA[AmountYTD],
     UA[CompanyShortName],AL$5,
     UA[Source],Source,
     UA[Year],Year,
     UA[Month],Month,
     UA[AccountCode],$B18&amp;$C18,
     UA[GroupStructure],GroupStructure
  )</f>
        <v>0</v>
      </c>
      <c r="AN18" s="43">
        <f>SUMIFS(
     UA[AmountYTD],
     UA[CompanyShortName],AN$5,
     UA[Source],Source,
     UA[Year],Year,
     UA[Month],Month,
     UA[AccountCode],$B18&amp;$C18,
     UA[GroupStructure],GroupStructure
  )</f>
        <v>0</v>
      </c>
      <c r="AP18" s="43">
        <f>SUMIFS(
     UA[AmountYTD],
     UA[CompanyShortName],AP$5,
     UA[Source],Source,
     UA[Year],Year,
     UA[Month],Month,
     UA[AccountCode],$B18&amp;$C18,
     UA[GroupStructure],GroupStructure
  )</f>
        <v>0</v>
      </c>
      <c r="AR18" s="43">
        <f>SUMIFS(
     UA[AmountYTD],
     UA[CompanyShortName],AR$5,
     UA[Source],Source,
     UA[Year],Year,
     UA[Month],Month,
     UA[AccountCode],$B18&amp;$C18,
     UA[GroupStructure],GroupStructure
  )</f>
        <v>0</v>
      </c>
    </row>
    <row r="19" spans="1:45" ht="17.100000000000001" hidden="1" customHeight="1" outlineLevel="2" x14ac:dyDescent="0.25">
      <c r="B19" s="4">
        <f t="shared" si="0"/>
        <v>100</v>
      </c>
      <c r="C19" s="4">
        <f t="shared" si="1"/>
        <v>140</v>
      </c>
      <c r="D19" s="4" t="str">
        <f>IFERROR(VLOOKUP($B19&amp;$C19,GA[],2,FALSE),"")</f>
        <v/>
      </c>
      <c r="F19" s="43">
        <f>SUMIFS(
     UA[AmountYTD],
     UA[CompanyShortName],F$5,
     UA[Source],Source,
     UA[Year],Year,
     UA[Month],Month,
     UA[AccountCode],$B19&amp;$C19,
     UA[GroupStructure],GroupStructure
  )</f>
        <v>0</v>
      </c>
      <c r="H19" s="43">
        <f>SUMIFS(
     UA[AmountYTD],
     UA[CompanyShortName],H$5,
     UA[Source],Source,
     UA[Year],Year,
     UA[Month],Month,
     UA[AccountCode],$B19&amp;$C19,
     UA[GroupStructure],GroupStructure
  )</f>
        <v>0</v>
      </c>
      <c r="J19" s="43">
        <f>SUMIFS(
     UA[AmountYTD],
     UA[CompanyShortName],J$5,
     UA[Source],Source,
     UA[Year],Year,
     UA[Month],Month,
     UA[AccountCode],$B19&amp;$C19,
     UA[GroupStructure],GroupStructure
  )</f>
        <v>0</v>
      </c>
      <c r="L19" s="43">
        <f>SUMIFS(
     UA[AmountYTD],
     UA[CompanyShortName],L$5,
     UA[Source],Source,
     UA[Year],Year,
     UA[Month],Month,
     UA[AccountCode],$B19&amp;$C19,
     UA[GroupStructure],GroupStructure
  )</f>
        <v>0</v>
      </c>
      <c r="N19" s="43">
        <f>SUMIFS(
     UA[AmountYTD],
     UA[CompanyShortName],N$5,
     UA[Source],Source,
     UA[Year],Year,
     UA[Month],Month,
     UA[AccountCode],$B19&amp;$C19,
     UA[GroupStructure],GroupStructure
  )</f>
        <v>0</v>
      </c>
      <c r="P19" s="43">
        <f>SUMIFS(
     UA[AmountYTD],
     UA[CompanyShortName],P$5,
     UA[Source],Source,
     UA[Year],Year,
     UA[Month],Month,
     UA[AccountCode],$B19&amp;$C19,
     UA[GroupStructure],GroupStructure
  )</f>
        <v>0</v>
      </c>
      <c r="R19" s="43">
        <f>SUMIFS(
     UA[AmountYTD],
     UA[CompanyShortName],R$5,
     UA[Source],Source,
     UA[Year],Year,
     UA[Month],Month,
     UA[AccountCode],$B19&amp;$C19,
     UA[GroupStructure],GroupStructure
  )</f>
        <v>0</v>
      </c>
      <c r="T19" s="43">
        <f>SUMIFS(
     UA[AmountYTD],
     UA[CompanyShortName],T$5,
     UA[Source],Source,
     UA[Year],Year,
     UA[Month],Month,
     UA[AccountCode],$B19&amp;$C19,
     UA[GroupStructure],GroupStructure
  )</f>
        <v>0</v>
      </c>
      <c r="V19" s="43">
        <f>SUMIFS(
     UA[AmountYTD],
     UA[CompanyShortName],V$5,
     UA[Source],Source,
     UA[Year],Year,
     UA[Month],Month,
     UA[AccountCode],$B19&amp;$C19,
     UA[GroupStructure],GroupStructure
  )</f>
        <v>0</v>
      </c>
      <c r="X19" s="43">
        <f>SUMIFS(
     UA[AmountYTD],
     UA[CompanyShortName],X$5,
     UA[Source],Source,
     UA[Year],Year,
     UA[Month],Month,
     UA[AccountCode],$B19&amp;$C19,
     UA[GroupStructure],GroupStructure
  )</f>
        <v>0</v>
      </c>
      <c r="Z19" s="43">
        <f>SUMIFS(
     UA[AmountYTD],
     UA[CompanyShortName],Z$5,
     UA[Source],Source,
     UA[Year],Year,
     UA[Month],Month,
     UA[AccountCode],$B19&amp;$C19,
     UA[GroupStructure],GroupStructure
  )</f>
        <v>0</v>
      </c>
      <c r="AB19" s="43">
        <f>SUMIFS(
     UA[AmountYTD],
     UA[CompanyShortName],AB$5,
     UA[Source],Source,
     UA[Year],Year,
     UA[Month],Month,
     UA[AccountCode],$B19&amp;$C19,
     UA[GroupStructure],GroupStructure
  )</f>
        <v>0</v>
      </c>
      <c r="AD19" s="43">
        <f>SUMIFS(
     UA[AmountYTD],
     UA[CompanyShortName],AD$5,
     UA[Source],Source,
     UA[Year],Year,
     UA[Month],Month,
     UA[AccountCode],$B19&amp;$C19,
     UA[GroupStructure],GroupStructure
  )</f>
        <v>0</v>
      </c>
      <c r="AF19" s="43">
        <f>SUMIFS(
     UA[AmountYTD],
     UA[CompanyShortName],AF$5,
     UA[Source],Source,
     UA[Year],Year,
     UA[Month],Month,
     UA[AccountCode],$B19&amp;$C19,
     UA[GroupStructure],GroupStructure
  )</f>
        <v>0</v>
      </c>
      <c r="AH19" s="43">
        <f>SUMIFS(
     UA[AmountYTD],
     UA[CompanyShortName],AH$5,
     UA[Source],Source,
     UA[Year],Year,
     UA[Month],Month,
     UA[AccountCode],$B19&amp;$C19,
     UA[GroupStructure],GroupStructure
  )</f>
        <v>0</v>
      </c>
      <c r="AJ19" s="43">
        <f>SUMIFS(
     UA[AmountYTD],
     UA[CompanyShortName],AJ$5,
     UA[Source],Source,
     UA[Year],Year,
     UA[Month],Month,
     UA[AccountCode],$B19&amp;$C19,
     UA[GroupStructure],GroupStructure
  )</f>
        <v>0</v>
      </c>
      <c r="AL19" s="43">
        <f>SUMIFS(
     UA[AmountYTD],
     UA[CompanyShortName],AL$5,
     UA[Source],Source,
     UA[Year],Year,
     UA[Month],Month,
     UA[AccountCode],$B19&amp;$C19,
     UA[GroupStructure],GroupStructure
  )</f>
        <v>0</v>
      </c>
      <c r="AN19" s="43">
        <f>SUMIFS(
     UA[AmountYTD],
     UA[CompanyShortName],AN$5,
     UA[Source],Source,
     UA[Year],Year,
     UA[Month],Month,
     UA[AccountCode],$B19&amp;$C19,
     UA[GroupStructure],GroupStructure
  )</f>
        <v>0</v>
      </c>
      <c r="AP19" s="43">
        <f>SUMIFS(
     UA[AmountYTD],
     UA[CompanyShortName],AP$5,
     UA[Source],Source,
     UA[Year],Year,
     UA[Month],Month,
     UA[AccountCode],$B19&amp;$C19,
     UA[GroupStructure],GroupStructure
  )</f>
        <v>0</v>
      </c>
      <c r="AR19" s="43">
        <f>SUMIFS(
     UA[AmountYTD],
     UA[CompanyShortName],AR$5,
     UA[Source],Source,
     UA[Year],Year,
     UA[Month],Month,
     UA[AccountCode],$B19&amp;$C19,
     UA[GroupStructure],GroupStructure
  )</f>
        <v>0</v>
      </c>
    </row>
    <row r="20" spans="1:45" ht="17.100000000000001" hidden="1" customHeight="1" outlineLevel="2" x14ac:dyDescent="0.25">
      <c r="B20" s="4">
        <f t="shared" si="0"/>
        <v>100</v>
      </c>
      <c r="C20" s="4">
        <f t="shared" si="1"/>
        <v>150</v>
      </c>
      <c r="D20" s="4" t="str">
        <f>IFERROR(VLOOKUP($B20&amp;$C20,GA[],2,FALSE),"")</f>
        <v/>
      </c>
      <c r="F20" s="43">
        <f>SUMIFS(
     UA[AmountYTD],
     UA[CompanyShortName],F$5,
     UA[Source],Source,
     UA[Year],Year,
     UA[Month],Month,
     UA[AccountCode],$B20&amp;$C20,
     UA[GroupStructure],GroupStructure
  )</f>
        <v>0</v>
      </c>
      <c r="H20" s="43">
        <f>SUMIFS(
     UA[AmountYTD],
     UA[CompanyShortName],H$5,
     UA[Source],Source,
     UA[Year],Year,
     UA[Month],Month,
     UA[AccountCode],$B20&amp;$C20,
     UA[GroupStructure],GroupStructure
  )</f>
        <v>0</v>
      </c>
      <c r="J20" s="43">
        <f>SUMIFS(
     UA[AmountYTD],
     UA[CompanyShortName],J$5,
     UA[Source],Source,
     UA[Year],Year,
     UA[Month],Month,
     UA[AccountCode],$B20&amp;$C20,
     UA[GroupStructure],GroupStructure
  )</f>
        <v>0</v>
      </c>
      <c r="L20" s="43">
        <f>SUMIFS(
     UA[AmountYTD],
     UA[CompanyShortName],L$5,
     UA[Source],Source,
     UA[Year],Year,
     UA[Month],Month,
     UA[AccountCode],$B20&amp;$C20,
     UA[GroupStructure],GroupStructure
  )</f>
        <v>0</v>
      </c>
      <c r="N20" s="43">
        <f>SUMIFS(
     UA[AmountYTD],
     UA[CompanyShortName],N$5,
     UA[Source],Source,
     UA[Year],Year,
     UA[Month],Month,
     UA[AccountCode],$B20&amp;$C20,
     UA[GroupStructure],GroupStructure
  )</f>
        <v>0</v>
      </c>
      <c r="P20" s="43">
        <f>SUMIFS(
     UA[AmountYTD],
     UA[CompanyShortName],P$5,
     UA[Source],Source,
     UA[Year],Year,
     UA[Month],Month,
     UA[AccountCode],$B20&amp;$C20,
     UA[GroupStructure],GroupStructure
  )</f>
        <v>0</v>
      </c>
      <c r="R20" s="43">
        <f>SUMIFS(
     UA[AmountYTD],
     UA[CompanyShortName],R$5,
     UA[Source],Source,
     UA[Year],Year,
     UA[Month],Month,
     UA[AccountCode],$B20&amp;$C20,
     UA[GroupStructure],GroupStructure
  )</f>
        <v>0</v>
      </c>
      <c r="T20" s="43">
        <f>SUMIFS(
     UA[AmountYTD],
     UA[CompanyShortName],T$5,
     UA[Source],Source,
     UA[Year],Year,
     UA[Month],Month,
     UA[AccountCode],$B20&amp;$C20,
     UA[GroupStructure],GroupStructure
  )</f>
        <v>0</v>
      </c>
      <c r="V20" s="43">
        <f>SUMIFS(
     UA[AmountYTD],
     UA[CompanyShortName],V$5,
     UA[Source],Source,
     UA[Year],Year,
     UA[Month],Month,
     UA[AccountCode],$B20&amp;$C20,
     UA[GroupStructure],GroupStructure
  )</f>
        <v>0</v>
      </c>
      <c r="X20" s="43">
        <f>SUMIFS(
     UA[AmountYTD],
     UA[CompanyShortName],X$5,
     UA[Source],Source,
     UA[Year],Year,
     UA[Month],Month,
     UA[AccountCode],$B20&amp;$C20,
     UA[GroupStructure],GroupStructure
  )</f>
        <v>0</v>
      </c>
      <c r="Z20" s="43">
        <f>SUMIFS(
     UA[AmountYTD],
     UA[CompanyShortName],Z$5,
     UA[Source],Source,
     UA[Year],Year,
     UA[Month],Month,
     UA[AccountCode],$B20&amp;$C20,
     UA[GroupStructure],GroupStructure
  )</f>
        <v>0</v>
      </c>
      <c r="AB20" s="43">
        <f>SUMIFS(
     UA[AmountYTD],
     UA[CompanyShortName],AB$5,
     UA[Source],Source,
     UA[Year],Year,
     UA[Month],Month,
     UA[AccountCode],$B20&amp;$C20,
     UA[GroupStructure],GroupStructure
  )</f>
        <v>0</v>
      </c>
      <c r="AD20" s="43">
        <f>SUMIFS(
     UA[AmountYTD],
     UA[CompanyShortName],AD$5,
     UA[Source],Source,
     UA[Year],Year,
     UA[Month],Month,
     UA[AccountCode],$B20&amp;$C20,
     UA[GroupStructure],GroupStructure
  )</f>
        <v>0</v>
      </c>
      <c r="AF20" s="43">
        <f>SUMIFS(
     UA[AmountYTD],
     UA[CompanyShortName],AF$5,
     UA[Source],Source,
     UA[Year],Year,
     UA[Month],Month,
     UA[AccountCode],$B20&amp;$C20,
     UA[GroupStructure],GroupStructure
  )</f>
        <v>0</v>
      </c>
      <c r="AH20" s="43">
        <f>SUMIFS(
     UA[AmountYTD],
     UA[CompanyShortName],AH$5,
     UA[Source],Source,
     UA[Year],Year,
     UA[Month],Month,
     UA[AccountCode],$B20&amp;$C20,
     UA[GroupStructure],GroupStructure
  )</f>
        <v>0</v>
      </c>
      <c r="AJ20" s="43">
        <f>SUMIFS(
     UA[AmountYTD],
     UA[CompanyShortName],AJ$5,
     UA[Source],Source,
     UA[Year],Year,
     UA[Month],Month,
     UA[AccountCode],$B20&amp;$C20,
     UA[GroupStructure],GroupStructure
  )</f>
        <v>0</v>
      </c>
      <c r="AL20" s="43">
        <f>SUMIFS(
     UA[AmountYTD],
     UA[CompanyShortName],AL$5,
     UA[Source],Source,
     UA[Year],Year,
     UA[Month],Month,
     UA[AccountCode],$B20&amp;$C20,
     UA[GroupStructure],GroupStructure
  )</f>
        <v>0</v>
      </c>
      <c r="AN20" s="43">
        <f>SUMIFS(
     UA[AmountYTD],
     UA[CompanyShortName],AN$5,
     UA[Source],Source,
     UA[Year],Year,
     UA[Month],Month,
     UA[AccountCode],$B20&amp;$C20,
     UA[GroupStructure],GroupStructure
  )</f>
        <v>0</v>
      </c>
      <c r="AP20" s="43">
        <f>SUMIFS(
     UA[AmountYTD],
     UA[CompanyShortName],AP$5,
     UA[Source],Source,
     UA[Year],Year,
     UA[Month],Month,
     UA[AccountCode],$B20&amp;$C20,
     UA[GroupStructure],GroupStructure
  )</f>
        <v>0</v>
      </c>
      <c r="AR20" s="43">
        <f>SUMIFS(
     UA[AmountYTD],
     UA[CompanyShortName],AR$5,
     UA[Source],Source,
     UA[Year],Year,
     UA[Month],Month,
     UA[AccountCode],$B20&amp;$C20,
     UA[GroupStructure],GroupStructure
  )</f>
        <v>0</v>
      </c>
    </row>
    <row r="21" spans="1:45" ht="17.100000000000001" hidden="1" customHeight="1" outlineLevel="2" x14ac:dyDescent="0.25">
      <c r="B21" s="4">
        <f t="shared" si="0"/>
        <v>100</v>
      </c>
      <c r="C21" s="4">
        <f t="shared" si="1"/>
        <v>160</v>
      </c>
      <c r="D21" s="4" t="str">
        <f>IFERROR(VLOOKUP($B21&amp;$C21,GA[],2,FALSE),"")</f>
        <v/>
      </c>
      <c r="F21" s="43">
        <f>SUMIFS(
     UA[AmountYTD],
     UA[CompanyShortName],F$5,
     UA[Source],Source,
     UA[Year],Year,
     UA[Month],Month,
     UA[AccountCode],$B21&amp;$C21,
     UA[GroupStructure],GroupStructure
  )</f>
        <v>0</v>
      </c>
      <c r="H21" s="43">
        <f>SUMIFS(
     UA[AmountYTD],
     UA[CompanyShortName],H$5,
     UA[Source],Source,
     UA[Year],Year,
     UA[Month],Month,
     UA[AccountCode],$B21&amp;$C21,
     UA[GroupStructure],GroupStructure
  )</f>
        <v>0</v>
      </c>
      <c r="J21" s="43">
        <f>SUMIFS(
     UA[AmountYTD],
     UA[CompanyShortName],J$5,
     UA[Source],Source,
     UA[Year],Year,
     UA[Month],Month,
     UA[AccountCode],$B21&amp;$C21,
     UA[GroupStructure],GroupStructure
  )</f>
        <v>0</v>
      </c>
      <c r="L21" s="43">
        <f>SUMIFS(
     UA[AmountYTD],
     UA[CompanyShortName],L$5,
     UA[Source],Source,
     UA[Year],Year,
     UA[Month],Month,
     UA[AccountCode],$B21&amp;$C21,
     UA[GroupStructure],GroupStructure
  )</f>
        <v>0</v>
      </c>
      <c r="N21" s="43">
        <f>SUMIFS(
     UA[AmountYTD],
     UA[CompanyShortName],N$5,
     UA[Source],Source,
     UA[Year],Year,
     UA[Month],Month,
     UA[AccountCode],$B21&amp;$C21,
     UA[GroupStructure],GroupStructure
  )</f>
        <v>0</v>
      </c>
      <c r="P21" s="43">
        <f>SUMIFS(
     UA[AmountYTD],
     UA[CompanyShortName],P$5,
     UA[Source],Source,
     UA[Year],Year,
     UA[Month],Month,
     UA[AccountCode],$B21&amp;$C21,
     UA[GroupStructure],GroupStructure
  )</f>
        <v>0</v>
      </c>
      <c r="R21" s="43">
        <f>SUMIFS(
     UA[AmountYTD],
     UA[CompanyShortName],R$5,
     UA[Source],Source,
     UA[Year],Year,
     UA[Month],Month,
     UA[AccountCode],$B21&amp;$C21,
     UA[GroupStructure],GroupStructure
  )</f>
        <v>0</v>
      </c>
      <c r="T21" s="43">
        <f>SUMIFS(
     UA[AmountYTD],
     UA[CompanyShortName],T$5,
     UA[Source],Source,
     UA[Year],Year,
     UA[Month],Month,
     UA[AccountCode],$B21&amp;$C21,
     UA[GroupStructure],GroupStructure
  )</f>
        <v>0</v>
      </c>
      <c r="V21" s="43">
        <f>SUMIFS(
     UA[AmountYTD],
     UA[CompanyShortName],V$5,
     UA[Source],Source,
     UA[Year],Year,
     UA[Month],Month,
     UA[AccountCode],$B21&amp;$C21,
     UA[GroupStructure],GroupStructure
  )</f>
        <v>0</v>
      </c>
      <c r="X21" s="43">
        <f>SUMIFS(
     UA[AmountYTD],
     UA[CompanyShortName],X$5,
     UA[Source],Source,
     UA[Year],Year,
     UA[Month],Month,
     UA[AccountCode],$B21&amp;$C21,
     UA[GroupStructure],GroupStructure
  )</f>
        <v>0</v>
      </c>
      <c r="Z21" s="43">
        <f>SUMIFS(
     UA[AmountYTD],
     UA[CompanyShortName],Z$5,
     UA[Source],Source,
     UA[Year],Year,
     UA[Month],Month,
     UA[AccountCode],$B21&amp;$C21,
     UA[GroupStructure],GroupStructure
  )</f>
        <v>0</v>
      </c>
      <c r="AB21" s="43">
        <f>SUMIFS(
     UA[AmountYTD],
     UA[CompanyShortName],AB$5,
     UA[Source],Source,
     UA[Year],Year,
     UA[Month],Month,
     UA[AccountCode],$B21&amp;$C21,
     UA[GroupStructure],GroupStructure
  )</f>
        <v>0</v>
      </c>
      <c r="AD21" s="43">
        <f>SUMIFS(
     UA[AmountYTD],
     UA[CompanyShortName],AD$5,
     UA[Source],Source,
     UA[Year],Year,
     UA[Month],Month,
     UA[AccountCode],$B21&amp;$C21,
     UA[GroupStructure],GroupStructure
  )</f>
        <v>0</v>
      </c>
      <c r="AF21" s="43">
        <f>SUMIFS(
     UA[AmountYTD],
     UA[CompanyShortName],AF$5,
     UA[Source],Source,
     UA[Year],Year,
     UA[Month],Month,
     UA[AccountCode],$B21&amp;$C21,
     UA[GroupStructure],GroupStructure
  )</f>
        <v>0</v>
      </c>
      <c r="AH21" s="43">
        <f>SUMIFS(
     UA[AmountYTD],
     UA[CompanyShortName],AH$5,
     UA[Source],Source,
     UA[Year],Year,
     UA[Month],Month,
     UA[AccountCode],$B21&amp;$C21,
     UA[GroupStructure],GroupStructure
  )</f>
        <v>0</v>
      </c>
      <c r="AJ21" s="43">
        <f>SUMIFS(
     UA[AmountYTD],
     UA[CompanyShortName],AJ$5,
     UA[Source],Source,
     UA[Year],Year,
     UA[Month],Month,
     UA[AccountCode],$B21&amp;$C21,
     UA[GroupStructure],GroupStructure
  )</f>
        <v>0</v>
      </c>
      <c r="AL21" s="43">
        <f>SUMIFS(
     UA[AmountYTD],
     UA[CompanyShortName],AL$5,
     UA[Source],Source,
     UA[Year],Year,
     UA[Month],Month,
     UA[AccountCode],$B21&amp;$C21,
     UA[GroupStructure],GroupStructure
  )</f>
        <v>0</v>
      </c>
      <c r="AN21" s="43">
        <f>SUMIFS(
     UA[AmountYTD],
     UA[CompanyShortName],AN$5,
     UA[Source],Source,
     UA[Year],Year,
     UA[Month],Month,
     UA[AccountCode],$B21&amp;$C21,
     UA[GroupStructure],GroupStructure
  )</f>
        <v>0</v>
      </c>
      <c r="AP21" s="43">
        <f>SUMIFS(
     UA[AmountYTD],
     UA[CompanyShortName],AP$5,
     UA[Source],Source,
     UA[Year],Year,
     UA[Month],Month,
     UA[AccountCode],$B21&amp;$C21,
     UA[GroupStructure],GroupStructure
  )</f>
        <v>0</v>
      </c>
      <c r="AR21" s="43">
        <f>SUMIFS(
     UA[AmountYTD],
     UA[CompanyShortName],AR$5,
     UA[Source],Source,
     UA[Year],Year,
     UA[Month],Month,
     UA[AccountCode],$B21&amp;$C21,
     UA[GroupStructure],GroupStructure
  )</f>
        <v>0</v>
      </c>
    </row>
    <row r="22" spans="1:45" ht="17.100000000000001" hidden="1" customHeight="1" outlineLevel="2" x14ac:dyDescent="0.25">
      <c r="B22" s="4">
        <f t="shared" si="0"/>
        <v>100</v>
      </c>
      <c r="C22" s="4">
        <f t="shared" si="1"/>
        <v>170</v>
      </c>
      <c r="D22" s="4" t="str">
        <f>IFERROR(VLOOKUP($B22&amp;$C22,GA[],2,FALSE),"")</f>
        <v/>
      </c>
      <c r="F22" s="43">
        <f>SUMIFS(
     UA[AmountYTD],
     UA[CompanyShortName],F$5,
     UA[Source],Source,
     UA[Year],Year,
     UA[Month],Month,
     UA[AccountCode],$B22&amp;$C22,
     UA[GroupStructure],GroupStructure
  )</f>
        <v>0</v>
      </c>
      <c r="H22" s="43">
        <f>SUMIFS(
     UA[AmountYTD],
     UA[CompanyShortName],H$5,
     UA[Source],Source,
     UA[Year],Year,
     UA[Month],Month,
     UA[AccountCode],$B22&amp;$C22,
     UA[GroupStructure],GroupStructure
  )</f>
        <v>0</v>
      </c>
      <c r="J22" s="43">
        <f>SUMIFS(
     UA[AmountYTD],
     UA[CompanyShortName],J$5,
     UA[Source],Source,
     UA[Year],Year,
     UA[Month],Month,
     UA[AccountCode],$B22&amp;$C22,
     UA[GroupStructure],GroupStructure
  )</f>
        <v>0</v>
      </c>
      <c r="L22" s="43">
        <f>SUMIFS(
     UA[AmountYTD],
     UA[CompanyShortName],L$5,
     UA[Source],Source,
     UA[Year],Year,
     UA[Month],Month,
     UA[AccountCode],$B22&amp;$C22,
     UA[GroupStructure],GroupStructure
  )</f>
        <v>0</v>
      </c>
      <c r="N22" s="43">
        <f>SUMIFS(
     UA[AmountYTD],
     UA[CompanyShortName],N$5,
     UA[Source],Source,
     UA[Year],Year,
     UA[Month],Month,
     UA[AccountCode],$B22&amp;$C22,
     UA[GroupStructure],GroupStructure
  )</f>
        <v>0</v>
      </c>
      <c r="P22" s="43">
        <f>SUMIFS(
     UA[AmountYTD],
     UA[CompanyShortName],P$5,
     UA[Source],Source,
     UA[Year],Year,
     UA[Month],Month,
     UA[AccountCode],$B22&amp;$C22,
     UA[GroupStructure],GroupStructure
  )</f>
        <v>0</v>
      </c>
      <c r="R22" s="43">
        <f>SUMIFS(
     UA[AmountYTD],
     UA[CompanyShortName],R$5,
     UA[Source],Source,
     UA[Year],Year,
     UA[Month],Month,
     UA[AccountCode],$B22&amp;$C22,
     UA[GroupStructure],GroupStructure
  )</f>
        <v>0</v>
      </c>
      <c r="T22" s="43">
        <f>SUMIFS(
     UA[AmountYTD],
     UA[CompanyShortName],T$5,
     UA[Source],Source,
     UA[Year],Year,
     UA[Month],Month,
     UA[AccountCode],$B22&amp;$C22,
     UA[GroupStructure],GroupStructure
  )</f>
        <v>0</v>
      </c>
      <c r="V22" s="43">
        <f>SUMIFS(
     UA[AmountYTD],
     UA[CompanyShortName],V$5,
     UA[Source],Source,
     UA[Year],Year,
     UA[Month],Month,
     UA[AccountCode],$B22&amp;$C22,
     UA[GroupStructure],GroupStructure
  )</f>
        <v>0</v>
      </c>
      <c r="X22" s="43">
        <f>SUMIFS(
     UA[AmountYTD],
     UA[CompanyShortName],X$5,
     UA[Source],Source,
     UA[Year],Year,
     UA[Month],Month,
     UA[AccountCode],$B22&amp;$C22,
     UA[GroupStructure],GroupStructure
  )</f>
        <v>0</v>
      </c>
      <c r="Z22" s="43">
        <f>SUMIFS(
     UA[AmountYTD],
     UA[CompanyShortName],Z$5,
     UA[Source],Source,
     UA[Year],Year,
     UA[Month],Month,
     UA[AccountCode],$B22&amp;$C22,
     UA[GroupStructure],GroupStructure
  )</f>
        <v>0</v>
      </c>
      <c r="AB22" s="43">
        <f>SUMIFS(
     UA[AmountYTD],
     UA[CompanyShortName],AB$5,
     UA[Source],Source,
     UA[Year],Year,
     UA[Month],Month,
     UA[AccountCode],$B22&amp;$C22,
     UA[GroupStructure],GroupStructure
  )</f>
        <v>0</v>
      </c>
      <c r="AD22" s="43">
        <f>SUMIFS(
     UA[AmountYTD],
     UA[CompanyShortName],AD$5,
     UA[Source],Source,
     UA[Year],Year,
     UA[Month],Month,
     UA[AccountCode],$B22&amp;$C22,
     UA[GroupStructure],GroupStructure
  )</f>
        <v>0</v>
      </c>
      <c r="AF22" s="43">
        <f>SUMIFS(
     UA[AmountYTD],
     UA[CompanyShortName],AF$5,
     UA[Source],Source,
     UA[Year],Year,
     UA[Month],Month,
     UA[AccountCode],$B22&amp;$C22,
     UA[GroupStructure],GroupStructure
  )</f>
        <v>0</v>
      </c>
      <c r="AH22" s="43">
        <f>SUMIFS(
     UA[AmountYTD],
     UA[CompanyShortName],AH$5,
     UA[Source],Source,
     UA[Year],Year,
     UA[Month],Month,
     UA[AccountCode],$B22&amp;$C22,
     UA[GroupStructure],GroupStructure
  )</f>
        <v>0</v>
      </c>
      <c r="AJ22" s="43">
        <f>SUMIFS(
     UA[AmountYTD],
     UA[CompanyShortName],AJ$5,
     UA[Source],Source,
     UA[Year],Year,
     UA[Month],Month,
     UA[AccountCode],$B22&amp;$C22,
     UA[GroupStructure],GroupStructure
  )</f>
        <v>0</v>
      </c>
      <c r="AL22" s="43">
        <f>SUMIFS(
     UA[AmountYTD],
     UA[CompanyShortName],AL$5,
     UA[Source],Source,
     UA[Year],Year,
     UA[Month],Month,
     UA[AccountCode],$B22&amp;$C22,
     UA[GroupStructure],GroupStructure
  )</f>
        <v>0</v>
      </c>
      <c r="AN22" s="43">
        <f>SUMIFS(
     UA[AmountYTD],
     UA[CompanyShortName],AN$5,
     UA[Source],Source,
     UA[Year],Year,
     UA[Month],Month,
     UA[AccountCode],$B22&amp;$C22,
     UA[GroupStructure],GroupStructure
  )</f>
        <v>0</v>
      </c>
      <c r="AP22" s="43">
        <f>SUMIFS(
     UA[AmountYTD],
     UA[CompanyShortName],AP$5,
     UA[Source],Source,
     UA[Year],Year,
     UA[Month],Month,
     UA[AccountCode],$B22&amp;$C22,
     UA[GroupStructure],GroupStructure
  )</f>
        <v>0</v>
      </c>
      <c r="AR22" s="43">
        <f>SUMIFS(
     UA[AmountYTD],
     UA[CompanyShortName],AR$5,
     UA[Source],Source,
     UA[Year],Year,
     UA[Month],Month,
     UA[AccountCode],$B22&amp;$C22,
     UA[GroupStructure],GroupStructure
  )</f>
        <v>0</v>
      </c>
    </row>
    <row r="23" spans="1:45" s="5" customFormat="1" ht="17.100000000000001" hidden="1" customHeight="1" outlineLevel="2" x14ac:dyDescent="0.25">
      <c r="A23" s="58"/>
      <c r="B23" s="58">
        <f t="shared" si="0"/>
        <v>100</v>
      </c>
      <c r="C23" s="58">
        <f>C13</f>
        <v>199</v>
      </c>
      <c r="D23" s="58" t="str">
        <f>IFERROR(VLOOKUP($B23&amp;$C23,GA[],2,FALSE),"")</f>
        <v>Cost at the end of the year  - Finished development projects</v>
      </c>
      <c r="E23" s="60"/>
      <c r="F23" s="61">
        <f>SUMIFS(
     UA[AmountYTD],
     UA[CompanyShortName],F$5,
     UA[Source],Source,
     UA[Year],Year,
     UA[Month],Month,
     UA[AccountCode],$B23&amp;$C23,
     UA[GroupStructure],GroupStructure
  )</f>
        <v>0</v>
      </c>
      <c r="G23" s="60"/>
      <c r="H23" s="61">
        <f>SUMIFS(
     UA[AmountYTD],
     UA[CompanyShortName],H$5,
     UA[Source],Source,
     UA[Year],Year,
     UA[Month],Month,
     UA[AccountCode],$B23&amp;$C23,
     UA[GroupStructure],GroupStructure
  )</f>
        <v>0</v>
      </c>
      <c r="I23" s="60"/>
      <c r="J23" s="61">
        <f>SUMIFS(
     UA[AmountYTD],
     UA[CompanyShortName],J$5,
     UA[Source],Source,
     UA[Year],Year,
     UA[Month],Month,
     UA[AccountCode],$B23&amp;$C23,
     UA[GroupStructure],GroupStructure
  )</f>
        <v>0</v>
      </c>
      <c r="K23" s="60"/>
      <c r="L23" s="61">
        <f>SUMIFS(
     UA[AmountYTD],
     UA[CompanyShortName],L$5,
     UA[Source],Source,
     UA[Year],Year,
     UA[Month],Month,
     UA[AccountCode],$B23&amp;$C23,
     UA[GroupStructure],GroupStructure
  )</f>
        <v>0</v>
      </c>
      <c r="M23" s="60"/>
      <c r="N23" s="61">
        <f>SUMIFS(
     UA[AmountYTD],
     UA[CompanyShortName],N$5,
     UA[Source],Source,
     UA[Year],Year,
     UA[Month],Month,
     UA[AccountCode],$B23&amp;$C23,
     UA[GroupStructure],GroupStructure
  )</f>
        <v>0</v>
      </c>
      <c r="O23" s="60"/>
      <c r="P23" s="61">
        <f>SUMIFS(
     UA[AmountYTD],
     UA[CompanyShortName],P$5,
     UA[Source],Source,
     UA[Year],Year,
     UA[Month],Month,
     UA[AccountCode],$B23&amp;$C23,
     UA[GroupStructure],GroupStructure
  )</f>
        <v>0</v>
      </c>
      <c r="Q23" s="60"/>
      <c r="R23" s="61">
        <f>SUMIFS(
     UA[AmountYTD],
     UA[CompanyShortName],R$5,
     UA[Source],Source,
     UA[Year],Year,
     UA[Month],Month,
     UA[AccountCode],$B23&amp;$C23,
     UA[GroupStructure],GroupStructure
  )</f>
        <v>0</v>
      </c>
      <c r="S23" s="60"/>
      <c r="T23" s="61">
        <f>SUMIFS(
     UA[AmountYTD],
     UA[CompanyShortName],T$5,
     UA[Source],Source,
     UA[Year],Year,
     UA[Month],Month,
     UA[AccountCode],$B23&amp;$C23,
     UA[GroupStructure],GroupStructure
  )</f>
        <v>0</v>
      </c>
      <c r="U23" s="60"/>
      <c r="V23" s="61">
        <f>SUMIFS(
     UA[AmountYTD],
     UA[CompanyShortName],V$5,
     UA[Source],Source,
     UA[Year],Year,
     UA[Month],Month,
     UA[AccountCode],$B23&amp;$C23,
     UA[GroupStructure],GroupStructure
  )</f>
        <v>0</v>
      </c>
      <c r="W23" s="60"/>
      <c r="X23" s="61">
        <f>SUMIFS(
     UA[AmountYTD],
     UA[CompanyShortName],X$5,
     UA[Source],Source,
     UA[Year],Year,
     UA[Month],Month,
     UA[AccountCode],$B23&amp;$C23,
     UA[GroupStructure],GroupStructure
  )</f>
        <v>0</v>
      </c>
      <c r="Y23" s="60"/>
      <c r="Z23" s="61">
        <f>SUMIFS(
     UA[AmountYTD],
     UA[CompanyShortName],Z$5,
     UA[Source],Source,
     UA[Year],Year,
     UA[Month],Month,
     UA[AccountCode],$B23&amp;$C23,
     UA[GroupStructure],GroupStructure
  )</f>
        <v>0</v>
      </c>
      <c r="AA23" s="60"/>
      <c r="AB23" s="61">
        <f>SUMIFS(
     UA[AmountYTD],
     UA[CompanyShortName],AB$5,
     UA[Source],Source,
     UA[Year],Year,
     UA[Month],Month,
     UA[AccountCode],$B23&amp;$C23,
     UA[GroupStructure],GroupStructure
  )</f>
        <v>0</v>
      </c>
      <c r="AC23" s="60"/>
      <c r="AD23" s="61">
        <f>SUMIFS(
     UA[AmountYTD],
     UA[CompanyShortName],AD$5,
     UA[Source],Source,
     UA[Year],Year,
     UA[Month],Month,
     UA[AccountCode],$B23&amp;$C23,
     UA[GroupStructure],GroupStructure
  )</f>
        <v>0</v>
      </c>
      <c r="AE23" s="60"/>
      <c r="AF23" s="61">
        <f>SUMIFS(
     UA[AmountYTD],
     UA[CompanyShortName],AF$5,
     UA[Source],Source,
     UA[Year],Year,
     UA[Month],Month,
     UA[AccountCode],$B23&amp;$C23,
     UA[GroupStructure],GroupStructure
  )</f>
        <v>0</v>
      </c>
      <c r="AG23" s="60"/>
      <c r="AH23" s="61">
        <f>SUMIFS(
     UA[AmountYTD],
     UA[CompanyShortName],AH$5,
     UA[Source],Source,
     UA[Year],Year,
     UA[Month],Month,
     UA[AccountCode],$B23&amp;$C23,
     UA[GroupStructure],GroupStructure
  )</f>
        <v>0</v>
      </c>
      <c r="AI23" s="60"/>
      <c r="AJ23" s="61">
        <f>SUMIFS(
     UA[AmountYTD],
     UA[CompanyShortName],AJ$5,
     UA[Source],Source,
     UA[Year],Year,
     UA[Month],Month,
     UA[AccountCode],$B23&amp;$C23,
     UA[GroupStructure],GroupStructure
  )</f>
        <v>0</v>
      </c>
      <c r="AK23" s="60"/>
      <c r="AL23" s="61">
        <f>SUMIFS(
     UA[AmountYTD],
     UA[CompanyShortName],AL$5,
     UA[Source],Source,
     UA[Year],Year,
     UA[Month],Month,
     UA[AccountCode],$B23&amp;$C23,
     UA[GroupStructure],GroupStructure
  )</f>
        <v>0</v>
      </c>
      <c r="AM23" s="60"/>
      <c r="AN23" s="61">
        <f>SUMIFS(
     UA[AmountYTD],
     UA[CompanyShortName],AN$5,
     UA[Source],Source,
     UA[Year],Year,
     UA[Month],Month,
     UA[AccountCode],$B23&amp;$C23,
     UA[GroupStructure],GroupStructure
  )</f>
        <v>0</v>
      </c>
      <c r="AO23" s="60"/>
      <c r="AP23" s="61">
        <f>SUMIFS(
     UA[AmountYTD],
     UA[CompanyShortName],AP$5,
     UA[Source],Source,
     UA[Year],Year,
     UA[Month],Month,
     UA[AccountCode],$B23&amp;$C23,
     UA[GroupStructure],GroupStructure
  )</f>
        <v>0</v>
      </c>
      <c r="AQ23" s="60"/>
      <c r="AR23" s="61">
        <f>SUMIFS(
     UA[AmountYTD],
     UA[CompanyShortName],AR$5,
     UA[Source],Source,
     UA[Year],Year,
     UA[Month],Month,
     UA[AccountCode],$B23&amp;$C23,
     UA[GroupStructure],GroupStructure
  )</f>
        <v>0</v>
      </c>
      <c r="AS23" s="60"/>
    </row>
    <row r="24" spans="1:45" ht="17.100000000000001" hidden="1" customHeight="1" outlineLevel="2" x14ac:dyDescent="0.25">
      <c r="D24" s="4" t="s">
        <v>125</v>
      </c>
      <c r="F24" s="43">
        <f>F23-SUM(F16:F22)</f>
        <v>0</v>
      </c>
      <c r="H24" s="43">
        <f>H23-SUM(H16:H22)</f>
        <v>0</v>
      </c>
      <c r="J24" s="43">
        <f>J23-SUM(J16:J22)</f>
        <v>0</v>
      </c>
      <c r="L24" s="43">
        <f>L23-SUM(L16:L22)</f>
        <v>0</v>
      </c>
      <c r="N24" s="43">
        <f>N23-SUM(N16:N22)</f>
        <v>0</v>
      </c>
      <c r="P24" s="43">
        <f>P23-SUM(P16:P22)</f>
        <v>0</v>
      </c>
      <c r="R24" s="43">
        <f>R23-SUM(R16:R22)</f>
        <v>0</v>
      </c>
      <c r="T24" s="43">
        <f>T23-SUM(T16:T22)</f>
        <v>0</v>
      </c>
      <c r="V24" s="43">
        <f>V23-SUM(V16:V22)</f>
        <v>0</v>
      </c>
      <c r="X24" s="43">
        <f>X23-SUM(X16:X22)</f>
        <v>0</v>
      </c>
      <c r="Z24" s="43">
        <f>Z23-SUM(Z16:Z22)</f>
        <v>0</v>
      </c>
      <c r="AB24" s="43">
        <f>AB23-SUM(AB16:AB22)</f>
        <v>0</v>
      </c>
      <c r="AD24" s="43">
        <f>AD23-SUM(AD16:AD22)</f>
        <v>0</v>
      </c>
      <c r="AF24" s="43">
        <f>AF23-SUM(AF16:AF22)</f>
        <v>0</v>
      </c>
      <c r="AH24" s="43">
        <f>AH23-SUM(AH16:AH22)</f>
        <v>0</v>
      </c>
      <c r="AJ24" s="43">
        <f>AJ23-SUM(AJ16:AJ22)</f>
        <v>0</v>
      </c>
      <c r="AL24" s="43">
        <f>AL23-SUM(AL16:AL22)</f>
        <v>0</v>
      </c>
      <c r="AN24" s="43">
        <f>AN23-SUM(AN16:AN22)</f>
        <v>0</v>
      </c>
      <c r="AP24" s="43">
        <f>AP23-SUM(AP16:AP22)</f>
        <v>0</v>
      </c>
      <c r="AR24" s="43">
        <f>AR23-SUM(AR16:AR22)</f>
        <v>0</v>
      </c>
    </row>
    <row r="25" spans="1:45" ht="17.100000000000001" hidden="1" customHeight="1" outlineLevel="2" x14ac:dyDescent="0.25"/>
    <row r="26" spans="1:45" s="5" customFormat="1" ht="17.100000000000001" hidden="1" customHeight="1" outlineLevel="2" x14ac:dyDescent="0.25">
      <c r="A26" s="58"/>
      <c r="B26" s="58">
        <f>B23</f>
        <v>100</v>
      </c>
      <c r="C26" s="59">
        <v>399</v>
      </c>
      <c r="D26" s="58" t="e">
        <f>VLOOKUP($B26&amp;$C26,GA[],2,FALSE)&amp;"  -  PY"</f>
        <v>#N/A</v>
      </c>
      <c r="E26" s="60"/>
      <c r="F26" s="61">
        <f>SUMIFS(
     UA[AmountYTD],
     UA[CompanyShortName],F$5,
     UA[Source],Source,
     UA[Year],YearEndYear,
     UA[Month],YearEnd,
     UA[AccountCode],$B26&amp;$C26,
     UA[GroupStructure],GroupStructure
  )</f>
        <v>0</v>
      </c>
      <c r="G26" s="60"/>
      <c r="H26" s="61">
        <f>SUMIFS(
     UA[AmountYTD],
     UA[CompanyShortName],H$5,
     UA[Source],Source,
     UA[Year],YearEndYear,
     UA[Month],YearEnd,
     UA[AccountCode],$B26&amp;$C26,
     UA[GroupStructure],GroupStructure
  )</f>
        <v>0</v>
      </c>
      <c r="I26" s="60"/>
      <c r="J26" s="61">
        <f>SUMIFS(
     UA[AmountYTD],
     UA[CompanyShortName],J$5,
     UA[Source],Source,
     UA[Year],YearEndYear,
     UA[Month],YearEnd,
     UA[AccountCode],$B26&amp;$C26,
     UA[GroupStructure],GroupStructure
  )</f>
        <v>0</v>
      </c>
      <c r="K26" s="60"/>
      <c r="L26" s="61">
        <f>SUMIFS(
     UA[AmountYTD],
     UA[CompanyShortName],L$5,
     UA[Source],Source,
     UA[Year],YearEndYear,
     UA[Month],YearEnd,
     UA[AccountCode],$B26&amp;$C26,
     UA[GroupStructure],GroupStructure
  )</f>
        <v>0</v>
      </c>
      <c r="M26" s="60"/>
      <c r="N26" s="61">
        <f>SUMIFS(
     UA[AmountYTD],
     UA[CompanyShortName],N$5,
     UA[Source],Source,
     UA[Year],YearEndYear,
     UA[Month],YearEnd,
     UA[AccountCode],$B26&amp;$C26,
     UA[GroupStructure],GroupStructure
  )</f>
        <v>0</v>
      </c>
      <c r="O26" s="60"/>
      <c r="P26" s="61">
        <f>SUMIFS(
     UA[AmountYTD],
     UA[CompanyShortName],P$5,
     UA[Source],Source,
     UA[Year],YearEndYear,
     UA[Month],YearEnd,
     UA[AccountCode],$B26&amp;$C26,
     UA[GroupStructure],GroupStructure
  )</f>
        <v>0</v>
      </c>
      <c r="Q26" s="60"/>
      <c r="R26" s="61">
        <f>SUMIFS(
     UA[AmountYTD],
     UA[CompanyShortName],R$5,
     UA[Source],Source,
     UA[Year],YearEndYear,
     UA[Month],YearEnd,
     UA[AccountCode],$B26&amp;$C26,
     UA[GroupStructure],GroupStructure
  )</f>
        <v>0</v>
      </c>
      <c r="S26" s="60"/>
      <c r="T26" s="61">
        <f>SUMIFS(
     UA[AmountYTD],
     UA[CompanyShortName],T$5,
     UA[Source],Source,
     UA[Year],YearEndYear,
     UA[Month],YearEnd,
     UA[AccountCode],$B26&amp;$C26,
     UA[GroupStructure],GroupStructure
  )</f>
        <v>0</v>
      </c>
      <c r="U26" s="60"/>
      <c r="V26" s="61">
        <f>SUMIFS(
     UA[AmountYTD],
     UA[CompanyShortName],V$5,
     UA[Source],Source,
     UA[Year],YearEndYear,
     UA[Month],YearEnd,
     UA[AccountCode],$B26&amp;$C26,
     UA[GroupStructure],GroupStructure
  )</f>
        <v>0</v>
      </c>
      <c r="W26" s="60"/>
      <c r="X26" s="61">
        <f>SUMIFS(
     UA[AmountYTD],
     UA[CompanyShortName],X$5,
     UA[Source],Source,
     UA[Year],YearEndYear,
     UA[Month],YearEnd,
     UA[AccountCode],$B26&amp;$C26,
     UA[GroupStructure],GroupStructure
  )</f>
        <v>0</v>
      </c>
      <c r="Y26" s="60"/>
      <c r="Z26" s="61">
        <f>SUMIFS(
     UA[AmountYTD],
     UA[CompanyShortName],Z$5,
     UA[Source],Source,
     UA[Year],YearEndYear,
     UA[Month],YearEnd,
     UA[AccountCode],$B26&amp;$C26,
     UA[GroupStructure],GroupStructure
  )</f>
        <v>0</v>
      </c>
      <c r="AA26" s="60"/>
      <c r="AB26" s="61">
        <f>SUMIFS(
     UA[AmountYTD],
     UA[CompanyShortName],AB$5,
     UA[Source],Source,
     UA[Year],YearEndYear,
     UA[Month],YearEnd,
     UA[AccountCode],$B26&amp;$C26,
     UA[GroupStructure],GroupStructure
  )</f>
        <v>0</v>
      </c>
      <c r="AC26" s="60"/>
      <c r="AD26" s="61">
        <f>SUMIFS(
     UA[AmountYTD],
     UA[CompanyShortName],AD$5,
     UA[Source],Source,
     UA[Year],YearEndYear,
     UA[Month],YearEnd,
     UA[AccountCode],$B26&amp;$C26,
     UA[GroupStructure],GroupStructure
  )</f>
        <v>0</v>
      </c>
      <c r="AE26" s="60"/>
      <c r="AF26" s="61">
        <f>SUMIFS(
     UA[AmountYTD],
     UA[CompanyShortName],AF$5,
     UA[Source],Source,
     UA[Year],YearEndYear,
     UA[Month],YearEnd,
     UA[AccountCode],$B26&amp;$C26,
     UA[GroupStructure],GroupStructure
  )</f>
        <v>0</v>
      </c>
      <c r="AG26" s="60"/>
      <c r="AH26" s="61">
        <f>SUMIFS(
     UA[AmountYTD],
     UA[CompanyShortName],AH$5,
     UA[Source],Source,
     UA[Year],YearEndYear,
     UA[Month],YearEnd,
     UA[AccountCode],$B26&amp;$C26,
     UA[GroupStructure],GroupStructure
  )</f>
        <v>0</v>
      </c>
      <c r="AI26" s="60"/>
      <c r="AJ26" s="61">
        <f>SUMIFS(
     UA[AmountYTD],
     UA[CompanyShortName],AJ$5,
     UA[Source],Source,
     UA[Year],YearEndYear,
     UA[Month],YearEnd,
     UA[AccountCode],$B26&amp;$C26,
     UA[GroupStructure],GroupStructure
  )</f>
        <v>0</v>
      </c>
      <c r="AK26" s="60"/>
      <c r="AL26" s="61">
        <f>SUMIFS(
     UA[AmountYTD],
     UA[CompanyShortName],AL$5,
     UA[Source],Source,
     UA[Year],YearEndYear,
     UA[Month],YearEnd,
     UA[AccountCode],$B26&amp;$C26,
     UA[GroupStructure],GroupStructure
  )</f>
        <v>0</v>
      </c>
      <c r="AM26" s="60"/>
      <c r="AN26" s="61">
        <f>SUMIFS(
     UA[AmountYTD],
     UA[CompanyShortName],AN$5,
     UA[Source],Source,
     UA[Year],YearEndYear,
     UA[Month],YearEnd,
     UA[AccountCode],$B26&amp;$C26,
     UA[GroupStructure],GroupStructure
  )</f>
        <v>0</v>
      </c>
      <c r="AO26" s="60"/>
      <c r="AP26" s="61">
        <f>SUMIFS(
     UA[AmountYTD],
     UA[CompanyShortName],AP$5,
     UA[Source],Source,
     UA[Year],YearEndYear,
     UA[Month],YearEnd,
     UA[AccountCode],$B26&amp;$C26,
     UA[GroupStructure],GroupStructure
  )</f>
        <v>0</v>
      </c>
      <c r="AQ26" s="60"/>
      <c r="AR26" s="61">
        <f>SUMIFS(
     UA[AmountYTD],
     UA[CompanyShortName],AR$5,
     UA[Source],Source,
     UA[Year],YearEndYear,
     UA[Month],YearEnd,
     UA[AccountCode],$B26&amp;$C26,
     UA[GroupStructure],GroupStructure
  )</f>
        <v>0</v>
      </c>
      <c r="AS26" s="60"/>
    </row>
    <row r="27" spans="1:45" ht="17.100000000000001" hidden="1" customHeight="1" outlineLevel="2" x14ac:dyDescent="0.25">
      <c r="D27" s="4" t="s">
        <v>124</v>
      </c>
      <c r="F27" s="43">
        <f>F29-F26</f>
        <v>0</v>
      </c>
      <c r="H27" s="43">
        <f t="shared" ref="H27" si="2">H29-H26</f>
        <v>0</v>
      </c>
      <c r="J27" s="43">
        <f t="shared" ref="J27" si="3">J29-J26</f>
        <v>0</v>
      </c>
      <c r="L27" s="43">
        <f t="shared" ref="L27" si="4">L29-L26</f>
        <v>0</v>
      </c>
      <c r="N27" s="43">
        <f t="shared" ref="N27" si="5">N29-N26</f>
        <v>0</v>
      </c>
      <c r="P27" s="43">
        <f t="shared" ref="P27" si="6">P29-P26</f>
        <v>0</v>
      </c>
      <c r="R27" s="43">
        <f t="shared" ref="R27" si="7">R29-R26</f>
        <v>0</v>
      </c>
      <c r="T27" s="43">
        <f t="shared" ref="T27" si="8">T29-T26</f>
        <v>0</v>
      </c>
      <c r="V27" s="43">
        <f t="shared" ref="V27" si="9">V29-V26</f>
        <v>0</v>
      </c>
      <c r="X27" s="43">
        <f t="shared" ref="X27" si="10">X29-X26</f>
        <v>0</v>
      </c>
      <c r="Z27" s="43">
        <f t="shared" ref="Z27" si="11">Z29-Z26</f>
        <v>0</v>
      </c>
      <c r="AB27" s="43">
        <f t="shared" ref="AB27" si="12">AB29-AB26</f>
        <v>0</v>
      </c>
      <c r="AD27" s="43">
        <f t="shared" ref="AD27" si="13">AD29-AD26</f>
        <v>0</v>
      </c>
      <c r="AF27" s="43">
        <f t="shared" ref="AF27" si="14">AF29-AF26</f>
        <v>0</v>
      </c>
      <c r="AH27" s="43">
        <f t="shared" ref="AH27" si="15">AH29-AH26</f>
        <v>0</v>
      </c>
      <c r="AJ27" s="43">
        <f t="shared" ref="AJ27" si="16">AJ29-AJ26</f>
        <v>0</v>
      </c>
      <c r="AL27" s="43">
        <f t="shared" ref="AL27" si="17">AL29-AL26</f>
        <v>0</v>
      </c>
      <c r="AN27" s="43">
        <f t="shared" ref="AN27" si="18">AN29-AN26</f>
        <v>0</v>
      </c>
      <c r="AP27" s="43">
        <f t="shared" ref="AP27" si="19">AP29-AP26</f>
        <v>0</v>
      </c>
      <c r="AR27" s="43">
        <f t="shared" ref="AR27" si="20">AR29-AR26</f>
        <v>0</v>
      </c>
    </row>
    <row r="28" spans="1:45" ht="17.100000000000001" hidden="1" customHeight="1" outlineLevel="2" x14ac:dyDescent="0.25"/>
    <row r="29" spans="1:45" ht="17.100000000000001" hidden="1" customHeight="1" outlineLevel="2" x14ac:dyDescent="0.25">
      <c r="B29" s="4">
        <f>B26</f>
        <v>100</v>
      </c>
      <c r="C29" s="41">
        <v>310</v>
      </c>
      <c r="D29" s="4" t="str">
        <f>IFERROR(VLOOKUP($B29&amp;$C29,GA[],2,FALSE),"")</f>
        <v/>
      </c>
      <c r="F29" s="43">
        <f>SUMIFS(
     UA[AmountYTD],
     UA[CompanyShortName],F$5,
     UA[Source],Source,
     UA[Year],Year,
     UA[Month],Month,
     UA[AccountCode],$B29&amp;$C29,
     UA[GroupStructure],GroupStructure
  )</f>
        <v>0</v>
      </c>
      <c r="H29" s="43">
        <f>SUMIFS(
     UA[AmountYTD],
     UA[CompanyShortName],H$5,
     UA[Source],Source,
     UA[Year],Year,
     UA[Month],Month,
     UA[AccountCode],$B29&amp;$C29,
     UA[GroupStructure],GroupStructure
  )</f>
        <v>0</v>
      </c>
      <c r="J29" s="43">
        <f>SUMIFS(
     UA[AmountYTD],
     UA[CompanyShortName],J$5,
     UA[Source],Source,
     UA[Year],Year,
     UA[Month],Month,
     UA[AccountCode],$B29&amp;$C29,
     UA[GroupStructure],GroupStructure
  )</f>
        <v>0</v>
      </c>
      <c r="L29" s="43">
        <f>SUMIFS(
     UA[AmountYTD],
     UA[CompanyShortName],L$5,
     UA[Source],Source,
     UA[Year],Year,
     UA[Month],Month,
     UA[AccountCode],$B29&amp;$C29,
     UA[GroupStructure],GroupStructure
  )</f>
        <v>0</v>
      </c>
      <c r="N29" s="43">
        <f>SUMIFS(
     UA[AmountYTD],
     UA[CompanyShortName],N$5,
     UA[Source],Source,
     UA[Year],Year,
     UA[Month],Month,
     UA[AccountCode],$B29&amp;$C29,
     UA[GroupStructure],GroupStructure
  )</f>
        <v>0</v>
      </c>
      <c r="P29" s="43">
        <f>SUMIFS(
     UA[AmountYTD],
     UA[CompanyShortName],P$5,
     UA[Source],Source,
     UA[Year],Year,
     UA[Month],Month,
     UA[AccountCode],$B29&amp;$C29,
     UA[GroupStructure],GroupStructure
  )</f>
        <v>0</v>
      </c>
      <c r="R29" s="43">
        <f>SUMIFS(
     UA[AmountYTD],
     UA[CompanyShortName],R$5,
     UA[Source],Source,
     UA[Year],Year,
     UA[Month],Month,
     UA[AccountCode],$B29&amp;$C29,
     UA[GroupStructure],GroupStructure
  )</f>
        <v>0</v>
      </c>
      <c r="T29" s="43">
        <f>SUMIFS(
     UA[AmountYTD],
     UA[CompanyShortName],T$5,
     UA[Source],Source,
     UA[Year],Year,
     UA[Month],Month,
     UA[AccountCode],$B29&amp;$C29,
     UA[GroupStructure],GroupStructure
  )</f>
        <v>0</v>
      </c>
      <c r="V29" s="43">
        <f>SUMIFS(
     UA[AmountYTD],
     UA[CompanyShortName],V$5,
     UA[Source],Source,
     UA[Year],Year,
     UA[Month],Month,
     UA[AccountCode],$B29&amp;$C29,
     UA[GroupStructure],GroupStructure
  )</f>
        <v>0</v>
      </c>
      <c r="X29" s="43">
        <f>SUMIFS(
     UA[AmountYTD],
     UA[CompanyShortName],X$5,
     UA[Source],Source,
     UA[Year],Year,
     UA[Month],Month,
     UA[AccountCode],$B29&amp;$C29,
     UA[GroupStructure],GroupStructure
  )</f>
        <v>0</v>
      </c>
      <c r="Z29" s="43">
        <f>SUMIFS(
     UA[AmountYTD],
     UA[CompanyShortName],Z$5,
     UA[Source],Source,
     UA[Year],Year,
     UA[Month],Month,
     UA[AccountCode],$B29&amp;$C29,
     UA[GroupStructure],GroupStructure
  )</f>
        <v>0</v>
      </c>
      <c r="AB29" s="43">
        <f>SUMIFS(
     UA[AmountYTD],
     UA[CompanyShortName],AB$5,
     UA[Source],Source,
     UA[Year],Year,
     UA[Month],Month,
     UA[AccountCode],$B29&amp;$C29,
     UA[GroupStructure],GroupStructure
  )</f>
        <v>0</v>
      </c>
      <c r="AD29" s="43">
        <f>SUMIFS(
     UA[AmountYTD],
     UA[CompanyShortName],AD$5,
     UA[Source],Source,
     UA[Year],Year,
     UA[Month],Month,
     UA[AccountCode],$B29&amp;$C29,
     UA[GroupStructure],GroupStructure
  )</f>
        <v>0</v>
      </c>
      <c r="AF29" s="43">
        <f>SUMIFS(
     UA[AmountYTD],
     UA[CompanyShortName],AF$5,
     UA[Source],Source,
     UA[Year],Year,
     UA[Month],Month,
     UA[AccountCode],$B29&amp;$C29,
     UA[GroupStructure],GroupStructure
  )</f>
        <v>0</v>
      </c>
      <c r="AH29" s="43">
        <f>SUMIFS(
     UA[AmountYTD],
     UA[CompanyShortName],AH$5,
     UA[Source],Source,
     UA[Year],Year,
     UA[Month],Month,
     UA[AccountCode],$B29&amp;$C29,
     UA[GroupStructure],GroupStructure
  )</f>
        <v>0</v>
      </c>
      <c r="AJ29" s="43">
        <f>SUMIFS(
     UA[AmountYTD],
     UA[CompanyShortName],AJ$5,
     UA[Source],Source,
     UA[Year],Year,
     UA[Month],Month,
     UA[AccountCode],$B29&amp;$C29,
     UA[GroupStructure],GroupStructure
  )</f>
        <v>0</v>
      </c>
      <c r="AL29" s="43">
        <f>SUMIFS(
     UA[AmountYTD],
     UA[CompanyShortName],AL$5,
     UA[Source],Source,
     UA[Year],Year,
     UA[Month],Month,
     UA[AccountCode],$B29&amp;$C29,
     UA[GroupStructure],GroupStructure
  )</f>
        <v>0</v>
      </c>
      <c r="AN29" s="43">
        <f>SUMIFS(
     UA[AmountYTD],
     UA[CompanyShortName],AN$5,
     UA[Source],Source,
     UA[Year],Year,
     UA[Month],Month,
     UA[AccountCode],$B29&amp;$C29,
     UA[GroupStructure],GroupStructure
  )</f>
        <v>0</v>
      </c>
      <c r="AP29" s="43">
        <f>SUMIFS(
     UA[AmountYTD],
     UA[CompanyShortName],AP$5,
     UA[Source],Source,
     UA[Year],Year,
     UA[Month],Month,
     UA[AccountCode],$B29&amp;$C29,
     UA[GroupStructure],GroupStructure
  )</f>
        <v>0</v>
      </c>
      <c r="AR29" s="43">
        <f>SUMIFS(
     UA[AmountYTD],
     UA[CompanyShortName],AR$5,
     UA[Source],Source,
     UA[Year],Year,
     UA[Month],Month,
     UA[AccountCode],$B29&amp;$C29,
     UA[GroupStructure],GroupStructure
  )</f>
        <v>0</v>
      </c>
    </row>
    <row r="30" spans="1:45" ht="17.100000000000001" hidden="1" customHeight="1" outlineLevel="2" x14ac:dyDescent="0.25">
      <c r="B30" s="4">
        <f t="shared" ref="B30:B34" si="21">B29</f>
        <v>100</v>
      </c>
      <c r="C30" s="4">
        <f>C29+10</f>
        <v>320</v>
      </c>
      <c r="D30" s="4" t="str">
        <f>IFERROR(VLOOKUP($B30&amp;$C30,GA[],2,FALSE),"")</f>
        <v/>
      </c>
      <c r="F30" s="43">
        <f>SUMIFS(
     UA[AmountYTD],
     UA[CompanyShortName],F$5,
     UA[Source],Source,
     UA[Year],Year,
     UA[Month],Month,
     UA[AccountCode],$B30&amp;$C30,
     UA[GroupStructure],GroupStructure
  )</f>
        <v>0</v>
      </c>
      <c r="H30" s="43">
        <f>SUMIFS(
     UA[AmountYTD],
     UA[CompanyShortName],H$5,
     UA[Source],Source,
     UA[Year],Year,
     UA[Month],Month,
     UA[AccountCode],$B30&amp;$C30,
     UA[GroupStructure],GroupStructure
  )</f>
        <v>0</v>
      </c>
      <c r="J30" s="43">
        <f>SUMIFS(
     UA[AmountYTD],
     UA[CompanyShortName],J$5,
     UA[Source],Source,
     UA[Year],Year,
     UA[Month],Month,
     UA[AccountCode],$B30&amp;$C30,
     UA[GroupStructure],GroupStructure
  )</f>
        <v>0</v>
      </c>
      <c r="L30" s="43">
        <f>SUMIFS(
     UA[AmountYTD],
     UA[CompanyShortName],L$5,
     UA[Source],Source,
     UA[Year],Year,
     UA[Month],Month,
     UA[AccountCode],$B30&amp;$C30,
     UA[GroupStructure],GroupStructure
  )</f>
        <v>0</v>
      </c>
      <c r="N30" s="43">
        <f>SUMIFS(
     UA[AmountYTD],
     UA[CompanyShortName],N$5,
     UA[Source],Source,
     UA[Year],Year,
     UA[Month],Month,
     UA[AccountCode],$B30&amp;$C30,
     UA[GroupStructure],GroupStructure
  )</f>
        <v>0</v>
      </c>
      <c r="P30" s="43">
        <f>SUMIFS(
     UA[AmountYTD],
     UA[CompanyShortName],P$5,
     UA[Source],Source,
     UA[Year],Year,
     UA[Month],Month,
     UA[AccountCode],$B30&amp;$C30,
     UA[GroupStructure],GroupStructure
  )</f>
        <v>0</v>
      </c>
      <c r="R30" s="43">
        <f>SUMIFS(
     UA[AmountYTD],
     UA[CompanyShortName],R$5,
     UA[Source],Source,
     UA[Year],Year,
     UA[Month],Month,
     UA[AccountCode],$B30&amp;$C30,
     UA[GroupStructure],GroupStructure
  )</f>
        <v>0</v>
      </c>
      <c r="T30" s="43">
        <f>SUMIFS(
     UA[AmountYTD],
     UA[CompanyShortName],T$5,
     UA[Source],Source,
     UA[Year],Year,
     UA[Month],Month,
     UA[AccountCode],$B30&amp;$C30,
     UA[GroupStructure],GroupStructure
  )</f>
        <v>0</v>
      </c>
      <c r="V30" s="43">
        <f>SUMIFS(
     UA[AmountYTD],
     UA[CompanyShortName],V$5,
     UA[Source],Source,
     UA[Year],Year,
     UA[Month],Month,
     UA[AccountCode],$B30&amp;$C30,
     UA[GroupStructure],GroupStructure
  )</f>
        <v>0</v>
      </c>
      <c r="X30" s="43">
        <f>SUMIFS(
     UA[AmountYTD],
     UA[CompanyShortName],X$5,
     UA[Source],Source,
     UA[Year],Year,
     UA[Month],Month,
     UA[AccountCode],$B30&amp;$C30,
     UA[GroupStructure],GroupStructure
  )</f>
        <v>0</v>
      </c>
      <c r="Z30" s="43">
        <f>SUMIFS(
     UA[AmountYTD],
     UA[CompanyShortName],Z$5,
     UA[Source],Source,
     UA[Year],Year,
     UA[Month],Month,
     UA[AccountCode],$B30&amp;$C30,
     UA[GroupStructure],GroupStructure
  )</f>
        <v>0</v>
      </c>
      <c r="AB30" s="43">
        <f>SUMIFS(
     UA[AmountYTD],
     UA[CompanyShortName],AB$5,
     UA[Source],Source,
     UA[Year],Year,
     UA[Month],Month,
     UA[AccountCode],$B30&amp;$C30,
     UA[GroupStructure],GroupStructure
  )</f>
        <v>0</v>
      </c>
      <c r="AD30" s="43">
        <f>SUMIFS(
     UA[AmountYTD],
     UA[CompanyShortName],AD$5,
     UA[Source],Source,
     UA[Year],Year,
     UA[Month],Month,
     UA[AccountCode],$B30&amp;$C30,
     UA[GroupStructure],GroupStructure
  )</f>
        <v>0</v>
      </c>
      <c r="AF30" s="43">
        <f>SUMIFS(
     UA[AmountYTD],
     UA[CompanyShortName],AF$5,
     UA[Source],Source,
     UA[Year],Year,
     UA[Month],Month,
     UA[AccountCode],$B30&amp;$C30,
     UA[GroupStructure],GroupStructure
  )</f>
        <v>0</v>
      </c>
      <c r="AH30" s="43">
        <f>SUMIFS(
     UA[AmountYTD],
     UA[CompanyShortName],AH$5,
     UA[Source],Source,
     UA[Year],Year,
     UA[Month],Month,
     UA[AccountCode],$B30&amp;$C30,
     UA[GroupStructure],GroupStructure
  )</f>
        <v>0</v>
      </c>
      <c r="AJ30" s="43">
        <f>SUMIFS(
     UA[AmountYTD],
     UA[CompanyShortName],AJ$5,
     UA[Source],Source,
     UA[Year],Year,
     UA[Month],Month,
     UA[AccountCode],$B30&amp;$C30,
     UA[GroupStructure],GroupStructure
  )</f>
        <v>0</v>
      </c>
      <c r="AL30" s="43">
        <f>SUMIFS(
     UA[AmountYTD],
     UA[CompanyShortName],AL$5,
     UA[Source],Source,
     UA[Year],Year,
     UA[Month],Month,
     UA[AccountCode],$B30&amp;$C30,
     UA[GroupStructure],GroupStructure
  )</f>
        <v>0</v>
      </c>
      <c r="AN30" s="43">
        <f>SUMIFS(
     UA[AmountYTD],
     UA[CompanyShortName],AN$5,
     UA[Source],Source,
     UA[Year],Year,
     UA[Month],Month,
     UA[AccountCode],$B30&amp;$C30,
     UA[GroupStructure],GroupStructure
  )</f>
        <v>0</v>
      </c>
      <c r="AP30" s="43">
        <f>SUMIFS(
     UA[AmountYTD],
     UA[CompanyShortName],AP$5,
     UA[Source],Source,
     UA[Year],Year,
     UA[Month],Month,
     UA[AccountCode],$B30&amp;$C30,
     UA[GroupStructure],GroupStructure
  )</f>
        <v>0</v>
      </c>
      <c r="AR30" s="43">
        <f>SUMIFS(
     UA[AmountYTD],
     UA[CompanyShortName],AR$5,
     UA[Source],Source,
     UA[Year],Year,
     UA[Month],Month,
     UA[AccountCode],$B30&amp;$C30,
     UA[GroupStructure],GroupStructure
  )</f>
        <v>0</v>
      </c>
    </row>
    <row r="31" spans="1:45" ht="17.100000000000001" hidden="1" customHeight="1" outlineLevel="2" x14ac:dyDescent="0.25">
      <c r="B31" s="4">
        <f t="shared" si="21"/>
        <v>100</v>
      </c>
      <c r="C31" s="4">
        <f>C30+10</f>
        <v>330</v>
      </c>
      <c r="D31" s="4" t="str">
        <f>IFERROR(VLOOKUP($B31&amp;$C31,GA[],2,FALSE),"")</f>
        <v/>
      </c>
      <c r="F31" s="43">
        <f>SUMIFS(
     UA[AmountYTD],
     UA[CompanyShortName],F$5,
     UA[Source],Source,
     UA[Year],Year,
     UA[Month],Month,
     UA[AccountCode],$B31&amp;$C31,
     UA[GroupStructure],GroupStructure
  )</f>
        <v>0</v>
      </c>
      <c r="H31" s="43">
        <f>SUMIFS(
     UA[AmountYTD],
     UA[CompanyShortName],H$5,
     UA[Source],Source,
     UA[Year],Year,
     UA[Month],Month,
     UA[AccountCode],$B31&amp;$C31,
     UA[GroupStructure],GroupStructure
  )</f>
        <v>0</v>
      </c>
      <c r="J31" s="43">
        <f>SUMIFS(
     UA[AmountYTD],
     UA[CompanyShortName],J$5,
     UA[Source],Source,
     UA[Year],Year,
     UA[Month],Month,
     UA[AccountCode],$B31&amp;$C31,
     UA[GroupStructure],GroupStructure
  )</f>
        <v>0</v>
      </c>
      <c r="L31" s="43">
        <f>SUMIFS(
     UA[AmountYTD],
     UA[CompanyShortName],L$5,
     UA[Source],Source,
     UA[Year],Year,
     UA[Month],Month,
     UA[AccountCode],$B31&amp;$C31,
     UA[GroupStructure],GroupStructure
  )</f>
        <v>0</v>
      </c>
      <c r="N31" s="43">
        <f>SUMIFS(
     UA[AmountYTD],
     UA[CompanyShortName],N$5,
     UA[Source],Source,
     UA[Year],Year,
     UA[Month],Month,
     UA[AccountCode],$B31&amp;$C31,
     UA[GroupStructure],GroupStructure
  )</f>
        <v>0</v>
      </c>
      <c r="P31" s="43">
        <f>SUMIFS(
     UA[AmountYTD],
     UA[CompanyShortName],P$5,
     UA[Source],Source,
     UA[Year],Year,
     UA[Month],Month,
     UA[AccountCode],$B31&amp;$C31,
     UA[GroupStructure],GroupStructure
  )</f>
        <v>0</v>
      </c>
      <c r="R31" s="43">
        <f>SUMIFS(
     UA[AmountYTD],
     UA[CompanyShortName],R$5,
     UA[Source],Source,
     UA[Year],Year,
     UA[Month],Month,
     UA[AccountCode],$B31&amp;$C31,
     UA[GroupStructure],GroupStructure
  )</f>
        <v>0</v>
      </c>
      <c r="T31" s="43">
        <f>SUMIFS(
     UA[AmountYTD],
     UA[CompanyShortName],T$5,
     UA[Source],Source,
     UA[Year],Year,
     UA[Month],Month,
     UA[AccountCode],$B31&amp;$C31,
     UA[GroupStructure],GroupStructure
  )</f>
        <v>0</v>
      </c>
      <c r="V31" s="43">
        <f>SUMIFS(
     UA[AmountYTD],
     UA[CompanyShortName],V$5,
     UA[Source],Source,
     UA[Year],Year,
     UA[Month],Month,
     UA[AccountCode],$B31&amp;$C31,
     UA[GroupStructure],GroupStructure
  )</f>
        <v>0</v>
      </c>
      <c r="X31" s="43">
        <f>SUMIFS(
     UA[AmountYTD],
     UA[CompanyShortName],X$5,
     UA[Source],Source,
     UA[Year],Year,
     UA[Month],Month,
     UA[AccountCode],$B31&amp;$C31,
     UA[GroupStructure],GroupStructure
  )</f>
        <v>0</v>
      </c>
      <c r="Z31" s="43">
        <f>SUMIFS(
     UA[AmountYTD],
     UA[CompanyShortName],Z$5,
     UA[Source],Source,
     UA[Year],Year,
     UA[Month],Month,
     UA[AccountCode],$B31&amp;$C31,
     UA[GroupStructure],GroupStructure
  )</f>
        <v>0</v>
      </c>
      <c r="AB31" s="43">
        <f>SUMIFS(
     UA[AmountYTD],
     UA[CompanyShortName],AB$5,
     UA[Source],Source,
     UA[Year],Year,
     UA[Month],Month,
     UA[AccountCode],$B31&amp;$C31,
     UA[GroupStructure],GroupStructure
  )</f>
        <v>0</v>
      </c>
      <c r="AD31" s="43">
        <f>SUMIFS(
     UA[AmountYTD],
     UA[CompanyShortName],AD$5,
     UA[Source],Source,
     UA[Year],Year,
     UA[Month],Month,
     UA[AccountCode],$B31&amp;$C31,
     UA[GroupStructure],GroupStructure
  )</f>
        <v>0</v>
      </c>
      <c r="AF31" s="43">
        <f>SUMIFS(
     UA[AmountYTD],
     UA[CompanyShortName],AF$5,
     UA[Source],Source,
     UA[Year],Year,
     UA[Month],Month,
     UA[AccountCode],$B31&amp;$C31,
     UA[GroupStructure],GroupStructure
  )</f>
        <v>0</v>
      </c>
      <c r="AH31" s="43">
        <f>SUMIFS(
     UA[AmountYTD],
     UA[CompanyShortName],AH$5,
     UA[Source],Source,
     UA[Year],Year,
     UA[Month],Month,
     UA[AccountCode],$B31&amp;$C31,
     UA[GroupStructure],GroupStructure
  )</f>
        <v>0</v>
      </c>
      <c r="AJ31" s="43">
        <f>SUMIFS(
     UA[AmountYTD],
     UA[CompanyShortName],AJ$5,
     UA[Source],Source,
     UA[Year],Year,
     UA[Month],Month,
     UA[AccountCode],$B31&amp;$C31,
     UA[GroupStructure],GroupStructure
  )</f>
        <v>0</v>
      </c>
      <c r="AL31" s="43">
        <f>SUMIFS(
     UA[AmountYTD],
     UA[CompanyShortName],AL$5,
     UA[Source],Source,
     UA[Year],Year,
     UA[Month],Month,
     UA[AccountCode],$B31&amp;$C31,
     UA[GroupStructure],GroupStructure
  )</f>
        <v>0</v>
      </c>
      <c r="AN31" s="43">
        <f>SUMIFS(
     UA[AmountYTD],
     UA[CompanyShortName],AN$5,
     UA[Source],Source,
     UA[Year],Year,
     UA[Month],Month,
     UA[AccountCode],$B31&amp;$C31,
     UA[GroupStructure],GroupStructure
  )</f>
        <v>0</v>
      </c>
      <c r="AP31" s="43">
        <f>SUMIFS(
     UA[AmountYTD],
     UA[CompanyShortName],AP$5,
     UA[Source],Source,
     UA[Year],Year,
     UA[Month],Month,
     UA[AccountCode],$B31&amp;$C31,
     UA[GroupStructure],GroupStructure
  )</f>
        <v>0</v>
      </c>
      <c r="AR31" s="43">
        <f>SUMIFS(
     UA[AmountYTD],
     UA[CompanyShortName],AR$5,
     UA[Source],Source,
     UA[Year],Year,
     UA[Month],Month,
     UA[AccountCode],$B31&amp;$C31,
     UA[GroupStructure],GroupStructure
  )</f>
        <v>0</v>
      </c>
    </row>
    <row r="32" spans="1:45" ht="17.100000000000001" hidden="1" customHeight="1" outlineLevel="2" x14ac:dyDescent="0.25">
      <c r="B32" s="4">
        <f t="shared" si="21"/>
        <v>100</v>
      </c>
      <c r="C32" s="4">
        <f>C31+10</f>
        <v>340</v>
      </c>
      <c r="D32" s="4" t="str">
        <f>IFERROR(VLOOKUP($B32&amp;$C32,GA[],2,FALSE),"")</f>
        <v/>
      </c>
      <c r="F32" s="43">
        <f>SUMIFS(
     UA[AmountYTD],
     UA[CompanyShortName],F$5,
     UA[Source],Source,
     UA[Year],Year,
     UA[Month],Month,
     UA[AccountCode],$B32&amp;$C32,
     UA[GroupStructure],GroupStructure
  )</f>
        <v>0</v>
      </c>
      <c r="H32" s="43">
        <f>SUMIFS(
     UA[AmountYTD],
     UA[CompanyShortName],H$5,
     UA[Source],Source,
     UA[Year],Year,
     UA[Month],Month,
     UA[AccountCode],$B32&amp;$C32,
     UA[GroupStructure],GroupStructure
  )</f>
        <v>0</v>
      </c>
      <c r="J32" s="43">
        <f>SUMIFS(
     UA[AmountYTD],
     UA[CompanyShortName],J$5,
     UA[Source],Source,
     UA[Year],Year,
     UA[Month],Month,
     UA[AccountCode],$B32&amp;$C32,
     UA[GroupStructure],GroupStructure
  )</f>
        <v>0</v>
      </c>
      <c r="L32" s="43">
        <f>SUMIFS(
     UA[AmountYTD],
     UA[CompanyShortName],L$5,
     UA[Source],Source,
     UA[Year],Year,
     UA[Month],Month,
     UA[AccountCode],$B32&amp;$C32,
     UA[GroupStructure],GroupStructure
  )</f>
        <v>0</v>
      </c>
      <c r="N32" s="43">
        <f>SUMIFS(
     UA[AmountYTD],
     UA[CompanyShortName],N$5,
     UA[Source],Source,
     UA[Year],Year,
     UA[Month],Month,
     UA[AccountCode],$B32&amp;$C32,
     UA[GroupStructure],GroupStructure
  )</f>
        <v>0</v>
      </c>
      <c r="P32" s="43">
        <f>SUMIFS(
     UA[AmountYTD],
     UA[CompanyShortName],P$5,
     UA[Source],Source,
     UA[Year],Year,
     UA[Month],Month,
     UA[AccountCode],$B32&amp;$C32,
     UA[GroupStructure],GroupStructure
  )</f>
        <v>0</v>
      </c>
      <c r="R32" s="43">
        <f>SUMIFS(
     UA[AmountYTD],
     UA[CompanyShortName],R$5,
     UA[Source],Source,
     UA[Year],Year,
     UA[Month],Month,
     UA[AccountCode],$B32&amp;$C32,
     UA[GroupStructure],GroupStructure
  )</f>
        <v>0</v>
      </c>
      <c r="T32" s="43">
        <f>SUMIFS(
     UA[AmountYTD],
     UA[CompanyShortName],T$5,
     UA[Source],Source,
     UA[Year],Year,
     UA[Month],Month,
     UA[AccountCode],$B32&amp;$C32,
     UA[GroupStructure],GroupStructure
  )</f>
        <v>0</v>
      </c>
      <c r="V32" s="43">
        <f>SUMIFS(
     UA[AmountYTD],
     UA[CompanyShortName],V$5,
     UA[Source],Source,
     UA[Year],Year,
     UA[Month],Month,
     UA[AccountCode],$B32&amp;$C32,
     UA[GroupStructure],GroupStructure
  )</f>
        <v>0</v>
      </c>
      <c r="X32" s="43">
        <f>SUMIFS(
     UA[AmountYTD],
     UA[CompanyShortName],X$5,
     UA[Source],Source,
     UA[Year],Year,
     UA[Month],Month,
     UA[AccountCode],$B32&amp;$C32,
     UA[GroupStructure],GroupStructure
  )</f>
        <v>0</v>
      </c>
      <c r="Z32" s="43">
        <f>SUMIFS(
     UA[AmountYTD],
     UA[CompanyShortName],Z$5,
     UA[Source],Source,
     UA[Year],Year,
     UA[Month],Month,
     UA[AccountCode],$B32&amp;$C32,
     UA[GroupStructure],GroupStructure
  )</f>
        <v>0</v>
      </c>
      <c r="AB32" s="43">
        <f>SUMIFS(
     UA[AmountYTD],
     UA[CompanyShortName],AB$5,
     UA[Source],Source,
     UA[Year],Year,
     UA[Month],Month,
     UA[AccountCode],$B32&amp;$C32,
     UA[GroupStructure],GroupStructure
  )</f>
        <v>0</v>
      </c>
      <c r="AD32" s="43">
        <f>SUMIFS(
     UA[AmountYTD],
     UA[CompanyShortName],AD$5,
     UA[Source],Source,
     UA[Year],Year,
     UA[Month],Month,
     UA[AccountCode],$B32&amp;$C32,
     UA[GroupStructure],GroupStructure
  )</f>
        <v>0</v>
      </c>
      <c r="AF32" s="43">
        <f>SUMIFS(
     UA[AmountYTD],
     UA[CompanyShortName],AF$5,
     UA[Source],Source,
     UA[Year],Year,
     UA[Month],Month,
     UA[AccountCode],$B32&amp;$C32,
     UA[GroupStructure],GroupStructure
  )</f>
        <v>0</v>
      </c>
      <c r="AH32" s="43">
        <f>SUMIFS(
     UA[AmountYTD],
     UA[CompanyShortName],AH$5,
     UA[Source],Source,
     UA[Year],Year,
     UA[Month],Month,
     UA[AccountCode],$B32&amp;$C32,
     UA[GroupStructure],GroupStructure
  )</f>
        <v>0</v>
      </c>
      <c r="AJ32" s="43">
        <f>SUMIFS(
     UA[AmountYTD],
     UA[CompanyShortName],AJ$5,
     UA[Source],Source,
     UA[Year],Year,
     UA[Month],Month,
     UA[AccountCode],$B32&amp;$C32,
     UA[GroupStructure],GroupStructure
  )</f>
        <v>0</v>
      </c>
      <c r="AL32" s="43">
        <f>SUMIFS(
     UA[AmountYTD],
     UA[CompanyShortName],AL$5,
     UA[Source],Source,
     UA[Year],Year,
     UA[Month],Month,
     UA[AccountCode],$B32&amp;$C32,
     UA[GroupStructure],GroupStructure
  )</f>
        <v>0</v>
      </c>
      <c r="AN32" s="43">
        <f>SUMIFS(
     UA[AmountYTD],
     UA[CompanyShortName],AN$5,
     UA[Source],Source,
     UA[Year],Year,
     UA[Month],Month,
     UA[AccountCode],$B32&amp;$C32,
     UA[GroupStructure],GroupStructure
  )</f>
        <v>0</v>
      </c>
      <c r="AP32" s="43">
        <f>SUMIFS(
     UA[AmountYTD],
     UA[CompanyShortName],AP$5,
     UA[Source],Source,
     UA[Year],Year,
     UA[Month],Month,
     UA[AccountCode],$B32&amp;$C32,
     UA[GroupStructure],GroupStructure
  )</f>
        <v>0</v>
      </c>
      <c r="AR32" s="43">
        <f>SUMIFS(
     UA[AmountYTD],
     UA[CompanyShortName],AR$5,
     UA[Source],Source,
     UA[Year],Year,
     UA[Month],Month,
     UA[AccountCode],$B32&amp;$C32,
     UA[GroupStructure],GroupStructure
  )</f>
        <v>0</v>
      </c>
    </row>
    <row r="33" spans="1:45" ht="17.100000000000001" hidden="1" customHeight="1" outlineLevel="2" x14ac:dyDescent="0.25">
      <c r="B33" s="4">
        <f t="shared" si="21"/>
        <v>100</v>
      </c>
      <c r="C33" s="4">
        <f>C32+10</f>
        <v>350</v>
      </c>
      <c r="D33" s="4" t="str">
        <f>IFERROR(VLOOKUP($B33&amp;$C33,GA[],2,FALSE),"")</f>
        <v/>
      </c>
      <c r="F33" s="43">
        <f>SUMIFS(
     UA[AmountYTD],
     UA[CompanyShortName],F$5,
     UA[Source],Source,
     UA[Year],Year,
     UA[Month],Month,
     UA[AccountCode],$B33&amp;$C33,
     UA[GroupStructure],GroupStructure
  )</f>
        <v>0</v>
      </c>
      <c r="H33" s="43">
        <f>SUMIFS(
     UA[AmountYTD],
     UA[CompanyShortName],H$5,
     UA[Source],Source,
     UA[Year],Year,
     UA[Month],Month,
     UA[AccountCode],$B33&amp;$C33,
     UA[GroupStructure],GroupStructure
  )</f>
        <v>0</v>
      </c>
      <c r="J33" s="43">
        <f>SUMIFS(
     UA[AmountYTD],
     UA[CompanyShortName],J$5,
     UA[Source],Source,
     UA[Year],Year,
     UA[Month],Month,
     UA[AccountCode],$B33&amp;$C33,
     UA[GroupStructure],GroupStructure
  )</f>
        <v>0</v>
      </c>
      <c r="L33" s="43">
        <f>SUMIFS(
     UA[AmountYTD],
     UA[CompanyShortName],L$5,
     UA[Source],Source,
     UA[Year],Year,
     UA[Month],Month,
     UA[AccountCode],$B33&amp;$C33,
     UA[GroupStructure],GroupStructure
  )</f>
        <v>0</v>
      </c>
      <c r="N33" s="43">
        <f>SUMIFS(
     UA[AmountYTD],
     UA[CompanyShortName],N$5,
     UA[Source],Source,
     UA[Year],Year,
     UA[Month],Month,
     UA[AccountCode],$B33&amp;$C33,
     UA[GroupStructure],GroupStructure
  )</f>
        <v>0</v>
      </c>
      <c r="P33" s="43">
        <f>SUMIFS(
     UA[AmountYTD],
     UA[CompanyShortName],P$5,
     UA[Source],Source,
     UA[Year],Year,
     UA[Month],Month,
     UA[AccountCode],$B33&amp;$C33,
     UA[GroupStructure],GroupStructure
  )</f>
        <v>0</v>
      </c>
      <c r="R33" s="43">
        <f>SUMIFS(
     UA[AmountYTD],
     UA[CompanyShortName],R$5,
     UA[Source],Source,
     UA[Year],Year,
     UA[Month],Month,
     UA[AccountCode],$B33&amp;$C33,
     UA[GroupStructure],GroupStructure
  )</f>
        <v>0</v>
      </c>
      <c r="T33" s="43">
        <f>SUMIFS(
     UA[AmountYTD],
     UA[CompanyShortName],T$5,
     UA[Source],Source,
     UA[Year],Year,
     UA[Month],Month,
     UA[AccountCode],$B33&amp;$C33,
     UA[GroupStructure],GroupStructure
  )</f>
        <v>0</v>
      </c>
      <c r="V33" s="43">
        <f>SUMIFS(
     UA[AmountYTD],
     UA[CompanyShortName],V$5,
     UA[Source],Source,
     UA[Year],Year,
     UA[Month],Month,
     UA[AccountCode],$B33&amp;$C33,
     UA[GroupStructure],GroupStructure
  )</f>
        <v>0</v>
      </c>
      <c r="X33" s="43">
        <f>SUMIFS(
     UA[AmountYTD],
     UA[CompanyShortName],X$5,
     UA[Source],Source,
     UA[Year],Year,
     UA[Month],Month,
     UA[AccountCode],$B33&amp;$C33,
     UA[GroupStructure],GroupStructure
  )</f>
        <v>0</v>
      </c>
      <c r="Z33" s="43">
        <f>SUMIFS(
     UA[AmountYTD],
     UA[CompanyShortName],Z$5,
     UA[Source],Source,
     UA[Year],Year,
     UA[Month],Month,
     UA[AccountCode],$B33&amp;$C33,
     UA[GroupStructure],GroupStructure
  )</f>
        <v>0</v>
      </c>
      <c r="AB33" s="43">
        <f>SUMIFS(
     UA[AmountYTD],
     UA[CompanyShortName],AB$5,
     UA[Source],Source,
     UA[Year],Year,
     UA[Month],Month,
     UA[AccountCode],$B33&amp;$C33,
     UA[GroupStructure],GroupStructure
  )</f>
        <v>0</v>
      </c>
      <c r="AD33" s="43">
        <f>SUMIFS(
     UA[AmountYTD],
     UA[CompanyShortName],AD$5,
     UA[Source],Source,
     UA[Year],Year,
     UA[Month],Month,
     UA[AccountCode],$B33&amp;$C33,
     UA[GroupStructure],GroupStructure
  )</f>
        <v>0</v>
      </c>
      <c r="AF33" s="43">
        <f>SUMIFS(
     UA[AmountYTD],
     UA[CompanyShortName],AF$5,
     UA[Source],Source,
     UA[Year],Year,
     UA[Month],Month,
     UA[AccountCode],$B33&amp;$C33,
     UA[GroupStructure],GroupStructure
  )</f>
        <v>0</v>
      </c>
      <c r="AH33" s="43">
        <f>SUMIFS(
     UA[AmountYTD],
     UA[CompanyShortName],AH$5,
     UA[Source],Source,
     UA[Year],Year,
     UA[Month],Month,
     UA[AccountCode],$B33&amp;$C33,
     UA[GroupStructure],GroupStructure
  )</f>
        <v>0</v>
      </c>
      <c r="AJ33" s="43">
        <f>SUMIFS(
     UA[AmountYTD],
     UA[CompanyShortName],AJ$5,
     UA[Source],Source,
     UA[Year],Year,
     UA[Month],Month,
     UA[AccountCode],$B33&amp;$C33,
     UA[GroupStructure],GroupStructure
  )</f>
        <v>0</v>
      </c>
      <c r="AL33" s="43">
        <f>SUMIFS(
     UA[AmountYTD],
     UA[CompanyShortName],AL$5,
     UA[Source],Source,
     UA[Year],Year,
     UA[Month],Month,
     UA[AccountCode],$B33&amp;$C33,
     UA[GroupStructure],GroupStructure
  )</f>
        <v>0</v>
      </c>
      <c r="AN33" s="43">
        <f>SUMIFS(
     UA[AmountYTD],
     UA[CompanyShortName],AN$5,
     UA[Source],Source,
     UA[Year],Year,
     UA[Month],Month,
     UA[AccountCode],$B33&amp;$C33,
     UA[GroupStructure],GroupStructure
  )</f>
        <v>0</v>
      </c>
      <c r="AP33" s="43">
        <f>SUMIFS(
     UA[AmountYTD],
     UA[CompanyShortName],AP$5,
     UA[Source],Source,
     UA[Year],Year,
     UA[Month],Month,
     UA[AccountCode],$B33&amp;$C33,
     UA[GroupStructure],GroupStructure
  )</f>
        <v>0</v>
      </c>
      <c r="AR33" s="43">
        <f>SUMIFS(
     UA[AmountYTD],
     UA[CompanyShortName],AR$5,
     UA[Source],Source,
     UA[Year],Year,
     UA[Month],Month,
     UA[AccountCode],$B33&amp;$C33,
     UA[GroupStructure],GroupStructure
  )</f>
        <v>0</v>
      </c>
    </row>
    <row r="34" spans="1:45" ht="17.100000000000001" hidden="1" customHeight="1" outlineLevel="2" x14ac:dyDescent="0.25">
      <c r="B34" s="4">
        <f t="shared" si="21"/>
        <v>100</v>
      </c>
      <c r="C34" s="4">
        <f>C33+10</f>
        <v>360</v>
      </c>
      <c r="D34" s="4" t="str">
        <f>IFERROR(VLOOKUP($B34&amp;$C34,GA[],2,FALSE),"")</f>
        <v/>
      </c>
      <c r="F34" s="43">
        <f>SUMIFS(
     UA[AmountYTD],
     UA[CompanyShortName],F$5,
     UA[Source],Source,
     UA[Year],Year,
     UA[Month],Month,
     UA[AccountCode],$B34&amp;$C34,
     UA[GroupStructure],GroupStructure
  )</f>
        <v>0</v>
      </c>
      <c r="H34" s="43">
        <f>SUMIFS(
     UA[AmountYTD],
     UA[CompanyShortName],H$5,
     UA[Source],Source,
     UA[Year],Year,
     UA[Month],Month,
     UA[AccountCode],$B34&amp;$C34,
     UA[GroupStructure],GroupStructure
  )</f>
        <v>0</v>
      </c>
      <c r="J34" s="43">
        <f>SUMIFS(
     UA[AmountYTD],
     UA[CompanyShortName],J$5,
     UA[Source],Source,
     UA[Year],Year,
     UA[Month],Month,
     UA[AccountCode],$B34&amp;$C34,
     UA[GroupStructure],GroupStructure
  )</f>
        <v>0</v>
      </c>
      <c r="L34" s="43">
        <f>SUMIFS(
     UA[AmountYTD],
     UA[CompanyShortName],L$5,
     UA[Source],Source,
     UA[Year],Year,
     UA[Month],Month,
     UA[AccountCode],$B34&amp;$C34,
     UA[GroupStructure],GroupStructure
  )</f>
        <v>0</v>
      </c>
      <c r="N34" s="43">
        <f>SUMIFS(
     UA[AmountYTD],
     UA[CompanyShortName],N$5,
     UA[Source],Source,
     UA[Year],Year,
     UA[Month],Month,
     UA[AccountCode],$B34&amp;$C34,
     UA[GroupStructure],GroupStructure
  )</f>
        <v>0</v>
      </c>
      <c r="P34" s="43">
        <f>SUMIFS(
     UA[AmountYTD],
     UA[CompanyShortName],P$5,
     UA[Source],Source,
     UA[Year],Year,
     UA[Month],Month,
     UA[AccountCode],$B34&amp;$C34,
     UA[GroupStructure],GroupStructure
  )</f>
        <v>0</v>
      </c>
      <c r="R34" s="43">
        <f>SUMIFS(
     UA[AmountYTD],
     UA[CompanyShortName],R$5,
     UA[Source],Source,
     UA[Year],Year,
     UA[Month],Month,
     UA[AccountCode],$B34&amp;$C34,
     UA[GroupStructure],GroupStructure
  )</f>
        <v>0</v>
      </c>
      <c r="T34" s="43">
        <f>SUMIFS(
     UA[AmountYTD],
     UA[CompanyShortName],T$5,
     UA[Source],Source,
     UA[Year],Year,
     UA[Month],Month,
     UA[AccountCode],$B34&amp;$C34,
     UA[GroupStructure],GroupStructure
  )</f>
        <v>0</v>
      </c>
      <c r="V34" s="43">
        <f>SUMIFS(
     UA[AmountYTD],
     UA[CompanyShortName],V$5,
     UA[Source],Source,
     UA[Year],Year,
     UA[Month],Month,
     UA[AccountCode],$B34&amp;$C34,
     UA[GroupStructure],GroupStructure
  )</f>
        <v>0</v>
      </c>
      <c r="X34" s="43">
        <f>SUMIFS(
     UA[AmountYTD],
     UA[CompanyShortName],X$5,
     UA[Source],Source,
     UA[Year],Year,
     UA[Month],Month,
     UA[AccountCode],$B34&amp;$C34,
     UA[GroupStructure],GroupStructure
  )</f>
        <v>0</v>
      </c>
      <c r="Z34" s="43">
        <f>SUMIFS(
     UA[AmountYTD],
     UA[CompanyShortName],Z$5,
     UA[Source],Source,
     UA[Year],Year,
     UA[Month],Month,
     UA[AccountCode],$B34&amp;$C34,
     UA[GroupStructure],GroupStructure
  )</f>
        <v>0</v>
      </c>
      <c r="AB34" s="43">
        <f>SUMIFS(
     UA[AmountYTD],
     UA[CompanyShortName],AB$5,
     UA[Source],Source,
     UA[Year],Year,
     UA[Month],Month,
     UA[AccountCode],$B34&amp;$C34,
     UA[GroupStructure],GroupStructure
  )</f>
        <v>0</v>
      </c>
      <c r="AD34" s="43">
        <f>SUMIFS(
     UA[AmountYTD],
     UA[CompanyShortName],AD$5,
     UA[Source],Source,
     UA[Year],Year,
     UA[Month],Month,
     UA[AccountCode],$B34&amp;$C34,
     UA[GroupStructure],GroupStructure
  )</f>
        <v>0</v>
      </c>
      <c r="AF34" s="43">
        <f>SUMIFS(
     UA[AmountYTD],
     UA[CompanyShortName],AF$5,
     UA[Source],Source,
     UA[Year],Year,
     UA[Month],Month,
     UA[AccountCode],$B34&amp;$C34,
     UA[GroupStructure],GroupStructure
  )</f>
        <v>0</v>
      </c>
      <c r="AH34" s="43">
        <f>SUMIFS(
     UA[AmountYTD],
     UA[CompanyShortName],AH$5,
     UA[Source],Source,
     UA[Year],Year,
     UA[Month],Month,
     UA[AccountCode],$B34&amp;$C34,
     UA[GroupStructure],GroupStructure
  )</f>
        <v>0</v>
      </c>
      <c r="AJ34" s="43">
        <f>SUMIFS(
     UA[AmountYTD],
     UA[CompanyShortName],AJ$5,
     UA[Source],Source,
     UA[Year],Year,
     UA[Month],Month,
     UA[AccountCode],$B34&amp;$C34,
     UA[GroupStructure],GroupStructure
  )</f>
        <v>0</v>
      </c>
      <c r="AL34" s="43">
        <f>SUMIFS(
     UA[AmountYTD],
     UA[CompanyShortName],AL$5,
     UA[Source],Source,
     UA[Year],Year,
     UA[Month],Month,
     UA[AccountCode],$B34&amp;$C34,
     UA[GroupStructure],GroupStructure
  )</f>
        <v>0</v>
      </c>
      <c r="AN34" s="43">
        <f>SUMIFS(
     UA[AmountYTD],
     UA[CompanyShortName],AN$5,
     UA[Source],Source,
     UA[Year],Year,
     UA[Month],Month,
     UA[AccountCode],$B34&amp;$C34,
     UA[GroupStructure],GroupStructure
  )</f>
        <v>0</v>
      </c>
      <c r="AP34" s="43">
        <f>SUMIFS(
     UA[AmountYTD],
     UA[CompanyShortName],AP$5,
     UA[Source],Source,
     UA[Year],Year,
     UA[Month],Month,
     UA[AccountCode],$B34&amp;$C34,
     UA[GroupStructure],GroupStructure
  )</f>
        <v>0</v>
      </c>
      <c r="AR34" s="43">
        <f>SUMIFS(
     UA[AmountYTD],
     UA[CompanyShortName],AR$5,
     UA[Source],Source,
     UA[Year],Year,
     UA[Month],Month,
     UA[AccountCode],$B34&amp;$C34,
     UA[GroupStructure],GroupStructure
  )</f>
        <v>0</v>
      </c>
    </row>
    <row r="35" spans="1:45" s="5" customFormat="1" ht="17.100000000000001" hidden="1" customHeight="1" outlineLevel="2" x14ac:dyDescent="0.25">
      <c r="A35" s="58"/>
      <c r="B35" s="58">
        <f>B34</f>
        <v>100</v>
      </c>
      <c r="C35" s="58">
        <f>C26</f>
        <v>399</v>
      </c>
      <c r="D35" s="58" t="str">
        <f>IFERROR(VLOOKUP($B35&amp;$C35,GA[],2,FALSE),"")</f>
        <v/>
      </c>
      <c r="E35" s="60"/>
      <c r="F35" s="61">
        <f>SUMIFS(
     UA[AmountYTD],
     UA[CompanyShortName],F$5,
     UA[Source],Source,
     UA[Year],Year,
     UA[Month],Month,
     UA[AccountCode],$B35&amp;$C35,
     UA[GroupStructure],GroupStructure
  )</f>
        <v>0</v>
      </c>
      <c r="G35" s="60"/>
      <c r="H35" s="61">
        <f>SUMIFS(
     UA[AmountYTD],
     UA[CompanyShortName],H$5,
     UA[Source],Source,
     UA[Year],Year,
     UA[Month],Month,
     UA[AccountCode],$B35&amp;$C35,
     UA[GroupStructure],GroupStructure
  )</f>
        <v>0</v>
      </c>
      <c r="I35" s="60"/>
      <c r="J35" s="61">
        <f>SUMIFS(
     UA[AmountYTD],
     UA[CompanyShortName],J$5,
     UA[Source],Source,
     UA[Year],Year,
     UA[Month],Month,
     UA[AccountCode],$B35&amp;$C35,
     UA[GroupStructure],GroupStructure
  )</f>
        <v>0</v>
      </c>
      <c r="K35" s="60"/>
      <c r="L35" s="61">
        <f>SUMIFS(
     UA[AmountYTD],
     UA[CompanyShortName],L$5,
     UA[Source],Source,
     UA[Year],Year,
     UA[Month],Month,
     UA[AccountCode],$B35&amp;$C35,
     UA[GroupStructure],GroupStructure
  )</f>
        <v>0</v>
      </c>
      <c r="M35" s="60"/>
      <c r="N35" s="61">
        <f>SUMIFS(
     UA[AmountYTD],
     UA[CompanyShortName],N$5,
     UA[Source],Source,
     UA[Year],Year,
     UA[Month],Month,
     UA[AccountCode],$B35&amp;$C35,
     UA[GroupStructure],GroupStructure
  )</f>
        <v>0</v>
      </c>
      <c r="O35" s="60"/>
      <c r="P35" s="61">
        <f>SUMIFS(
     UA[AmountYTD],
     UA[CompanyShortName],P$5,
     UA[Source],Source,
     UA[Year],Year,
     UA[Month],Month,
     UA[AccountCode],$B35&amp;$C35,
     UA[GroupStructure],GroupStructure
  )</f>
        <v>0</v>
      </c>
      <c r="Q35" s="60"/>
      <c r="R35" s="61">
        <f>SUMIFS(
     UA[AmountYTD],
     UA[CompanyShortName],R$5,
     UA[Source],Source,
     UA[Year],Year,
     UA[Month],Month,
     UA[AccountCode],$B35&amp;$C35,
     UA[GroupStructure],GroupStructure
  )</f>
        <v>0</v>
      </c>
      <c r="S35" s="60"/>
      <c r="T35" s="61">
        <f>SUMIFS(
     UA[AmountYTD],
     UA[CompanyShortName],T$5,
     UA[Source],Source,
     UA[Year],Year,
     UA[Month],Month,
     UA[AccountCode],$B35&amp;$C35,
     UA[GroupStructure],GroupStructure
  )</f>
        <v>0</v>
      </c>
      <c r="U35" s="60"/>
      <c r="V35" s="61">
        <f>SUMIFS(
     UA[AmountYTD],
     UA[CompanyShortName],V$5,
     UA[Source],Source,
     UA[Year],Year,
     UA[Month],Month,
     UA[AccountCode],$B35&amp;$C35,
     UA[GroupStructure],GroupStructure
  )</f>
        <v>0</v>
      </c>
      <c r="W35" s="60"/>
      <c r="X35" s="61">
        <f>SUMIFS(
     UA[AmountYTD],
     UA[CompanyShortName],X$5,
     UA[Source],Source,
     UA[Year],Year,
     UA[Month],Month,
     UA[AccountCode],$B35&amp;$C35,
     UA[GroupStructure],GroupStructure
  )</f>
        <v>0</v>
      </c>
      <c r="Y35" s="60"/>
      <c r="Z35" s="61">
        <f>SUMIFS(
     UA[AmountYTD],
     UA[CompanyShortName],Z$5,
     UA[Source],Source,
     UA[Year],Year,
     UA[Month],Month,
     UA[AccountCode],$B35&amp;$C35,
     UA[GroupStructure],GroupStructure
  )</f>
        <v>0</v>
      </c>
      <c r="AA35" s="60"/>
      <c r="AB35" s="61">
        <f>SUMIFS(
     UA[AmountYTD],
     UA[CompanyShortName],AB$5,
     UA[Source],Source,
     UA[Year],Year,
     UA[Month],Month,
     UA[AccountCode],$B35&amp;$C35,
     UA[GroupStructure],GroupStructure
  )</f>
        <v>0</v>
      </c>
      <c r="AC35" s="60"/>
      <c r="AD35" s="61">
        <f>SUMIFS(
     UA[AmountYTD],
     UA[CompanyShortName],AD$5,
     UA[Source],Source,
     UA[Year],Year,
     UA[Month],Month,
     UA[AccountCode],$B35&amp;$C35,
     UA[GroupStructure],GroupStructure
  )</f>
        <v>0</v>
      </c>
      <c r="AE35" s="60"/>
      <c r="AF35" s="61">
        <f>SUMIFS(
     UA[AmountYTD],
     UA[CompanyShortName],AF$5,
     UA[Source],Source,
     UA[Year],Year,
     UA[Month],Month,
     UA[AccountCode],$B35&amp;$C35,
     UA[GroupStructure],GroupStructure
  )</f>
        <v>0</v>
      </c>
      <c r="AG35" s="60"/>
      <c r="AH35" s="61">
        <f>SUMIFS(
     UA[AmountYTD],
     UA[CompanyShortName],AH$5,
     UA[Source],Source,
     UA[Year],Year,
     UA[Month],Month,
     UA[AccountCode],$B35&amp;$C35,
     UA[GroupStructure],GroupStructure
  )</f>
        <v>0</v>
      </c>
      <c r="AI35" s="60"/>
      <c r="AJ35" s="61">
        <f>SUMIFS(
     UA[AmountYTD],
     UA[CompanyShortName],AJ$5,
     UA[Source],Source,
     UA[Year],Year,
     UA[Month],Month,
     UA[AccountCode],$B35&amp;$C35,
     UA[GroupStructure],GroupStructure
  )</f>
        <v>0</v>
      </c>
      <c r="AK35" s="60"/>
      <c r="AL35" s="61">
        <f>SUMIFS(
     UA[AmountYTD],
     UA[CompanyShortName],AL$5,
     UA[Source],Source,
     UA[Year],Year,
     UA[Month],Month,
     UA[AccountCode],$B35&amp;$C35,
     UA[GroupStructure],GroupStructure
  )</f>
        <v>0</v>
      </c>
      <c r="AM35" s="60"/>
      <c r="AN35" s="61">
        <f>SUMIFS(
     UA[AmountYTD],
     UA[CompanyShortName],AN$5,
     UA[Source],Source,
     UA[Year],Year,
     UA[Month],Month,
     UA[AccountCode],$B35&amp;$C35,
     UA[GroupStructure],GroupStructure
  )</f>
        <v>0</v>
      </c>
      <c r="AO35" s="60"/>
      <c r="AP35" s="61">
        <f>SUMIFS(
     UA[AmountYTD],
     UA[CompanyShortName],AP$5,
     UA[Source],Source,
     UA[Year],Year,
     UA[Month],Month,
     UA[AccountCode],$B35&amp;$C35,
     UA[GroupStructure],GroupStructure
  )</f>
        <v>0</v>
      </c>
      <c r="AQ35" s="60"/>
      <c r="AR35" s="61">
        <f>SUMIFS(
     UA[AmountYTD],
     UA[CompanyShortName],AR$5,
     UA[Source],Source,
     UA[Year],Year,
     UA[Month],Month,
     UA[AccountCode],$B35&amp;$C35,
     UA[GroupStructure],GroupStructure
  )</f>
        <v>0</v>
      </c>
      <c r="AS35" s="60"/>
    </row>
    <row r="36" spans="1:45" ht="17.100000000000001" hidden="1" customHeight="1" outlineLevel="2" x14ac:dyDescent="0.25">
      <c r="D36" s="4" t="s">
        <v>125</v>
      </c>
      <c r="F36" s="43">
        <f>F35-SUM(F29:F34)</f>
        <v>0</v>
      </c>
      <c r="H36" s="43">
        <f t="shared" ref="H36" si="22">H35-SUM(H29:H34)</f>
        <v>0</v>
      </c>
      <c r="J36" s="43">
        <f t="shared" ref="J36" si="23">J35-SUM(J29:J34)</f>
        <v>0</v>
      </c>
      <c r="L36" s="43">
        <f t="shared" ref="L36" si="24">L35-SUM(L29:L34)</f>
        <v>0</v>
      </c>
      <c r="N36" s="43">
        <f t="shared" ref="N36" si="25">N35-SUM(N29:N34)</f>
        <v>0</v>
      </c>
      <c r="P36" s="43">
        <f t="shared" ref="P36" si="26">P35-SUM(P29:P34)</f>
        <v>0</v>
      </c>
      <c r="R36" s="43">
        <f t="shared" ref="R36" si="27">R35-SUM(R29:R34)</f>
        <v>0</v>
      </c>
      <c r="T36" s="43">
        <f t="shared" ref="T36" si="28">T35-SUM(T29:T34)</f>
        <v>0</v>
      </c>
      <c r="V36" s="43">
        <f t="shared" ref="V36" si="29">V35-SUM(V29:V34)</f>
        <v>0</v>
      </c>
      <c r="X36" s="43">
        <f t="shared" ref="X36" si="30">X35-SUM(X29:X34)</f>
        <v>0</v>
      </c>
      <c r="Z36" s="43">
        <f t="shared" ref="Z36" si="31">Z35-SUM(Z29:Z34)</f>
        <v>0</v>
      </c>
      <c r="AB36" s="43">
        <f t="shared" ref="AB36" si="32">AB35-SUM(AB29:AB34)</f>
        <v>0</v>
      </c>
      <c r="AD36" s="43">
        <f t="shared" ref="AD36" si="33">AD35-SUM(AD29:AD34)</f>
        <v>0</v>
      </c>
      <c r="AF36" s="43">
        <f t="shared" ref="AF36" si="34">AF35-SUM(AF29:AF34)</f>
        <v>0</v>
      </c>
      <c r="AH36" s="43">
        <f t="shared" ref="AH36" si="35">AH35-SUM(AH29:AH34)</f>
        <v>0</v>
      </c>
      <c r="AJ36" s="43">
        <f t="shared" ref="AJ36" si="36">AJ35-SUM(AJ29:AJ34)</f>
        <v>0</v>
      </c>
      <c r="AL36" s="43">
        <f t="shared" ref="AL36" si="37">AL35-SUM(AL29:AL34)</f>
        <v>0</v>
      </c>
      <c r="AN36" s="43">
        <f t="shared" ref="AN36" si="38">AN35-SUM(AN29:AN34)</f>
        <v>0</v>
      </c>
      <c r="AP36" s="43">
        <f t="shared" ref="AP36" si="39">AP35-SUM(AP29:AP34)</f>
        <v>0</v>
      </c>
      <c r="AR36" s="43">
        <f t="shared" ref="AR36" si="40">AR35-SUM(AR29:AR34)</f>
        <v>0</v>
      </c>
    </row>
    <row r="37" spans="1:45" ht="17.100000000000001" hidden="1" customHeight="1" outlineLevel="2" x14ac:dyDescent="0.25"/>
    <row r="38" spans="1:45" s="5" customFormat="1" ht="17.100000000000001" hidden="1" customHeight="1" outlineLevel="2" x14ac:dyDescent="0.25">
      <c r="A38" s="58"/>
      <c r="B38" s="58">
        <f>B33</f>
        <v>100</v>
      </c>
      <c r="C38" s="59">
        <v>999</v>
      </c>
      <c r="D38" s="58" t="str">
        <f>IFERROR(VLOOKUP($B38&amp;$C38,GA[],2,FALSE),"")</f>
        <v>Finished development projects</v>
      </c>
      <c r="E38" s="60"/>
      <c r="F38" s="61">
        <f>SUMIFS(
     UA[AmountYTD],
     UA[CompanyShortName],F$5,
     UA[Source],Source,
     UA[Year],Year,
     UA[Month],Month,
     UA[AccountCode],$B38&amp;$C38,
     UA[GroupStructure],GroupStructure
  )</f>
        <v>0</v>
      </c>
      <c r="G38" s="60"/>
      <c r="H38" s="61">
        <f>SUMIFS(
     UA[AmountYTD],
     UA[CompanyShortName],H$5,
     UA[Source],Source,
     UA[Year],Year,
     UA[Month],Month,
     UA[AccountCode],$B38&amp;$C38,
     UA[GroupStructure],GroupStructure
  )</f>
        <v>0</v>
      </c>
      <c r="I38" s="60"/>
      <c r="J38" s="61">
        <f>SUMIFS(
     UA[AmountYTD],
     UA[CompanyShortName],J$5,
     UA[Source],Source,
     UA[Year],Year,
     UA[Month],Month,
     UA[AccountCode],$B38&amp;$C38,
     UA[GroupStructure],GroupStructure
  )</f>
        <v>0</v>
      </c>
      <c r="K38" s="60"/>
      <c r="L38" s="61">
        <f>SUMIFS(
     UA[AmountYTD],
     UA[CompanyShortName],L$5,
     UA[Source],Source,
     UA[Year],Year,
     UA[Month],Month,
     UA[AccountCode],$B38&amp;$C38,
     UA[GroupStructure],GroupStructure
  )</f>
        <v>0</v>
      </c>
      <c r="M38" s="60"/>
      <c r="N38" s="61">
        <f>SUMIFS(
     UA[AmountYTD],
     UA[CompanyShortName],N$5,
     UA[Source],Source,
     UA[Year],Year,
     UA[Month],Month,
     UA[AccountCode],$B38&amp;$C38,
     UA[GroupStructure],GroupStructure
  )</f>
        <v>0</v>
      </c>
      <c r="O38" s="60"/>
      <c r="P38" s="61">
        <f>SUMIFS(
     UA[AmountYTD],
     UA[CompanyShortName],P$5,
     UA[Source],Source,
     UA[Year],Year,
     UA[Month],Month,
     UA[AccountCode],$B38&amp;$C38,
     UA[GroupStructure],GroupStructure
  )</f>
        <v>0</v>
      </c>
      <c r="Q38" s="60"/>
      <c r="R38" s="61">
        <f>SUMIFS(
     UA[AmountYTD],
     UA[CompanyShortName],R$5,
     UA[Source],Source,
     UA[Year],Year,
     UA[Month],Month,
     UA[AccountCode],$B38&amp;$C38,
     UA[GroupStructure],GroupStructure
  )</f>
        <v>0</v>
      </c>
      <c r="S38" s="60"/>
      <c r="T38" s="61">
        <f>SUMIFS(
     UA[AmountYTD],
     UA[CompanyShortName],T$5,
     UA[Source],Source,
     UA[Year],Year,
     UA[Month],Month,
     UA[AccountCode],$B38&amp;$C38,
     UA[GroupStructure],GroupStructure
  )</f>
        <v>0</v>
      </c>
      <c r="U38" s="60"/>
      <c r="V38" s="61">
        <f>SUMIFS(
     UA[AmountYTD],
     UA[CompanyShortName],V$5,
     UA[Source],Source,
     UA[Year],Year,
     UA[Month],Month,
     UA[AccountCode],$B38&amp;$C38,
     UA[GroupStructure],GroupStructure
  )</f>
        <v>0</v>
      </c>
      <c r="W38" s="60"/>
      <c r="X38" s="61">
        <f>SUMIFS(
     UA[AmountYTD],
     UA[CompanyShortName],X$5,
     UA[Source],Source,
     UA[Year],Year,
     UA[Month],Month,
     UA[AccountCode],$B38&amp;$C38,
     UA[GroupStructure],GroupStructure
  )</f>
        <v>0</v>
      </c>
      <c r="Y38" s="60"/>
      <c r="Z38" s="61">
        <f>SUMIFS(
     UA[AmountYTD],
     UA[CompanyShortName],Z$5,
     UA[Source],Source,
     UA[Year],Year,
     UA[Month],Month,
     UA[AccountCode],$B38&amp;$C38,
     UA[GroupStructure],GroupStructure
  )</f>
        <v>0</v>
      </c>
      <c r="AA38" s="60"/>
      <c r="AB38" s="61">
        <f>SUMIFS(
     UA[AmountYTD],
     UA[CompanyShortName],AB$5,
     UA[Source],Source,
     UA[Year],Year,
     UA[Month],Month,
     UA[AccountCode],$B38&amp;$C38,
     UA[GroupStructure],GroupStructure
  )</f>
        <v>0</v>
      </c>
      <c r="AC38" s="60"/>
      <c r="AD38" s="61">
        <f>SUMIFS(
     UA[AmountYTD],
     UA[CompanyShortName],AD$5,
     UA[Source],Source,
     UA[Year],Year,
     UA[Month],Month,
     UA[AccountCode],$B38&amp;$C38,
     UA[GroupStructure],GroupStructure
  )</f>
        <v>0</v>
      </c>
      <c r="AE38" s="60"/>
      <c r="AF38" s="61">
        <f>SUMIFS(
     UA[AmountYTD],
     UA[CompanyShortName],AF$5,
     UA[Source],Source,
     UA[Year],Year,
     UA[Month],Month,
     UA[AccountCode],$B38&amp;$C38,
     UA[GroupStructure],GroupStructure
  )</f>
        <v>0</v>
      </c>
      <c r="AG38" s="60"/>
      <c r="AH38" s="61">
        <f>SUMIFS(
     UA[AmountYTD],
     UA[CompanyShortName],AH$5,
     UA[Source],Source,
     UA[Year],Year,
     UA[Month],Month,
     UA[AccountCode],$B38&amp;$C38,
     UA[GroupStructure],GroupStructure
  )</f>
        <v>0</v>
      </c>
      <c r="AI38" s="60"/>
      <c r="AJ38" s="61">
        <f>SUMIFS(
     UA[AmountYTD],
     UA[CompanyShortName],AJ$5,
     UA[Source],Source,
     UA[Year],Year,
     UA[Month],Month,
     UA[AccountCode],$B38&amp;$C38,
     UA[GroupStructure],GroupStructure
  )</f>
        <v>0</v>
      </c>
      <c r="AK38" s="60"/>
      <c r="AL38" s="61">
        <f>SUMIFS(
     UA[AmountYTD],
     UA[CompanyShortName],AL$5,
     UA[Source],Source,
     UA[Year],Year,
     UA[Month],Month,
     UA[AccountCode],$B38&amp;$C38,
     UA[GroupStructure],GroupStructure
  )</f>
        <v>0</v>
      </c>
      <c r="AM38" s="60"/>
      <c r="AN38" s="61">
        <f>SUMIFS(
     UA[AmountYTD],
     UA[CompanyShortName],AN$5,
     UA[Source],Source,
     UA[Year],Year,
     UA[Month],Month,
     UA[AccountCode],$B38&amp;$C38,
     UA[GroupStructure],GroupStructure
  )</f>
        <v>0</v>
      </c>
      <c r="AO38" s="60"/>
      <c r="AP38" s="61">
        <f>SUMIFS(
     UA[AmountYTD],
     UA[CompanyShortName],AP$5,
     UA[Source],Source,
     UA[Year],Year,
     UA[Month],Month,
     UA[AccountCode],$B38&amp;$C38,
     UA[GroupStructure],GroupStructure
  )</f>
        <v>0</v>
      </c>
      <c r="AQ38" s="60"/>
      <c r="AR38" s="61">
        <f>SUMIFS(
     UA[AmountYTD],
     UA[CompanyShortName],AR$5,
     UA[Source],Source,
     UA[Year],Year,
     UA[Month],Month,
     UA[AccountCode],$B38&amp;$C38,
     UA[GroupStructure],GroupStructure
  )</f>
        <v>0</v>
      </c>
      <c r="AS38" s="60"/>
    </row>
    <row r="39" spans="1:45" ht="17.100000000000001" hidden="1" customHeight="1" outlineLevel="2" x14ac:dyDescent="0.25">
      <c r="D39" s="4" t="s">
        <v>125</v>
      </c>
      <c r="F39" s="43">
        <f>F38-SUM(F16:F22,F29:F34)</f>
        <v>0</v>
      </c>
      <c r="H39" s="43">
        <f t="shared" ref="H39" si="41">H38-SUM(H16:H22,H29:H34)</f>
        <v>0</v>
      </c>
      <c r="J39" s="43">
        <f t="shared" ref="J39" si="42">J38-SUM(J16:J22,J29:J34)</f>
        <v>0</v>
      </c>
      <c r="L39" s="43">
        <f t="shared" ref="L39" si="43">L38-SUM(L16:L22,L29:L34)</f>
        <v>0</v>
      </c>
      <c r="N39" s="43">
        <f t="shared" ref="N39" si="44">N38-SUM(N16:N22,N29:N34)</f>
        <v>0</v>
      </c>
      <c r="P39" s="43">
        <f t="shared" ref="P39" si="45">P38-SUM(P16:P22,P29:P34)</f>
        <v>0</v>
      </c>
      <c r="R39" s="43">
        <f t="shared" ref="R39" si="46">R38-SUM(R16:R22,R29:R34)</f>
        <v>0</v>
      </c>
      <c r="T39" s="43">
        <f t="shared" ref="T39" si="47">T38-SUM(T16:T22,T29:T34)</f>
        <v>0</v>
      </c>
      <c r="V39" s="43">
        <f t="shared" ref="V39" si="48">V38-SUM(V16:V22,V29:V34)</f>
        <v>0</v>
      </c>
      <c r="X39" s="43">
        <f t="shared" ref="X39" si="49">X38-SUM(X16:X22,X29:X34)</f>
        <v>0</v>
      </c>
      <c r="Z39" s="43">
        <f t="shared" ref="Z39" si="50">Z38-SUM(Z16:Z22,Z29:Z34)</f>
        <v>0</v>
      </c>
      <c r="AB39" s="43">
        <f t="shared" ref="AB39" si="51">AB38-SUM(AB16:AB22,AB29:AB34)</f>
        <v>0</v>
      </c>
      <c r="AD39" s="43">
        <f t="shared" ref="AD39" si="52">AD38-SUM(AD16:AD22,AD29:AD34)</f>
        <v>0</v>
      </c>
      <c r="AF39" s="43">
        <f t="shared" ref="AF39" si="53">AF38-SUM(AF16:AF22,AF29:AF34)</f>
        <v>0</v>
      </c>
      <c r="AH39" s="43">
        <f t="shared" ref="AH39" si="54">AH38-SUM(AH16:AH22,AH29:AH34)</f>
        <v>0</v>
      </c>
      <c r="AJ39" s="43">
        <f t="shared" ref="AJ39" si="55">AJ38-SUM(AJ16:AJ22,AJ29:AJ34)</f>
        <v>0</v>
      </c>
      <c r="AL39" s="43">
        <f t="shared" ref="AL39" si="56">AL38-SUM(AL16:AL22,AL29:AL34)</f>
        <v>0</v>
      </c>
      <c r="AN39" s="43">
        <f t="shared" ref="AN39" si="57">AN38-SUM(AN16:AN22,AN29:AN34)</f>
        <v>0</v>
      </c>
      <c r="AP39" s="43">
        <f t="shared" ref="AP39" si="58">AP38-SUM(AP16:AP22,AP29:AP34)</f>
        <v>0</v>
      </c>
      <c r="AR39" s="43">
        <f t="shared" ref="AR39" si="59">AR38-SUM(AR16:AR22,AR29:AR34)</f>
        <v>0</v>
      </c>
    </row>
    <row r="40" spans="1:45" ht="17.100000000000001" hidden="1" customHeight="1" outlineLevel="1" x14ac:dyDescent="0.25"/>
    <row r="41" spans="1:45" ht="17.100000000000001" hidden="1" customHeight="1" outlineLevel="1" collapsed="1" x14ac:dyDescent="0.25">
      <c r="A41" s="54"/>
      <c r="B41" s="54"/>
      <c r="C41" s="55"/>
      <c r="D41" s="54" t="s">
        <v>126</v>
      </c>
      <c r="E41" s="56"/>
      <c r="F41" s="57"/>
      <c r="G41" s="56"/>
      <c r="H41" s="57"/>
      <c r="I41" s="56"/>
      <c r="J41" s="57"/>
      <c r="K41" s="56"/>
      <c r="L41" s="57"/>
      <c r="M41" s="56"/>
      <c r="N41" s="57"/>
      <c r="O41" s="56"/>
      <c r="P41" s="57"/>
      <c r="Q41" s="56"/>
      <c r="R41" s="57"/>
      <c r="S41" s="56"/>
      <c r="T41" s="57"/>
      <c r="U41" s="56"/>
      <c r="V41" s="57"/>
      <c r="W41" s="56"/>
      <c r="X41" s="57"/>
      <c r="Y41" s="56"/>
      <c r="Z41" s="57"/>
      <c r="AA41" s="56"/>
      <c r="AB41" s="57"/>
      <c r="AC41" s="56"/>
      <c r="AD41" s="57"/>
      <c r="AE41" s="56"/>
      <c r="AF41" s="57"/>
      <c r="AG41" s="56"/>
      <c r="AH41" s="57"/>
      <c r="AI41" s="56"/>
      <c r="AJ41" s="57"/>
      <c r="AK41" s="56"/>
      <c r="AL41" s="57"/>
      <c r="AM41" s="56"/>
      <c r="AN41" s="57"/>
      <c r="AO41" s="56"/>
      <c r="AP41" s="57"/>
      <c r="AQ41" s="56"/>
      <c r="AR41" s="57"/>
      <c r="AS41" s="56"/>
    </row>
    <row r="42" spans="1:45" s="5" customFormat="1" ht="17.100000000000001" hidden="1" customHeight="1" outlineLevel="2" x14ac:dyDescent="0.25">
      <c r="A42" s="49"/>
      <c r="B42" s="49"/>
      <c r="C42" s="49"/>
      <c r="D42" s="49"/>
      <c r="F42" s="62"/>
      <c r="H42" s="62"/>
      <c r="J42" s="62"/>
      <c r="L42" s="62"/>
      <c r="N42" s="62"/>
      <c r="P42" s="62"/>
      <c r="R42" s="62"/>
      <c r="T42" s="62"/>
      <c r="V42" s="62"/>
      <c r="X42" s="62"/>
      <c r="Z42" s="62"/>
      <c r="AB42" s="62"/>
      <c r="AD42" s="62"/>
      <c r="AF42" s="62"/>
      <c r="AH42" s="62"/>
      <c r="AJ42" s="62"/>
      <c r="AL42" s="62"/>
      <c r="AN42" s="62"/>
      <c r="AP42" s="62"/>
      <c r="AR42" s="62"/>
    </row>
    <row r="43" spans="1:45" ht="17.100000000000001" hidden="1" customHeight="1" outlineLevel="2" x14ac:dyDescent="0.25">
      <c r="A43" s="4" t="s">
        <v>127</v>
      </c>
      <c r="B43" s="4">
        <f>B16</f>
        <v>100</v>
      </c>
      <c r="C43" s="4">
        <f>C16</f>
        <v>110</v>
      </c>
      <c r="D43" s="4" t="str">
        <f>D16</f>
        <v/>
      </c>
      <c r="F43" s="43">
        <f>-SUM(F44:F49)</f>
        <v>0</v>
      </c>
      <c r="H43" s="43">
        <f>-SUM(H44:H49)</f>
        <v>0</v>
      </c>
      <c r="J43" s="43">
        <f>-SUM(J44:J49)</f>
        <v>0</v>
      </c>
      <c r="L43" s="43">
        <f>-SUM(L44:L49)</f>
        <v>0</v>
      </c>
      <c r="N43" s="43">
        <f>-SUM(N44:N49)</f>
        <v>0</v>
      </c>
      <c r="P43" s="43">
        <f>-SUM(P44:P49)</f>
        <v>0</v>
      </c>
      <c r="R43" s="43">
        <f>-SUM(R44:R49)</f>
        <v>0</v>
      </c>
      <c r="T43" s="43">
        <f>-SUM(T44:T49)</f>
        <v>0</v>
      </c>
      <c r="V43" s="43">
        <f>-SUM(V44:V49)</f>
        <v>0</v>
      </c>
      <c r="X43" s="43">
        <f>-SUM(X44:X49)</f>
        <v>0</v>
      </c>
      <c r="Z43" s="43">
        <f>-SUM(Z44:Z49)</f>
        <v>0</v>
      </c>
      <c r="AB43" s="43">
        <f>-SUM(AB44:AB49)</f>
        <v>0</v>
      </c>
      <c r="AD43" s="43">
        <f>-SUM(AD44:AD49)</f>
        <v>0</v>
      </c>
      <c r="AF43" s="43">
        <f>-SUM(AF44:AF49)</f>
        <v>0</v>
      </c>
      <c r="AH43" s="43">
        <f>-SUM(AH44:AH49)</f>
        <v>0</v>
      </c>
      <c r="AJ43" s="43">
        <f>-SUM(AJ44:AJ49)</f>
        <v>0</v>
      </c>
      <c r="AL43" s="43">
        <f>-SUM(AL44:AL49)</f>
        <v>0</v>
      </c>
      <c r="AN43" s="43">
        <f>-SUM(AN44:AN49)</f>
        <v>0</v>
      </c>
      <c r="AP43" s="43">
        <f>-SUM(AP44:AP49)</f>
        <v>0</v>
      </c>
      <c r="AR43" s="43">
        <f>-SUM(AR44:AR49)</f>
        <v>0</v>
      </c>
    </row>
    <row r="44" spans="1:45" ht="17.100000000000001" hidden="1" customHeight="1" outlineLevel="2" x14ac:dyDescent="0.25">
      <c r="A44" s="4" t="s">
        <v>127</v>
      </c>
      <c r="B44" s="4">
        <f t="shared" ref="B44:D49" si="60">B17</f>
        <v>100</v>
      </c>
      <c r="C44" s="4">
        <f t="shared" si="60"/>
        <v>120</v>
      </c>
      <c r="D44" s="4" t="str">
        <f t="shared" si="60"/>
        <v/>
      </c>
      <c r="F44" s="42"/>
      <c r="H44" s="42"/>
      <c r="J44" s="42"/>
      <c r="L44" s="42"/>
      <c r="N44" s="42"/>
      <c r="P44" s="42"/>
      <c r="R44" s="42"/>
      <c r="T44" s="42"/>
      <c r="V44" s="42"/>
      <c r="X44" s="42"/>
      <c r="Z44" s="42"/>
      <c r="AB44" s="42"/>
      <c r="AD44" s="42"/>
      <c r="AF44" s="42"/>
      <c r="AH44" s="42"/>
      <c r="AJ44" s="42"/>
      <c r="AL44" s="42"/>
      <c r="AN44" s="42"/>
      <c r="AP44" s="42"/>
      <c r="AR44" s="42"/>
    </row>
    <row r="45" spans="1:45" ht="17.100000000000001" hidden="1" customHeight="1" outlineLevel="2" x14ac:dyDescent="0.25">
      <c r="A45" s="4" t="s">
        <v>127</v>
      </c>
      <c r="B45" s="4">
        <f t="shared" si="60"/>
        <v>100</v>
      </c>
      <c r="C45" s="4">
        <f t="shared" si="60"/>
        <v>130</v>
      </c>
      <c r="D45" s="4" t="str">
        <f t="shared" si="60"/>
        <v/>
      </c>
      <c r="F45" s="42"/>
      <c r="H45" s="42"/>
      <c r="J45" s="42"/>
      <c r="L45" s="42"/>
      <c r="N45" s="42"/>
      <c r="P45" s="42"/>
      <c r="R45" s="42"/>
      <c r="T45" s="42"/>
      <c r="V45" s="42"/>
      <c r="X45" s="42"/>
      <c r="Z45" s="42"/>
      <c r="AB45" s="42"/>
      <c r="AD45" s="42"/>
      <c r="AF45" s="42"/>
      <c r="AH45" s="42"/>
      <c r="AJ45" s="42"/>
      <c r="AL45" s="42"/>
      <c r="AN45" s="42"/>
      <c r="AP45" s="42"/>
      <c r="AR45" s="42"/>
    </row>
    <row r="46" spans="1:45" ht="17.100000000000001" hidden="1" customHeight="1" outlineLevel="2" x14ac:dyDescent="0.25">
      <c r="A46" s="4" t="s">
        <v>127</v>
      </c>
      <c r="B46" s="4">
        <f t="shared" si="60"/>
        <v>100</v>
      </c>
      <c r="C46" s="4">
        <f t="shared" si="60"/>
        <v>140</v>
      </c>
      <c r="D46" s="4" t="str">
        <f t="shared" si="60"/>
        <v/>
      </c>
      <c r="F46" s="42"/>
      <c r="H46" s="42"/>
      <c r="J46" s="42"/>
      <c r="L46" s="42"/>
      <c r="N46" s="42"/>
      <c r="P46" s="42"/>
      <c r="R46" s="42"/>
      <c r="T46" s="42"/>
      <c r="V46" s="42"/>
      <c r="X46" s="42"/>
      <c r="Z46" s="42"/>
      <c r="AB46" s="42"/>
      <c r="AD46" s="42"/>
      <c r="AF46" s="42"/>
      <c r="AH46" s="42"/>
      <c r="AJ46" s="42"/>
      <c r="AL46" s="42"/>
      <c r="AN46" s="42"/>
      <c r="AP46" s="42"/>
      <c r="AR46" s="42"/>
    </row>
    <row r="47" spans="1:45" ht="17.100000000000001" hidden="1" customHeight="1" outlineLevel="2" x14ac:dyDescent="0.25">
      <c r="A47" s="4" t="s">
        <v>127</v>
      </c>
      <c r="B47" s="4">
        <f t="shared" si="60"/>
        <v>100</v>
      </c>
      <c r="C47" s="4">
        <f t="shared" si="60"/>
        <v>150</v>
      </c>
      <c r="D47" s="4" t="str">
        <f t="shared" si="60"/>
        <v/>
      </c>
      <c r="F47" s="42"/>
      <c r="H47" s="42"/>
      <c r="J47" s="42"/>
      <c r="L47" s="42"/>
      <c r="N47" s="42"/>
      <c r="P47" s="42"/>
      <c r="R47" s="42"/>
      <c r="T47" s="42"/>
      <c r="V47" s="42"/>
      <c r="X47" s="42"/>
      <c r="Z47" s="42"/>
      <c r="AB47" s="42"/>
      <c r="AD47" s="42"/>
      <c r="AF47" s="42"/>
      <c r="AH47" s="42"/>
      <c r="AJ47" s="42"/>
      <c r="AL47" s="42"/>
      <c r="AN47" s="42"/>
      <c r="AP47" s="42"/>
      <c r="AR47" s="42"/>
    </row>
    <row r="48" spans="1:45" ht="17.100000000000001" hidden="1" customHeight="1" outlineLevel="2" x14ac:dyDescent="0.25">
      <c r="A48" s="4" t="s">
        <v>127</v>
      </c>
      <c r="B48" s="4">
        <f t="shared" si="60"/>
        <v>100</v>
      </c>
      <c r="C48" s="4">
        <f t="shared" si="60"/>
        <v>160</v>
      </c>
      <c r="D48" s="4" t="str">
        <f t="shared" si="60"/>
        <v/>
      </c>
      <c r="F48" s="42"/>
      <c r="H48" s="42"/>
      <c r="J48" s="42"/>
      <c r="L48" s="42"/>
      <c r="N48" s="42"/>
      <c r="P48" s="42"/>
      <c r="R48" s="42"/>
      <c r="T48" s="42"/>
      <c r="V48" s="42"/>
      <c r="X48" s="42"/>
      <c r="Z48" s="42"/>
      <c r="AB48" s="42"/>
      <c r="AD48" s="42"/>
      <c r="AF48" s="42"/>
      <c r="AH48" s="42"/>
      <c r="AJ48" s="42"/>
      <c r="AL48" s="42"/>
      <c r="AN48" s="42"/>
      <c r="AP48" s="42"/>
      <c r="AR48" s="42"/>
    </row>
    <row r="49" spans="1:45" ht="17.100000000000001" hidden="1" customHeight="1" outlineLevel="2" x14ac:dyDescent="0.25">
      <c r="A49" s="4" t="s">
        <v>127</v>
      </c>
      <c r="B49" s="4">
        <f t="shared" si="60"/>
        <v>100</v>
      </c>
      <c r="C49" s="4">
        <f t="shared" si="60"/>
        <v>170</v>
      </c>
      <c r="D49" s="4" t="str">
        <f t="shared" si="60"/>
        <v/>
      </c>
      <c r="F49" s="42"/>
      <c r="H49" s="42"/>
      <c r="J49" s="42"/>
      <c r="L49" s="42"/>
      <c r="N49" s="42"/>
      <c r="P49" s="42"/>
      <c r="R49" s="42"/>
      <c r="T49" s="42"/>
      <c r="V49" s="42"/>
      <c r="X49" s="42"/>
      <c r="Z49" s="42"/>
      <c r="AB49" s="42"/>
      <c r="AD49" s="42"/>
      <c r="AF49" s="42"/>
      <c r="AH49" s="42"/>
      <c r="AJ49" s="42"/>
      <c r="AL49" s="42"/>
      <c r="AN49" s="42"/>
      <c r="AP49" s="42"/>
      <c r="AR49" s="42"/>
    </row>
    <row r="50" spans="1:45" ht="17.100000000000001" hidden="1" customHeight="1" outlineLevel="2" x14ac:dyDescent="0.25"/>
    <row r="51" spans="1:45" ht="17.100000000000001" hidden="1" customHeight="1" outlineLevel="2" x14ac:dyDescent="0.25">
      <c r="A51" s="4" t="s">
        <v>127</v>
      </c>
      <c r="B51" s="4">
        <f>B29</f>
        <v>100</v>
      </c>
      <c r="C51" s="4">
        <f>C29</f>
        <v>310</v>
      </c>
      <c r="D51" s="4" t="str">
        <f>D29</f>
        <v/>
      </c>
      <c r="F51" s="43">
        <f>-SUM(F52:F56)</f>
        <v>0</v>
      </c>
      <c r="H51" s="43">
        <f>-SUM(H52:H56)</f>
        <v>0</v>
      </c>
      <c r="J51" s="43">
        <f>-SUM(J52:J56)</f>
        <v>0</v>
      </c>
      <c r="L51" s="43">
        <f>-SUM(L52:L56)</f>
        <v>0</v>
      </c>
      <c r="N51" s="43">
        <f>-SUM(N52:N56)</f>
        <v>0</v>
      </c>
      <c r="P51" s="43">
        <f>-SUM(P52:P56)</f>
        <v>0</v>
      </c>
      <c r="R51" s="43">
        <f>-SUM(R52:R56)</f>
        <v>0</v>
      </c>
      <c r="T51" s="43">
        <f>-SUM(T52:T56)</f>
        <v>0</v>
      </c>
      <c r="V51" s="43">
        <f>-SUM(V52:V56)</f>
        <v>0</v>
      </c>
      <c r="X51" s="43">
        <f>-SUM(X52:X56)</f>
        <v>0</v>
      </c>
      <c r="Z51" s="43">
        <f>-SUM(Z52:Z56)</f>
        <v>0</v>
      </c>
      <c r="AB51" s="43">
        <f>-SUM(AB52:AB56)</f>
        <v>0</v>
      </c>
      <c r="AD51" s="43">
        <f>-SUM(AD52:AD56)</f>
        <v>0</v>
      </c>
      <c r="AF51" s="43">
        <f>-SUM(AF52:AF56)</f>
        <v>0</v>
      </c>
      <c r="AH51" s="43">
        <f>-SUM(AH52:AH56)</f>
        <v>0</v>
      </c>
      <c r="AJ51" s="43">
        <f>-SUM(AJ52:AJ56)</f>
        <v>0</v>
      </c>
      <c r="AL51" s="43">
        <f>-SUM(AL52:AL56)</f>
        <v>0</v>
      </c>
      <c r="AN51" s="43">
        <f>-SUM(AN52:AN56)</f>
        <v>0</v>
      </c>
      <c r="AP51" s="43">
        <f>-SUM(AP52:AP56)</f>
        <v>0</v>
      </c>
      <c r="AR51" s="43">
        <f>-SUM(AR52:AR56)</f>
        <v>0</v>
      </c>
    </row>
    <row r="52" spans="1:45" ht="17.100000000000001" hidden="1" customHeight="1" outlineLevel="2" x14ac:dyDescent="0.25">
      <c r="A52" s="4" t="s">
        <v>127</v>
      </c>
      <c r="B52" s="4">
        <f t="shared" ref="B52:C56" si="61">B30</f>
        <v>100</v>
      </c>
      <c r="C52" s="4">
        <f t="shared" si="61"/>
        <v>320</v>
      </c>
      <c r="D52" s="4" t="str">
        <f>D30</f>
        <v/>
      </c>
      <c r="F52" s="42"/>
      <c r="H52" s="42"/>
      <c r="J52" s="42"/>
      <c r="L52" s="42"/>
      <c r="N52" s="42"/>
      <c r="P52" s="42"/>
      <c r="R52" s="42"/>
      <c r="T52" s="42"/>
      <c r="V52" s="42"/>
      <c r="X52" s="42"/>
      <c r="Z52" s="42"/>
      <c r="AB52" s="42"/>
      <c r="AD52" s="42"/>
      <c r="AF52" s="42"/>
      <c r="AH52" s="42"/>
      <c r="AJ52" s="42"/>
      <c r="AL52" s="42"/>
      <c r="AN52" s="42"/>
      <c r="AP52" s="42"/>
      <c r="AR52" s="42"/>
    </row>
    <row r="53" spans="1:45" ht="17.100000000000001" hidden="1" customHeight="1" outlineLevel="2" x14ac:dyDescent="0.25">
      <c r="A53" s="4" t="s">
        <v>127</v>
      </c>
      <c r="B53" s="4">
        <f t="shared" si="61"/>
        <v>100</v>
      </c>
      <c r="C53" s="4">
        <f t="shared" si="61"/>
        <v>330</v>
      </c>
      <c r="D53" s="4" t="str">
        <f>D31</f>
        <v/>
      </c>
      <c r="F53" s="42"/>
      <c r="H53" s="42"/>
      <c r="J53" s="42"/>
      <c r="L53" s="42"/>
      <c r="N53" s="42"/>
      <c r="P53" s="42"/>
      <c r="R53" s="42"/>
      <c r="T53" s="42"/>
      <c r="V53" s="42"/>
      <c r="X53" s="42"/>
      <c r="Z53" s="42"/>
      <c r="AB53" s="42"/>
      <c r="AD53" s="42"/>
      <c r="AF53" s="42"/>
      <c r="AH53" s="42"/>
      <c r="AJ53" s="42"/>
      <c r="AL53" s="42"/>
      <c r="AN53" s="42"/>
      <c r="AP53" s="42"/>
      <c r="AR53" s="42"/>
    </row>
    <row r="54" spans="1:45" ht="17.100000000000001" hidden="1" customHeight="1" outlineLevel="2" x14ac:dyDescent="0.25">
      <c r="A54" s="4" t="s">
        <v>127</v>
      </c>
      <c r="B54" s="4">
        <f t="shared" si="61"/>
        <v>100</v>
      </c>
      <c r="C54" s="4">
        <f t="shared" si="61"/>
        <v>340</v>
      </c>
      <c r="D54" s="4" t="str">
        <f>D32</f>
        <v/>
      </c>
      <c r="F54" s="42"/>
      <c r="H54" s="42"/>
      <c r="J54" s="42"/>
      <c r="L54" s="42"/>
      <c r="N54" s="42"/>
      <c r="P54" s="42"/>
      <c r="R54" s="42"/>
      <c r="T54" s="42"/>
      <c r="V54" s="42"/>
      <c r="X54" s="42"/>
      <c r="Z54" s="42"/>
      <c r="AB54" s="42"/>
      <c r="AD54" s="42"/>
      <c r="AF54" s="42"/>
      <c r="AH54" s="42"/>
      <c r="AJ54" s="42"/>
      <c r="AL54" s="42"/>
      <c r="AN54" s="42"/>
      <c r="AP54" s="42"/>
      <c r="AR54" s="42"/>
    </row>
    <row r="55" spans="1:45" ht="17.100000000000001" hidden="1" customHeight="1" outlineLevel="2" x14ac:dyDescent="0.25">
      <c r="A55" s="4" t="s">
        <v>127</v>
      </c>
      <c r="B55" s="4">
        <f t="shared" si="61"/>
        <v>100</v>
      </c>
      <c r="C55" s="4">
        <f t="shared" si="61"/>
        <v>350</v>
      </c>
      <c r="D55" s="4" t="str">
        <f>D33</f>
        <v/>
      </c>
      <c r="F55" s="42"/>
      <c r="H55" s="42"/>
      <c r="J55" s="42"/>
      <c r="L55" s="42"/>
      <c r="N55" s="42"/>
      <c r="P55" s="42"/>
      <c r="R55" s="42"/>
      <c r="T55" s="42"/>
      <c r="V55" s="42"/>
      <c r="X55" s="42"/>
      <c r="Z55" s="42"/>
      <c r="AB55" s="42"/>
      <c r="AD55" s="42"/>
      <c r="AF55" s="42"/>
      <c r="AH55" s="42"/>
      <c r="AJ55" s="42"/>
      <c r="AL55" s="42"/>
      <c r="AN55" s="42"/>
      <c r="AP55" s="42"/>
      <c r="AR55" s="42"/>
    </row>
    <row r="56" spans="1:45" ht="17.100000000000001" hidden="1" customHeight="1" outlineLevel="2" x14ac:dyDescent="0.25">
      <c r="A56" s="4" t="s">
        <v>127</v>
      </c>
      <c r="B56" s="4">
        <f t="shared" si="61"/>
        <v>100</v>
      </c>
      <c r="C56" s="4">
        <f t="shared" si="61"/>
        <v>360</v>
      </c>
      <c r="D56" s="4" t="str">
        <f>D34</f>
        <v/>
      </c>
      <c r="F56" s="42"/>
      <c r="H56" s="42"/>
      <c r="J56" s="42"/>
      <c r="L56" s="42"/>
      <c r="N56" s="42"/>
      <c r="P56" s="42"/>
      <c r="R56" s="42"/>
      <c r="T56" s="42"/>
      <c r="V56" s="42"/>
      <c r="X56" s="42"/>
      <c r="Z56" s="42"/>
      <c r="AB56" s="42"/>
      <c r="AD56" s="42"/>
      <c r="AF56" s="42"/>
      <c r="AH56" s="42"/>
      <c r="AJ56" s="42"/>
      <c r="AL56" s="42"/>
      <c r="AN56" s="42"/>
      <c r="AP56" s="42"/>
      <c r="AR56" s="42"/>
    </row>
    <row r="57" spans="1:45" ht="17.100000000000001" hidden="1" customHeight="1" outlineLevel="1" x14ac:dyDescent="0.25"/>
    <row r="58" spans="1:45" ht="17.100000000000001" hidden="1" customHeight="1" outlineLevel="1" collapsed="1" x14ac:dyDescent="0.25">
      <c r="A58" s="54"/>
      <c r="B58" s="54"/>
      <c r="C58" s="55"/>
      <c r="D58" s="54" t="s">
        <v>128</v>
      </c>
      <c r="E58" s="56"/>
      <c r="F58" s="57"/>
      <c r="G58" s="56"/>
      <c r="H58" s="57"/>
      <c r="I58" s="56"/>
      <c r="J58" s="57"/>
      <c r="K58" s="56"/>
      <c r="L58" s="57"/>
      <c r="M58" s="56"/>
      <c r="N58" s="57"/>
      <c r="O58" s="56"/>
      <c r="P58" s="57"/>
      <c r="Q58" s="56"/>
      <c r="R58" s="57"/>
      <c r="S58" s="56"/>
      <c r="T58" s="57"/>
      <c r="U58" s="56"/>
      <c r="V58" s="57"/>
      <c r="W58" s="56"/>
      <c r="X58" s="57"/>
      <c r="Y58" s="56"/>
      <c r="Z58" s="57"/>
      <c r="AA58" s="56"/>
      <c r="AB58" s="57"/>
      <c r="AC58" s="56"/>
      <c r="AD58" s="57"/>
      <c r="AE58" s="56"/>
      <c r="AF58" s="57"/>
      <c r="AG58" s="56"/>
      <c r="AH58" s="57"/>
      <c r="AI58" s="56"/>
      <c r="AJ58" s="57"/>
      <c r="AK58" s="56"/>
      <c r="AL58" s="57"/>
      <c r="AM58" s="56"/>
      <c r="AN58" s="57"/>
      <c r="AO58" s="56"/>
      <c r="AP58" s="57"/>
      <c r="AQ58" s="56"/>
      <c r="AR58" s="57"/>
      <c r="AS58" s="56"/>
    </row>
    <row r="59" spans="1:45" ht="17.100000000000001" hidden="1" customHeight="1" outlineLevel="2" x14ac:dyDescent="0.25"/>
    <row r="60" spans="1:45" s="5" customFormat="1" ht="17.100000000000001" hidden="1" customHeight="1" outlineLevel="2" x14ac:dyDescent="0.25">
      <c r="A60" s="58"/>
      <c r="B60" s="58"/>
      <c r="C60" s="58"/>
      <c r="D60" s="58" t="str">
        <f>D13</f>
        <v>Cost at the end of the year  - Finished development projects  -  PY</v>
      </c>
      <c r="E60" s="60"/>
      <c r="F60" s="61">
        <f>F13</f>
        <v>0</v>
      </c>
      <c r="G60" s="60"/>
      <c r="H60" s="61">
        <f>H13</f>
        <v>0</v>
      </c>
      <c r="I60" s="60"/>
      <c r="J60" s="61">
        <f>J13</f>
        <v>0</v>
      </c>
      <c r="K60" s="60"/>
      <c r="L60" s="61">
        <f>L13</f>
        <v>0</v>
      </c>
      <c r="M60" s="60"/>
      <c r="N60" s="61">
        <f>N13</f>
        <v>0</v>
      </c>
      <c r="O60" s="60"/>
      <c r="P60" s="61">
        <f>P13</f>
        <v>0</v>
      </c>
      <c r="Q60" s="60"/>
      <c r="R60" s="61">
        <f>R13</f>
        <v>0</v>
      </c>
      <c r="S60" s="60"/>
      <c r="T60" s="61">
        <f>T13</f>
        <v>0</v>
      </c>
      <c r="U60" s="60"/>
      <c r="V60" s="61">
        <f>V13</f>
        <v>0</v>
      </c>
      <c r="W60" s="60"/>
      <c r="X60" s="61">
        <f>X13</f>
        <v>0</v>
      </c>
      <c r="Y60" s="60"/>
      <c r="Z60" s="61">
        <f>Z13</f>
        <v>0</v>
      </c>
      <c r="AA60" s="60"/>
      <c r="AB60" s="61">
        <f>AB13</f>
        <v>0</v>
      </c>
      <c r="AC60" s="60"/>
      <c r="AD60" s="61">
        <f>AD13</f>
        <v>0</v>
      </c>
      <c r="AE60" s="60"/>
      <c r="AF60" s="61">
        <f>AF13</f>
        <v>0</v>
      </c>
      <c r="AG60" s="60"/>
      <c r="AH60" s="61">
        <f>AH13</f>
        <v>0</v>
      </c>
      <c r="AI60" s="60"/>
      <c r="AJ60" s="61">
        <f>AJ13</f>
        <v>0</v>
      </c>
      <c r="AK60" s="60"/>
      <c r="AL60" s="61">
        <f>AL13</f>
        <v>0</v>
      </c>
      <c r="AM60" s="60"/>
      <c r="AN60" s="61">
        <f>AN13</f>
        <v>0</v>
      </c>
      <c r="AO60" s="60"/>
      <c r="AP60" s="61">
        <f>AP13</f>
        <v>0</v>
      </c>
      <c r="AQ60" s="60"/>
      <c r="AR60" s="61">
        <f>AR13</f>
        <v>0</v>
      </c>
      <c r="AS60" s="60"/>
    </row>
    <row r="61" spans="1:45" ht="17.100000000000001" hidden="1" customHeight="1" outlineLevel="2" x14ac:dyDescent="0.25">
      <c r="D61" s="4" t="s">
        <v>124</v>
      </c>
      <c r="F61" s="43">
        <f>F63-F60</f>
        <v>0</v>
      </c>
      <c r="H61" s="43">
        <f>H63-H60</f>
        <v>0</v>
      </c>
      <c r="J61" s="43">
        <f>J63-J60</f>
        <v>0</v>
      </c>
      <c r="L61" s="43">
        <f>L63-L60</f>
        <v>0</v>
      </c>
      <c r="N61" s="43">
        <f>N63-N60</f>
        <v>0</v>
      </c>
      <c r="P61" s="43">
        <f>P63-P60</f>
        <v>0</v>
      </c>
      <c r="R61" s="43">
        <f>R63-R60</f>
        <v>0</v>
      </c>
      <c r="T61" s="43">
        <f>T63-T60</f>
        <v>0</v>
      </c>
      <c r="V61" s="43">
        <f>V63-V60</f>
        <v>0</v>
      </c>
      <c r="X61" s="43">
        <f>X63-X60</f>
        <v>0</v>
      </c>
      <c r="Z61" s="43">
        <f>Z63-Z60</f>
        <v>0</v>
      </c>
      <c r="AB61" s="43">
        <f>AB63-AB60</f>
        <v>0</v>
      </c>
      <c r="AD61" s="43">
        <f>AD63-AD60</f>
        <v>0</v>
      </c>
      <c r="AF61" s="43">
        <f>AF63-AF60</f>
        <v>0</v>
      </c>
      <c r="AH61" s="43">
        <f>AH63-AH60</f>
        <v>0</v>
      </c>
      <c r="AJ61" s="43">
        <f>AJ63-AJ60</f>
        <v>0</v>
      </c>
      <c r="AL61" s="43">
        <f>AL63-AL60</f>
        <v>0</v>
      </c>
      <c r="AN61" s="43">
        <f>AN63-AN60</f>
        <v>0</v>
      </c>
      <c r="AP61" s="43">
        <f>AP63-AP60</f>
        <v>0</v>
      </c>
      <c r="AR61" s="43">
        <f>AR63-AR60</f>
        <v>0</v>
      </c>
    </row>
    <row r="62" spans="1:45" ht="17.100000000000001" hidden="1" customHeight="1" outlineLevel="2" x14ac:dyDescent="0.25"/>
    <row r="63" spans="1:45" ht="17.100000000000001" hidden="1" customHeight="1" outlineLevel="2" x14ac:dyDescent="0.25">
      <c r="D63" s="4" t="str">
        <f>D16</f>
        <v/>
      </c>
      <c r="F63" s="43">
        <f>SUM(F16,F43)</f>
        <v>0</v>
      </c>
      <c r="H63" s="43">
        <f>SUM(H16,H43)</f>
        <v>0</v>
      </c>
      <c r="J63" s="43">
        <f>SUM(J16,J43)</f>
        <v>0</v>
      </c>
      <c r="L63" s="43">
        <f>SUM(L16,L43)</f>
        <v>0</v>
      </c>
      <c r="N63" s="43">
        <f>SUM(N16,N43)</f>
        <v>0</v>
      </c>
      <c r="P63" s="43">
        <f>SUM(P16,P43)</f>
        <v>0</v>
      </c>
      <c r="R63" s="43">
        <f>SUM(R16,R43)</f>
        <v>0</v>
      </c>
      <c r="T63" s="43">
        <f>SUM(T16,T43)</f>
        <v>0</v>
      </c>
      <c r="V63" s="43">
        <f>SUM(V16,V43)</f>
        <v>0</v>
      </c>
      <c r="X63" s="43">
        <f>SUM(X16,X43)</f>
        <v>0</v>
      </c>
      <c r="Z63" s="43">
        <f>SUM(Z16,Z43)</f>
        <v>0</v>
      </c>
      <c r="AB63" s="43">
        <f>SUM(AB16,AB43)</f>
        <v>0</v>
      </c>
      <c r="AD63" s="43">
        <f>SUM(AD16,AD43)</f>
        <v>0</v>
      </c>
      <c r="AF63" s="43">
        <f>SUM(AF16,AF43)</f>
        <v>0</v>
      </c>
      <c r="AH63" s="43">
        <f>SUM(AH16,AH43)</f>
        <v>0</v>
      </c>
      <c r="AJ63" s="43">
        <f>SUM(AJ16,AJ43)</f>
        <v>0</v>
      </c>
      <c r="AL63" s="43">
        <f>SUM(AL16,AL43)</f>
        <v>0</v>
      </c>
      <c r="AN63" s="43">
        <f>SUM(AN16,AN43)</f>
        <v>0</v>
      </c>
      <c r="AP63" s="43">
        <f>SUM(AP16,AP43)</f>
        <v>0</v>
      </c>
      <c r="AR63" s="43">
        <f>SUM(AR16,AR43)</f>
        <v>0</v>
      </c>
    </row>
    <row r="64" spans="1:45" ht="17.100000000000001" hidden="1" customHeight="1" outlineLevel="2" x14ac:dyDescent="0.25">
      <c r="D64" s="4" t="str">
        <f>D17</f>
        <v/>
      </c>
      <c r="F64" s="43">
        <f t="shared" ref="F64:H69" si="62">SUM(F17,F44)</f>
        <v>0</v>
      </c>
      <c r="H64" s="43">
        <f t="shared" si="62"/>
        <v>0</v>
      </c>
      <c r="J64" s="43">
        <f t="shared" ref="J64:J69" si="63">SUM(J17,J44)</f>
        <v>0</v>
      </c>
      <c r="L64" s="43">
        <f t="shared" ref="L64:L69" si="64">SUM(L17,L44)</f>
        <v>0</v>
      </c>
      <c r="N64" s="43">
        <f t="shared" ref="N64:N69" si="65">SUM(N17,N44)</f>
        <v>0</v>
      </c>
      <c r="P64" s="43">
        <f t="shared" ref="P64:P69" si="66">SUM(P17,P44)</f>
        <v>0</v>
      </c>
      <c r="R64" s="43">
        <f t="shared" ref="R64:R69" si="67">SUM(R17,R44)</f>
        <v>0</v>
      </c>
      <c r="T64" s="43">
        <f t="shared" ref="T64:T69" si="68">SUM(T17,T44)</f>
        <v>0</v>
      </c>
      <c r="V64" s="43">
        <f t="shared" ref="V64:V69" si="69">SUM(V17,V44)</f>
        <v>0</v>
      </c>
      <c r="X64" s="43">
        <f t="shared" ref="X64:X69" si="70">SUM(X17,X44)</f>
        <v>0</v>
      </c>
      <c r="Z64" s="43">
        <f t="shared" ref="Z64:Z69" si="71">SUM(Z17,Z44)</f>
        <v>0</v>
      </c>
      <c r="AB64" s="43">
        <f t="shared" ref="AB64:AB69" si="72">SUM(AB17,AB44)</f>
        <v>0</v>
      </c>
      <c r="AD64" s="43">
        <f t="shared" ref="AD64:AD69" si="73">SUM(AD17,AD44)</f>
        <v>0</v>
      </c>
      <c r="AF64" s="43">
        <f t="shared" ref="AF64:AF69" si="74">SUM(AF17,AF44)</f>
        <v>0</v>
      </c>
      <c r="AH64" s="43">
        <f t="shared" ref="AH64:AH69" si="75">SUM(AH17,AH44)</f>
        <v>0</v>
      </c>
      <c r="AJ64" s="43">
        <f t="shared" ref="AJ64:AJ69" si="76">SUM(AJ17,AJ44)</f>
        <v>0</v>
      </c>
      <c r="AL64" s="43">
        <f t="shared" ref="AL64:AL69" si="77">SUM(AL17,AL44)</f>
        <v>0</v>
      </c>
      <c r="AN64" s="43">
        <f t="shared" ref="AN64:AN69" si="78">SUM(AN17,AN44)</f>
        <v>0</v>
      </c>
      <c r="AP64" s="43">
        <f t="shared" ref="AP64:AP69" si="79">SUM(AP17,AP44)</f>
        <v>0</v>
      </c>
      <c r="AR64" s="43">
        <f t="shared" ref="AR64:AR69" si="80">SUM(AR17,AR44)</f>
        <v>0</v>
      </c>
    </row>
    <row r="65" spans="1:45" ht="17.100000000000001" hidden="1" customHeight="1" outlineLevel="2" x14ac:dyDescent="0.25">
      <c r="D65" s="4" t="str">
        <f t="shared" ref="D65:D70" si="81">D18</f>
        <v/>
      </c>
      <c r="F65" s="43">
        <f t="shared" si="62"/>
        <v>0</v>
      </c>
      <c r="H65" s="43">
        <f t="shared" si="62"/>
        <v>0</v>
      </c>
      <c r="J65" s="43">
        <f t="shared" si="63"/>
        <v>0</v>
      </c>
      <c r="L65" s="43">
        <f t="shared" si="64"/>
        <v>0</v>
      </c>
      <c r="N65" s="43">
        <f t="shared" si="65"/>
        <v>0</v>
      </c>
      <c r="P65" s="43">
        <f t="shared" si="66"/>
        <v>0</v>
      </c>
      <c r="R65" s="43">
        <f t="shared" si="67"/>
        <v>0</v>
      </c>
      <c r="T65" s="43">
        <f t="shared" si="68"/>
        <v>0</v>
      </c>
      <c r="V65" s="43">
        <f t="shared" si="69"/>
        <v>0</v>
      </c>
      <c r="X65" s="43">
        <f t="shared" si="70"/>
        <v>0</v>
      </c>
      <c r="Z65" s="43">
        <f t="shared" si="71"/>
        <v>0</v>
      </c>
      <c r="AB65" s="43">
        <f t="shared" si="72"/>
        <v>0</v>
      </c>
      <c r="AD65" s="43">
        <f t="shared" si="73"/>
        <v>0</v>
      </c>
      <c r="AF65" s="43">
        <f t="shared" si="74"/>
        <v>0</v>
      </c>
      <c r="AH65" s="43">
        <f t="shared" si="75"/>
        <v>0</v>
      </c>
      <c r="AJ65" s="43">
        <f t="shared" si="76"/>
        <v>0</v>
      </c>
      <c r="AL65" s="43">
        <f t="shared" si="77"/>
        <v>0</v>
      </c>
      <c r="AN65" s="43">
        <f t="shared" si="78"/>
        <v>0</v>
      </c>
      <c r="AP65" s="43">
        <f t="shared" si="79"/>
        <v>0</v>
      </c>
      <c r="AR65" s="43">
        <f t="shared" si="80"/>
        <v>0</v>
      </c>
    </row>
    <row r="66" spans="1:45" ht="17.100000000000001" hidden="1" customHeight="1" outlineLevel="2" x14ac:dyDescent="0.25">
      <c r="D66" s="4" t="str">
        <f t="shared" si="81"/>
        <v/>
      </c>
      <c r="F66" s="43">
        <f t="shared" si="62"/>
        <v>0</v>
      </c>
      <c r="H66" s="43">
        <f t="shared" si="62"/>
        <v>0</v>
      </c>
      <c r="J66" s="43">
        <f t="shared" si="63"/>
        <v>0</v>
      </c>
      <c r="L66" s="43">
        <f t="shared" si="64"/>
        <v>0</v>
      </c>
      <c r="N66" s="43">
        <f t="shared" si="65"/>
        <v>0</v>
      </c>
      <c r="P66" s="43">
        <f t="shared" si="66"/>
        <v>0</v>
      </c>
      <c r="R66" s="43">
        <f t="shared" si="67"/>
        <v>0</v>
      </c>
      <c r="T66" s="43">
        <f t="shared" si="68"/>
        <v>0</v>
      </c>
      <c r="V66" s="43">
        <f t="shared" si="69"/>
        <v>0</v>
      </c>
      <c r="X66" s="43">
        <f t="shared" si="70"/>
        <v>0</v>
      </c>
      <c r="Z66" s="43">
        <f t="shared" si="71"/>
        <v>0</v>
      </c>
      <c r="AB66" s="43">
        <f t="shared" si="72"/>
        <v>0</v>
      </c>
      <c r="AD66" s="43">
        <f t="shared" si="73"/>
        <v>0</v>
      </c>
      <c r="AF66" s="43">
        <f t="shared" si="74"/>
        <v>0</v>
      </c>
      <c r="AH66" s="43">
        <f t="shared" si="75"/>
        <v>0</v>
      </c>
      <c r="AJ66" s="43">
        <f t="shared" si="76"/>
        <v>0</v>
      </c>
      <c r="AL66" s="43">
        <f t="shared" si="77"/>
        <v>0</v>
      </c>
      <c r="AN66" s="43">
        <f t="shared" si="78"/>
        <v>0</v>
      </c>
      <c r="AP66" s="43">
        <f t="shared" si="79"/>
        <v>0</v>
      </c>
      <c r="AR66" s="43">
        <f t="shared" si="80"/>
        <v>0</v>
      </c>
    </row>
    <row r="67" spans="1:45" ht="17.100000000000001" hidden="1" customHeight="1" outlineLevel="2" x14ac:dyDescent="0.25">
      <c r="D67" s="4" t="str">
        <f t="shared" si="81"/>
        <v/>
      </c>
      <c r="F67" s="43">
        <f t="shared" si="62"/>
        <v>0</v>
      </c>
      <c r="H67" s="43">
        <f t="shared" si="62"/>
        <v>0</v>
      </c>
      <c r="J67" s="43">
        <f t="shared" si="63"/>
        <v>0</v>
      </c>
      <c r="L67" s="43">
        <f t="shared" si="64"/>
        <v>0</v>
      </c>
      <c r="N67" s="43">
        <f t="shared" si="65"/>
        <v>0</v>
      </c>
      <c r="P67" s="43">
        <f t="shared" si="66"/>
        <v>0</v>
      </c>
      <c r="R67" s="43">
        <f t="shared" si="67"/>
        <v>0</v>
      </c>
      <c r="T67" s="43">
        <f t="shared" si="68"/>
        <v>0</v>
      </c>
      <c r="V67" s="43">
        <f t="shared" si="69"/>
        <v>0</v>
      </c>
      <c r="X67" s="43">
        <f t="shared" si="70"/>
        <v>0</v>
      </c>
      <c r="Z67" s="43">
        <f t="shared" si="71"/>
        <v>0</v>
      </c>
      <c r="AB67" s="43">
        <f t="shared" si="72"/>
        <v>0</v>
      </c>
      <c r="AD67" s="43">
        <f t="shared" si="73"/>
        <v>0</v>
      </c>
      <c r="AF67" s="43">
        <f t="shared" si="74"/>
        <v>0</v>
      </c>
      <c r="AH67" s="43">
        <f t="shared" si="75"/>
        <v>0</v>
      </c>
      <c r="AJ67" s="43">
        <f t="shared" si="76"/>
        <v>0</v>
      </c>
      <c r="AL67" s="43">
        <f t="shared" si="77"/>
        <v>0</v>
      </c>
      <c r="AN67" s="43">
        <f t="shared" si="78"/>
        <v>0</v>
      </c>
      <c r="AP67" s="43">
        <f t="shared" si="79"/>
        <v>0</v>
      </c>
      <c r="AR67" s="43">
        <f t="shared" si="80"/>
        <v>0</v>
      </c>
    </row>
    <row r="68" spans="1:45" ht="17.100000000000001" hidden="1" customHeight="1" outlineLevel="2" x14ac:dyDescent="0.25">
      <c r="D68" s="4" t="str">
        <f t="shared" si="81"/>
        <v/>
      </c>
      <c r="F68" s="43">
        <f t="shared" si="62"/>
        <v>0</v>
      </c>
      <c r="H68" s="43">
        <f t="shared" si="62"/>
        <v>0</v>
      </c>
      <c r="J68" s="43">
        <f t="shared" si="63"/>
        <v>0</v>
      </c>
      <c r="L68" s="43">
        <f t="shared" si="64"/>
        <v>0</v>
      </c>
      <c r="N68" s="43">
        <f t="shared" si="65"/>
        <v>0</v>
      </c>
      <c r="P68" s="43">
        <f t="shared" si="66"/>
        <v>0</v>
      </c>
      <c r="R68" s="43">
        <f t="shared" si="67"/>
        <v>0</v>
      </c>
      <c r="T68" s="43">
        <f t="shared" si="68"/>
        <v>0</v>
      </c>
      <c r="V68" s="43">
        <f t="shared" si="69"/>
        <v>0</v>
      </c>
      <c r="X68" s="43">
        <f t="shared" si="70"/>
        <v>0</v>
      </c>
      <c r="Z68" s="43">
        <f t="shared" si="71"/>
        <v>0</v>
      </c>
      <c r="AB68" s="43">
        <f t="shared" si="72"/>
        <v>0</v>
      </c>
      <c r="AD68" s="43">
        <f t="shared" si="73"/>
        <v>0</v>
      </c>
      <c r="AF68" s="43">
        <f t="shared" si="74"/>
        <v>0</v>
      </c>
      <c r="AH68" s="43">
        <f t="shared" si="75"/>
        <v>0</v>
      </c>
      <c r="AJ68" s="43">
        <f t="shared" si="76"/>
        <v>0</v>
      </c>
      <c r="AL68" s="43">
        <f t="shared" si="77"/>
        <v>0</v>
      </c>
      <c r="AN68" s="43">
        <f t="shared" si="78"/>
        <v>0</v>
      </c>
      <c r="AP68" s="43">
        <f t="shared" si="79"/>
        <v>0</v>
      </c>
      <c r="AR68" s="43">
        <f t="shared" si="80"/>
        <v>0</v>
      </c>
    </row>
    <row r="69" spans="1:45" ht="17.100000000000001" hidden="1" customHeight="1" outlineLevel="2" x14ac:dyDescent="0.25">
      <c r="D69" s="4" t="str">
        <f t="shared" si="81"/>
        <v/>
      </c>
      <c r="F69" s="43">
        <f t="shared" si="62"/>
        <v>0</v>
      </c>
      <c r="H69" s="43">
        <f t="shared" si="62"/>
        <v>0</v>
      </c>
      <c r="J69" s="43">
        <f t="shared" si="63"/>
        <v>0</v>
      </c>
      <c r="L69" s="43">
        <f t="shared" si="64"/>
        <v>0</v>
      </c>
      <c r="N69" s="43">
        <f t="shared" si="65"/>
        <v>0</v>
      </c>
      <c r="P69" s="43">
        <f t="shared" si="66"/>
        <v>0</v>
      </c>
      <c r="R69" s="43">
        <f t="shared" si="67"/>
        <v>0</v>
      </c>
      <c r="T69" s="43">
        <f t="shared" si="68"/>
        <v>0</v>
      </c>
      <c r="V69" s="43">
        <f t="shared" si="69"/>
        <v>0</v>
      </c>
      <c r="X69" s="43">
        <f t="shared" si="70"/>
        <v>0</v>
      </c>
      <c r="Z69" s="43">
        <f t="shared" si="71"/>
        <v>0</v>
      </c>
      <c r="AB69" s="43">
        <f t="shared" si="72"/>
        <v>0</v>
      </c>
      <c r="AD69" s="43">
        <f t="shared" si="73"/>
        <v>0</v>
      </c>
      <c r="AF69" s="43">
        <f t="shared" si="74"/>
        <v>0</v>
      </c>
      <c r="AH69" s="43">
        <f t="shared" si="75"/>
        <v>0</v>
      </c>
      <c r="AJ69" s="43">
        <f t="shared" si="76"/>
        <v>0</v>
      </c>
      <c r="AL69" s="43">
        <f t="shared" si="77"/>
        <v>0</v>
      </c>
      <c r="AN69" s="43">
        <f t="shared" si="78"/>
        <v>0</v>
      </c>
      <c r="AP69" s="43">
        <f t="shared" si="79"/>
        <v>0</v>
      </c>
      <c r="AR69" s="43">
        <f t="shared" si="80"/>
        <v>0</v>
      </c>
    </row>
    <row r="70" spans="1:45" s="5" customFormat="1" ht="17.100000000000001" hidden="1" customHeight="1" outlineLevel="2" x14ac:dyDescent="0.25">
      <c r="A70" s="58"/>
      <c r="B70" s="58"/>
      <c r="C70" s="58"/>
      <c r="D70" s="58" t="str">
        <f t="shared" si="81"/>
        <v>Cost at the end of the year  - Finished development projects</v>
      </c>
      <c r="E70" s="60"/>
      <c r="F70" s="61">
        <f>SUM(F63:F69)</f>
        <v>0</v>
      </c>
      <c r="G70" s="60"/>
      <c r="H70" s="61">
        <f>SUM(H63:H69)</f>
        <v>0</v>
      </c>
      <c r="I70" s="60"/>
      <c r="J70" s="61">
        <f>SUM(J63:J69)</f>
        <v>0</v>
      </c>
      <c r="K70" s="60"/>
      <c r="L70" s="61">
        <f>SUM(L63:L69)</f>
        <v>0</v>
      </c>
      <c r="M70" s="60"/>
      <c r="N70" s="61">
        <f>SUM(N63:N69)</f>
        <v>0</v>
      </c>
      <c r="O70" s="60"/>
      <c r="P70" s="61">
        <f>SUM(P63:P69)</f>
        <v>0</v>
      </c>
      <c r="Q70" s="60"/>
      <c r="R70" s="61">
        <f>SUM(R63:R69)</f>
        <v>0</v>
      </c>
      <c r="S70" s="60"/>
      <c r="T70" s="61">
        <f>SUM(T63:T69)</f>
        <v>0</v>
      </c>
      <c r="U70" s="60"/>
      <c r="V70" s="61">
        <f>SUM(V63:V69)</f>
        <v>0</v>
      </c>
      <c r="W70" s="60"/>
      <c r="X70" s="61">
        <f>SUM(X63:X69)</f>
        <v>0</v>
      </c>
      <c r="Y70" s="60"/>
      <c r="Z70" s="61">
        <f>SUM(Z63:Z69)</f>
        <v>0</v>
      </c>
      <c r="AA70" s="60"/>
      <c r="AB70" s="61">
        <f>SUM(AB63:AB69)</f>
        <v>0</v>
      </c>
      <c r="AC70" s="60"/>
      <c r="AD70" s="61">
        <f>SUM(AD63:AD69)</f>
        <v>0</v>
      </c>
      <c r="AE70" s="60"/>
      <c r="AF70" s="61">
        <f>SUM(AF63:AF69)</f>
        <v>0</v>
      </c>
      <c r="AG70" s="60"/>
      <c r="AH70" s="61">
        <f>SUM(AH63:AH69)</f>
        <v>0</v>
      </c>
      <c r="AI70" s="60"/>
      <c r="AJ70" s="61">
        <f>SUM(AJ63:AJ69)</f>
        <v>0</v>
      </c>
      <c r="AK70" s="60"/>
      <c r="AL70" s="61">
        <f>SUM(AL63:AL69)</f>
        <v>0</v>
      </c>
      <c r="AM70" s="60"/>
      <c r="AN70" s="61">
        <f>SUM(AN63:AN69)</f>
        <v>0</v>
      </c>
      <c r="AO70" s="60"/>
      <c r="AP70" s="61">
        <f>SUM(AP63:AP69)</f>
        <v>0</v>
      </c>
      <c r="AQ70" s="60"/>
      <c r="AR70" s="61">
        <f>SUM(AR63:AR69)</f>
        <v>0</v>
      </c>
      <c r="AS70" s="60"/>
    </row>
    <row r="71" spans="1:45" ht="17.100000000000001" hidden="1" customHeight="1" outlineLevel="2" x14ac:dyDescent="0.25"/>
    <row r="72" spans="1:45" s="5" customFormat="1" ht="17.100000000000001" hidden="1" customHeight="1" outlineLevel="2" x14ac:dyDescent="0.25">
      <c r="A72" s="58"/>
      <c r="B72" s="58"/>
      <c r="C72" s="58"/>
      <c r="D72" s="58" t="e">
        <f>D26</f>
        <v>#N/A</v>
      </c>
      <c r="E72" s="60"/>
      <c r="F72" s="61">
        <f>F26</f>
        <v>0</v>
      </c>
      <c r="G72" s="60"/>
      <c r="H72" s="61">
        <f>H26</f>
        <v>0</v>
      </c>
      <c r="I72" s="60"/>
      <c r="J72" s="61">
        <f>J26</f>
        <v>0</v>
      </c>
      <c r="K72" s="60"/>
      <c r="L72" s="61">
        <f>L26</f>
        <v>0</v>
      </c>
      <c r="M72" s="60"/>
      <c r="N72" s="61">
        <f>N26</f>
        <v>0</v>
      </c>
      <c r="O72" s="60"/>
      <c r="P72" s="61">
        <f>P26</f>
        <v>0</v>
      </c>
      <c r="Q72" s="60"/>
      <c r="R72" s="61">
        <f>R26</f>
        <v>0</v>
      </c>
      <c r="S72" s="60"/>
      <c r="T72" s="61">
        <f>T26</f>
        <v>0</v>
      </c>
      <c r="U72" s="60"/>
      <c r="V72" s="61">
        <f>V26</f>
        <v>0</v>
      </c>
      <c r="W72" s="60"/>
      <c r="X72" s="61">
        <f>X26</f>
        <v>0</v>
      </c>
      <c r="Y72" s="60"/>
      <c r="Z72" s="61">
        <f>Z26</f>
        <v>0</v>
      </c>
      <c r="AA72" s="60"/>
      <c r="AB72" s="61">
        <f>AB26</f>
        <v>0</v>
      </c>
      <c r="AC72" s="60"/>
      <c r="AD72" s="61">
        <f>AD26</f>
        <v>0</v>
      </c>
      <c r="AE72" s="60"/>
      <c r="AF72" s="61">
        <f>AF26</f>
        <v>0</v>
      </c>
      <c r="AG72" s="60"/>
      <c r="AH72" s="61">
        <f>AH26</f>
        <v>0</v>
      </c>
      <c r="AI72" s="60"/>
      <c r="AJ72" s="61">
        <f>AJ26</f>
        <v>0</v>
      </c>
      <c r="AK72" s="60"/>
      <c r="AL72" s="61">
        <f>AL26</f>
        <v>0</v>
      </c>
      <c r="AM72" s="60"/>
      <c r="AN72" s="61">
        <f>AN26</f>
        <v>0</v>
      </c>
      <c r="AO72" s="60"/>
      <c r="AP72" s="61">
        <f>AP26</f>
        <v>0</v>
      </c>
      <c r="AQ72" s="60"/>
      <c r="AR72" s="61">
        <f>AR26</f>
        <v>0</v>
      </c>
      <c r="AS72" s="60"/>
    </row>
    <row r="73" spans="1:45" ht="17.100000000000001" hidden="1" customHeight="1" outlineLevel="2" x14ac:dyDescent="0.25">
      <c r="D73" s="4" t="s">
        <v>124</v>
      </c>
      <c r="F73" s="43">
        <f>F75-F72</f>
        <v>0</v>
      </c>
      <c r="H73" s="43">
        <f>H75-H72</f>
        <v>0</v>
      </c>
      <c r="J73" s="43">
        <f>J75-J72</f>
        <v>0</v>
      </c>
      <c r="L73" s="43">
        <f>L75-L72</f>
        <v>0</v>
      </c>
      <c r="N73" s="43">
        <f>N75-N72</f>
        <v>0</v>
      </c>
      <c r="P73" s="43">
        <f>P75-P72</f>
        <v>0</v>
      </c>
      <c r="R73" s="43">
        <f>R75-R72</f>
        <v>0</v>
      </c>
      <c r="T73" s="43">
        <f>T75-T72</f>
        <v>0</v>
      </c>
      <c r="V73" s="43">
        <f>V75-V72</f>
        <v>0</v>
      </c>
      <c r="X73" s="43">
        <f>X75-X72</f>
        <v>0</v>
      </c>
      <c r="Z73" s="43">
        <f>Z75-Z72</f>
        <v>0</v>
      </c>
      <c r="AB73" s="43">
        <f>AB75-AB72</f>
        <v>0</v>
      </c>
      <c r="AD73" s="43">
        <f>AD75-AD72</f>
        <v>0</v>
      </c>
      <c r="AF73" s="43">
        <f>AF75-AF72</f>
        <v>0</v>
      </c>
      <c r="AH73" s="43">
        <f>AH75-AH72</f>
        <v>0</v>
      </c>
      <c r="AJ73" s="43">
        <f>AJ75-AJ72</f>
        <v>0</v>
      </c>
      <c r="AL73" s="43">
        <f>AL75-AL72</f>
        <v>0</v>
      </c>
      <c r="AN73" s="43">
        <f>AN75-AN72</f>
        <v>0</v>
      </c>
      <c r="AP73" s="43">
        <f>AP75-AP72</f>
        <v>0</v>
      </c>
      <c r="AR73" s="43">
        <f>AR75-AR72</f>
        <v>0</v>
      </c>
    </row>
    <row r="74" spans="1:45" ht="17.100000000000001" hidden="1" customHeight="1" outlineLevel="2" x14ac:dyDescent="0.25"/>
    <row r="75" spans="1:45" ht="17.100000000000001" hidden="1" customHeight="1" outlineLevel="2" x14ac:dyDescent="0.25">
      <c r="D75" s="4" t="str">
        <f t="shared" ref="D75:D81" si="82">D29</f>
        <v/>
      </c>
      <c r="F75" s="43">
        <f>SUM(F29,F51)</f>
        <v>0</v>
      </c>
      <c r="H75" s="43">
        <f>SUM(H29,H51)</f>
        <v>0</v>
      </c>
      <c r="J75" s="43">
        <f>SUM(J29,J51)</f>
        <v>0</v>
      </c>
      <c r="L75" s="43">
        <f>SUM(L29,L51)</f>
        <v>0</v>
      </c>
      <c r="N75" s="43">
        <f>SUM(N29,N51)</f>
        <v>0</v>
      </c>
      <c r="P75" s="43">
        <f>SUM(P29,P51)</f>
        <v>0</v>
      </c>
      <c r="R75" s="43">
        <f>SUM(R29,R51)</f>
        <v>0</v>
      </c>
      <c r="T75" s="43">
        <f>SUM(T29,T51)</f>
        <v>0</v>
      </c>
      <c r="V75" s="43">
        <f>SUM(V29,V51)</f>
        <v>0</v>
      </c>
      <c r="X75" s="43">
        <f>SUM(X29,X51)</f>
        <v>0</v>
      </c>
      <c r="Z75" s="43">
        <f>SUM(Z29,Z51)</f>
        <v>0</v>
      </c>
      <c r="AB75" s="43">
        <f>SUM(AB29,AB51)</f>
        <v>0</v>
      </c>
      <c r="AD75" s="43">
        <f>SUM(AD29,AD51)</f>
        <v>0</v>
      </c>
      <c r="AF75" s="43">
        <f>SUM(AF29,AF51)</f>
        <v>0</v>
      </c>
      <c r="AH75" s="43">
        <f>SUM(AH29,AH51)</f>
        <v>0</v>
      </c>
      <c r="AJ75" s="43">
        <f>SUM(AJ29,AJ51)</f>
        <v>0</v>
      </c>
      <c r="AL75" s="43">
        <f>SUM(AL29,AL51)</f>
        <v>0</v>
      </c>
      <c r="AN75" s="43">
        <f>SUM(AN29,AN51)</f>
        <v>0</v>
      </c>
      <c r="AP75" s="43">
        <f>SUM(AP29,AP51)</f>
        <v>0</v>
      </c>
      <c r="AR75" s="43">
        <f>SUM(AR29,AR51)</f>
        <v>0</v>
      </c>
    </row>
    <row r="76" spans="1:45" ht="17.100000000000001" hidden="1" customHeight="1" outlineLevel="2" x14ac:dyDescent="0.25">
      <c r="D76" s="4" t="str">
        <f t="shared" si="82"/>
        <v/>
      </c>
      <c r="F76" s="43">
        <f t="shared" ref="F76:H80" si="83">SUM(F30,F52)</f>
        <v>0</v>
      </c>
      <c r="H76" s="43">
        <f t="shared" si="83"/>
        <v>0</v>
      </c>
      <c r="J76" s="43">
        <f t="shared" ref="J76:J80" si="84">SUM(J30,J52)</f>
        <v>0</v>
      </c>
      <c r="L76" s="43">
        <f t="shared" ref="L76:L80" si="85">SUM(L30,L52)</f>
        <v>0</v>
      </c>
      <c r="N76" s="43">
        <f t="shared" ref="N76:N80" si="86">SUM(N30,N52)</f>
        <v>0</v>
      </c>
      <c r="P76" s="43">
        <f t="shared" ref="P76:P80" si="87">SUM(P30,P52)</f>
        <v>0</v>
      </c>
      <c r="R76" s="43">
        <f t="shared" ref="R76:R80" si="88">SUM(R30,R52)</f>
        <v>0</v>
      </c>
      <c r="T76" s="43">
        <f t="shared" ref="T76:T80" si="89">SUM(T30,T52)</f>
        <v>0</v>
      </c>
      <c r="V76" s="43">
        <f t="shared" ref="V76:V80" si="90">SUM(V30,V52)</f>
        <v>0</v>
      </c>
      <c r="X76" s="43">
        <f t="shared" ref="X76:X80" si="91">SUM(X30,X52)</f>
        <v>0</v>
      </c>
      <c r="Z76" s="43">
        <f t="shared" ref="Z76:Z80" si="92">SUM(Z30,Z52)</f>
        <v>0</v>
      </c>
      <c r="AB76" s="43">
        <f t="shared" ref="AB76:AB80" si="93">SUM(AB30,AB52)</f>
        <v>0</v>
      </c>
      <c r="AD76" s="43">
        <f t="shared" ref="AD76:AD80" si="94">SUM(AD30,AD52)</f>
        <v>0</v>
      </c>
      <c r="AF76" s="43">
        <f t="shared" ref="AF76:AF80" si="95">SUM(AF30,AF52)</f>
        <v>0</v>
      </c>
      <c r="AH76" s="43">
        <f t="shared" ref="AH76:AH80" si="96">SUM(AH30,AH52)</f>
        <v>0</v>
      </c>
      <c r="AJ76" s="43">
        <f t="shared" ref="AJ76:AJ80" si="97">SUM(AJ30,AJ52)</f>
        <v>0</v>
      </c>
      <c r="AL76" s="43">
        <f t="shared" ref="AL76:AL80" si="98">SUM(AL30,AL52)</f>
        <v>0</v>
      </c>
      <c r="AN76" s="43">
        <f t="shared" ref="AN76:AN80" si="99">SUM(AN30,AN52)</f>
        <v>0</v>
      </c>
      <c r="AP76" s="43">
        <f t="shared" ref="AP76:AP80" si="100">SUM(AP30,AP52)</f>
        <v>0</v>
      </c>
      <c r="AR76" s="43">
        <f t="shared" ref="AR76:AR80" si="101">SUM(AR30,AR52)</f>
        <v>0</v>
      </c>
    </row>
    <row r="77" spans="1:45" ht="17.100000000000001" hidden="1" customHeight="1" outlineLevel="2" x14ac:dyDescent="0.25">
      <c r="D77" s="4" t="str">
        <f t="shared" si="82"/>
        <v/>
      </c>
      <c r="F77" s="43">
        <f t="shared" si="83"/>
        <v>0</v>
      </c>
      <c r="H77" s="43">
        <f t="shared" si="83"/>
        <v>0</v>
      </c>
      <c r="J77" s="43">
        <f t="shared" si="84"/>
        <v>0</v>
      </c>
      <c r="L77" s="43">
        <f t="shared" si="85"/>
        <v>0</v>
      </c>
      <c r="N77" s="43">
        <f t="shared" si="86"/>
        <v>0</v>
      </c>
      <c r="P77" s="43">
        <f t="shared" si="87"/>
        <v>0</v>
      </c>
      <c r="R77" s="43">
        <f t="shared" si="88"/>
        <v>0</v>
      </c>
      <c r="T77" s="43">
        <f t="shared" si="89"/>
        <v>0</v>
      </c>
      <c r="V77" s="43">
        <f t="shared" si="90"/>
        <v>0</v>
      </c>
      <c r="X77" s="43">
        <f t="shared" si="91"/>
        <v>0</v>
      </c>
      <c r="Z77" s="43">
        <f t="shared" si="92"/>
        <v>0</v>
      </c>
      <c r="AB77" s="43">
        <f t="shared" si="93"/>
        <v>0</v>
      </c>
      <c r="AD77" s="43">
        <f t="shared" si="94"/>
        <v>0</v>
      </c>
      <c r="AF77" s="43">
        <f t="shared" si="95"/>
        <v>0</v>
      </c>
      <c r="AH77" s="43">
        <f t="shared" si="96"/>
        <v>0</v>
      </c>
      <c r="AJ77" s="43">
        <f t="shared" si="97"/>
        <v>0</v>
      </c>
      <c r="AL77" s="43">
        <f t="shared" si="98"/>
        <v>0</v>
      </c>
      <c r="AN77" s="43">
        <f t="shared" si="99"/>
        <v>0</v>
      </c>
      <c r="AP77" s="43">
        <f t="shared" si="100"/>
        <v>0</v>
      </c>
      <c r="AR77" s="43">
        <f t="shared" si="101"/>
        <v>0</v>
      </c>
    </row>
    <row r="78" spans="1:45" ht="17.100000000000001" hidden="1" customHeight="1" outlineLevel="2" x14ac:dyDescent="0.25">
      <c r="D78" s="4" t="str">
        <f t="shared" si="82"/>
        <v/>
      </c>
      <c r="F78" s="43">
        <f t="shared" si="83"/>
        <v>0</v>
      </c>
      <c r="H78" s="43">
        <f t="shared" si="83"/>
        <v>0</v>
      </c>
      <c r="J78" s="43">
        <f t="shared" si="84"/>
        <v>0</v>
      </c>
      <c r="L78" s="43">
        <f t="shared" si="85"/>
        <v>0</v>
      </c>
      <c r="N78" s="43">
        <f t="shared" si="86"/>
        <v>0</v>
      </c>
      <c r="P78" s="43">
        <f t="shared" si="87"/>
        <v>0</v>
      </c>
      <c r="R78" s="43">
        <f t="shared" si="88"/>
        <v>0</v>
      </c>
      <c r="T78" s="43">
        <f t="shared" si="89"/>
        <v>0</v>
      </c>
      <c r="V78" s="43">
        <f t="shared" si="90"/>
        <v>0</v>
      </c>
      <c r="X78" s="43">
        <f t="shared" si="91"/>
        <v>0</v>
      </c>
      <c r="Z78" s="43">
        <f t="shared" si="92"/>
        <v>0</v>
      </c>
      <c r="AB78" s="43">
        <f t="shared" si="93"/>
        <v>0</v>
      </c>
      <c r="AD78" s="43">
        <f t="shared" si="94"/>
        <v>0</v>
      </c>
      <c r="AF78" s="43">
        <f t="shared" si="95"/>
        <v>0</v>
      </c>
      <c r="AH78" s="43">
        <f t="shared" si="96"/>
        <v>0</v>
      </c>
      <c r="AJ78" s="43">
        <f t="shared" si="97"/>
        <v>0</v>
      </c>
      <c r="AL78" s="43">
        <f t="shared" si="98"/>
        <v>0</v>
      </c>
      <c r="AN78" s="43">
        <f t="shared" si="99"/>
        <v>0</v>
      </c>
      <c r="AP78" s="43">
        <f t="shared" si="100"/>
        <v>0</v>
      </c>
      <c r="AR78" s="43">
        <f t="shared" si="101"/>
        <v>0</v>
      </c>
    </row>
    <row r="79" spans="1:45" ht="17.100000000000001" hidden="1" customHeight="1" outlineLevel="2" x14ac:dyDescent="0.25">
      <c r="D79" s="4" t="str">
        <f t="shared" si="82"/>
        <v/>
      </c>
      <c r="F79" s="43">
        <f t="shared" si="83"/>
        <v>0</v>
      </c>
      <c r="H79" s="43">
        <f t="shared" si="83"/>
        <v>0</v>
      </c>
      <c r="J79" s="43">
        <f t="shared" si="84"/>
        <v>0</v>
      </c>
      <c r="L79" s="43">
        <f t="shared" si="85"/>
        <v>0</v>
      </c>
      <c r="N79" s="43">
        <f t="shared" si="86"/>
        <v>0</v>
      </c>
      <c r="P79" s="43">
        <f t="shared" si="87"/>
        <v>0</v>
      </c>
      <c r="R79" s="43">
        <f t="shared" si="88"/>
        <v>0</v>
      </c>
      <c r="T79" s="43">
        <f t="shared" si="89"/>
        <v>0</v>
      </c>
      <c r="V79" s="43">
        <f t="shared" si="90"/>
        <v>0</v>
      </c>
      <c r="X79" s="43">
        <f t="shared" si="91"/>
        <v>0</v>
      </c>
      <c r="Z79" s="43">
        <f t="shared" si="92"/>
        <v>0</v>
      </c>
      <c r="AB79" s="43">
        <f t="shared" si="93"/>
        <v>0</v>
      </c>
      <c r="AD79" s="43">
        <f t="shared" si="94"/>
        <v>0</v>
      </c>
      <c r="AF79" s="43">
        <f t="shared" si="95"/>
        <v>0</v>
      </c>
      <c r="AH79" s="43">
        <f t="shared" si="96"/>
        <v>0</v>
      </c>
      <c r="AJ79" s="43">
        <f t="shared" si="97"/>
        <v>0</v>
      </c>
      <c r="AL79" s="43">
        <f t="shared" si="98"/>
        <v>0</v>
      </c>
      <c r="AN79" s="43">
        <f t="shared" si="99"/>
        <v>0</v>
      </c>
      <c r="AP79" s="43">
        <f t="shared" si="100"/>
        <v>0</v>
      </c>
      <c r="AR79" s="43">
        <f t="shared" si="101"/>
        <v>0</v>
      </c>
    </row>
    <row r="80" spans="1:45" ht="17.100000000000001" hidden="1" customHeight="1" outlineLevel="2" x14ac:dyDescent="0.25">
      <c r="D80" s="4" t="str">
        <f t="shared" si="82"/>
        <v/>
      </c>
      <c r="F80" s="43">
        <f t="shared" si="83"/>
        <v>0</v>
      </c>
      <c r="H80" s="43">
        <f t="shared" si="83"/>
        <v>0</v>
      </c>
      <c r="J80" s="43">
        <f t="shared" si="84"/>
        <v>0</v>
      </c>
      <c r="L80" s="43">
        <f t="shared" si="85"/>
        <v>0</v>
      </c>
      <c r="N80" s="43">
        <f t="shared" si="86"/>
        <v>0</v>
      </c>
      <c r="P80" s="43">
        <f t="shared" si="87"/>
        <v>0</v>
      </c>
      <c r="R80" s="43">
        <f t="shared" si="88"/>
        <v>0</v>
      </c>
      <c r="T80" s="43">
        <f t="shared" si="89"/>
        <v>0</v>
      </c>
      <c r="V80" s="43">
        <f t="shared" si="90"/>
        <v>0</v>
      </c>
      <c r="X80" s="43">
        <f t="shared" si="91"/>
        <v>0</v>
      </c>
      <c r="Z80" s="43">
        <f t="shared" si="92"/>
        <v>0</v>
      </c>
      <c r="AB80" s="43">
        <f t="shared" si="93"/>
        <v>0</v>
      </c>
      <c r="AD80" s="43">
        <f t="shared" si="94"/>
        <v>0</v>
      </c>
      <c r="AF80" s="43">
        <f t="shared" si="95"/>
        <v>0</v>
      </c>
      <c r="AH80" s="43">
        <f t="shared" si="96"/>
        <v>0</v>
      </c>
      <c r="AJ80" s="43">
        <f t="shared" si="97"/>
        <v>0</v>
      </c>
      <c r="AL80" s="43">
        <f t="shared" si="98"/>
        <v>0</v>
      </c>
      <c r="AN80" s="43">
        <f t="shared" si="99"/>
        <v>0</v>
      </c>
      <c r="AP80" s="43">
        <f t="shared" si="100"/>
        <v>0</v>
      </c>
      <c r="AR80" s="43">
        <f t="shared" si="101"/>
        <v>0</v>
      </c>
    </row>
    <row r="81" spans="1:45" s="5" customFormat="1" ht="17.100000000000001" hidden="1" customHeight="1" outlineLevel="2" x14ac:dyDescent="0.25">
      <c r="A81" s="58"/>
      <c r="B81" s="58"/>
      <c r="C81" s="58"/>
      <c r="D81" s="58" t="str">
        <f t="shared" si="82"/>
        <v/>
      </c>
      <c r="E81" s="60"/>
      <c r="F81" s="61">
        <f>SUM(F75:F80)</f>
        <v>0</v>
      </c>
      <c r="G81" s="60"/>
      <c r="H81" s="61">
        <f>SUM(H75:H80)</f>
        <v>0</v>
      </c>
      <c r="I81" s="60"/>
      <c r="J81" s="61">
        <f>SUM(J75:J80)</f>
        <v>0</v>
      </c>
      <c r="K81" s="60"/>
      <c r="L81" s="61">
        <f>SUM(L75:L80)</f>
        <v>0</v>
      </c>
      <c r="M81" s="60"/>
      <c r="N81" s="61">
        <f>SUM(N75:N80)</f>
        <v>0</v>
      </c>
      <c r="O81" s="60"/>
      <c r="P81" s="61">
        <f>SUM(P75:P80)</f>
        <v>0</v>
      </c>
      <c r="Q81" s="60"/>
      <c r="R81" s="61">
        <f>SUM(R75:R80)</f>
        <v>0</v>
      </c>
      <c r="S81" s="60"/>
      <c r="T81" s="61">
        <f>SUM(T75:T80)</f>
        <v>0</v>
      </c>
      <c r="U81" s="60"/>
      <c r="V81" s="61">
        <f>SUM(V75:V80)</f>
        <v>0</v>
      </c>
      <c r="W81" s="60"/>
      <c r="X81" s="61">
        <f>SUM(X75:X80)</f>
        <v>0</v>
      </c>
      <c r="Y81" s="60"/>
      <c r="Z81" s="61">
        <f>SUM(Z75:Z80)</f>
        <v>0</v>
      </c>
      <c r="AA81" s="60"/>
      <c r="AB81" s="61">
        <f>SUM(AB75:AB80)</f>
        <v>0</v>
      </c>
      <c r="AC81" s="60"/>
      <c r="AD81" s="61">
        <f>SUM(AD75:AD80)</f>
        <v>0</v>
      </c>
      <c r="AE81" s="60"/>
      <c r="AF81" s="61">
        <f>SUM(AF75:AF80)</f>
        <v>0</v>
      </c>
      <c r="AG81" s="60"/>
      <c r="AH81" s="61">
        <f>SUM(AH75:AH80)</f>
        <v>0</v>
      </c>
      <c r="AI81" s="60"/>
      <c r="AJ81" s="61">
        <f>SUM(AJ75:AJ80)</f>
        <v>0</v>
      </c>
      <c r="AK81" s="60"/>
      <c r="AL81" s="61">
        <f>SUM(AL75:AL80)</f>
        <v>0</v>
      </c>
      <c r="AM81" s="60"/>
      <c r="AN81" s="61">
        <f>SUM(AN75:AN80)</f>
        <v>0</v>
      </c>
      <c r="AO81" s="60"/>
      <c r="AP81" s="61">
        <f>SUM(AP75:AP80)</f>
        <v>0</v>
      </c>
      <c r="AQ81" s="60"/>
      <c r="AR81" s="61">
        <f>SUM(AR75:AR80)</f>
        <v>0</v>
      </c>
      <c r="AS81" s="60"/>
    </row>
    <row r="82" spans="1:45" ht="17.100000000000001" hidden="1" customHeight="1" outlineLevel="2" x14ac:dyDescent="0.25"/>
    <row r="83" spans="1:45" s="5" customFormat="1" ht="17.100000000000001" hidden="1" customHeight="1" outlineLevel="2" x14ac:dyDescent="0.25">
      <c r="A83" s="58"/>
      <c r="B83" s="58"/>
      <c r="C83" s="58"/>
      <c r="D83" s="58" t="str">
        <f>D38</f>
        <v>Finished development projects</v>
      </c>
      <c r="E83" s="60"/>
      <c r="F83" s="61">
        <f>SUM(F81,F70)</f>
        <v>0</v>
      </c>
      <c r="G83" s="60"/>
      <c r="H83" s="61">
        <f>SUM(H81,H70)</f>
        <v>0</v>
      </c>
      <c r="I83" s="60"/>
      <c r="J83" s="61">
        <f>SUM(J81,J70)</f>
        <v>0</v>
      </c>
      <c r="K83" s="60"/>
      <c r="L83" s="61">
        <f>SUM(L81,L70)</f>
        <v>0</v>
      </c>
      <c r="M83" s="60"/>
      <c r="N83" s="61">
        <f>SUM(N81,N70)</f>
        <v>0</v>
      </c>
      <c r="O83" s="60"/>
      <c r="P83" s="61">
        <f>SUM(P81,P70)</f>
        <v>0</v>
      </c>
      <c r="Q83" s="60"/>
      <c r="R83" s="61">
        <f>SUM(R81,R70)</f>
        <v>0</v>
      </c>
      <c r="S83" s="60"/>
      <c r="T83" s="61">
        <f>SUM(T81,T70)</f>
        <v>0</v>
      </c>
      <c r="U83" s="60"/>
      <c r="V83" s="61">
        <f>SUM(V81,V70)</f>
        <v>0</v>
      </c>
      <c r="W83" s="60"/>
      <c r="X83" s="61">
        <f>SUM(X81,X70)</f>
        <v>0</v>
      </c>
      <c r="Y83" s="60"/>
      <c r="Z83" s="61">
        <f>SUM(Z81,Z70)</f>
        <v>0</v>
      </c>
      <c r="AA83" s="60"/>
      <c r="AB83" s="61">
        <f>SUM(AB81,AB70)</f>
        <v>0</v>
      </c>
      <c r="AC83" s="60"/>
      <c r="AD83" s="61">
        <f>SUM(AD81,AD70)</f>
        <v>0</v>
      </c>
      <c r="AE83" s="60"/>
      <c r="AF83" s="61">
        <f>SUM(AF81,AF70)</f>
        <v>0</v>
      </c>
      <c r="AG83" s="60"/>
      <c r="AH83" s="61">
        <f>SUM(AH81,AH70)</f>
        <v>0</v>
      </c>
      <c r="AI83" s="60"/>
      <c r="AJ83" s="61">
        <f>SUM(AJ81,AJ70)</f>
        <v>0</v>
      </c>
      <c r="AK83" s="60"/>
      <c r="AL83" s="61">
        <f>SUM(AL81,AL70)</f>
        <v>0</v>
      </c>
      <c r="AM83" s="60"/>
      <c r="AN83" s="61">
        <f>SUM(AN81,AN70)</f>
        <v>0</v>
      </c>
      <c r="AO83" s="60"/>
      <c r="AP83" s="61">
        <f>SUM(AP81,AP70)</f>
        <v>0</v>
      </c>
      <c r="AQ83" s="60"/>
      <c r="AR83" s="61">
        <f>SUM(AR81,AR70)</f>
        <v>0</v>
      </c>
      <c r="AS83" s="60"/>
    </row>
    <row r="84" spans="1:45" ht="17.100000000000001" hidden="1" customHeight="1" outlineLevel="2" x14ac:dyDescent="0.25"/>
    <row r="85" spans="1:45" ht="17.100000000000001" customHeight="1" x14ac:dyDescent="0.25"/>
    <row r="86" spans="1:45" ht="17.100000000000001" customHeight="1" collapsed="1" x14ac:dyDescent="0.25">
      <c r="A86" s="40"/>
      <c r="B86" s="51">
        <v>110</v>
      </c>
      <c r="C86" s="44"/>
      <c r="D86" s="40" t="str">
        <f>D115</f>
        <v>Land and buildings</v>
      </c>
      <c r="E86" s="52"/>
      <c r="F86" s="53"/>
      <c r="G86" s="52"/>
      <c r="H86" s="53"/>
      <c r="I86" s="52"/>
      <c r="J86" s="53"/>
      <c r="K86" s="52"/>
      <c r="L86" s="53"/>
      <c r="M86" s="52"/>
      <c r="N86" s="53"/>
      <c r="O86" s="52"/>
      <c r="P86" s="53"/>
      <c r="Q86" s="52"/>
      <c r="R86" s="53"/>
      <c r="S86" s="52"/>
      <c r="T86" s="53"/>
      <c r="U86" s="52"/>
      <c r="V86" s="53"/>
      <c r="W86" s="52"/>
      <c r="X86" s="53"/>
      <c r="Y86" s="52"/>
      <c r="Z86" s="53"/>
      <c r="AA86" s="52"/>
      <c r="AB86" s="53"/>
      <c r="AC86" s="52"/>
      <c r="AD86" s="53"/>
      <c r="AE86" s="52"/>
      <c r="AF86" s="53"/>
      <c r="AG86" s="52"/>
      <c r="AH86" s="53"/>
      <c r="AI86" s="52"/>
      <c r="AJ86" s="53"/>
      <c r="AK86" s="52"/>
      <c r="AL86" s="53"/>
      <c r="AM86" s="52"/>
      <c r="AN86" s="53"/>
      <c r="AO86" s="52"/>
      <c r="AP86" s="53"/>
      <c r="AQ86" s="52"/>
      <c r="AR86" s="53"/>
      <c r="AS86" s="52"/>
    </row>
    <row r="87" spans="1:45" ht="17.100000000000001" hidden="1" customHeight="1" outlineLevel="1" x14ac:dyDescent="0.25"/>
    <row r="88" spans="1:45" ht="17.100000000000001" hidden="1" customHeight="1" outlineLevel="1" collapsed="1" x14ac:dyDescent="0.25">
      <c r="A88" s="54"/>
      <c r="B88" s="54"/>
      <c r="C88" s="55"/>
      <c r="D88" s="54" t="s">
        <v>123</v>
      </c>
      <c r="E88" s="56"/>
      <c r="F88" s="57"/>
      <c r="G88" s="56"/>
      <c r="H88" s="57"/>
      <c r="I88" s="56"/>
      <c r="J88" s="57"/>
      <c r="K88" s="56"/>
      <c r="L88" s="57"/>
      <c r="M88" s="56"/>
      <c r="N88" s="57"/>
      <c r="O88" s="56"/>
      <c r="P88" s="57"/>
      <c r="Q88" s="56"/>
      <c r="R88" s="57"/>
      <c r="S88" s="56"/>
      <c r="T88" s="57"/>
      <c r="U88" s="56"/>
      <c r="V88" s="57"/>
      <c r="W88" s="56"/>
      <c r="X88" s="57"/>
      <c r="Y88" s="56"/>
      <c r="Z88" s="57"/>
      <c r="AA88" s="56"/>
      <c r="AB88" s="57"/>
      <c r="AC88" s="56"/>
      <c r="AD88" s="57"/>
      <c r="AE88" s="56"/>
      <c r="AF88" s="57"/>
      <c r="AG88" s="56"/>
      <c r="AH88" s="57"/>
      <c r="AI88" s="56"/>
      <c r="AJ88" s="57"/>
      <c r="AK88" s="56"/>
      <c r="AL88" s="57"/>
      <c r="AM88" s="56"/>
      <c r="AN88" s="57"/>
      <c r="AO88" s="56"/>
      <c r="AP88" s="57"/>
      <c r="AQ88" s="56"/>
      <c r="AR88" s="57"/>
      <c r="AS88" s="56"/>
    </row>
    <row r="89" spans="1:45" ht="17.100000000000001" hidden="1" customHeight="1" outlineLevel="2" x14ac:dyDescent="0.25"/>
    <row r="90" spans="1:45" s="5" customFormat="1" ht="17.100000000000001" hidden="1" customHeight="1" outlineLevel="2" x14ac:dyDescent="0.25">
      <c r="A90" s="58"/>
      <c r="B90" s="58">
        <f>B86</f>
        <v>110</v>
      </c>
      <c r="C90" s="59">
        <v>199</v>
      </c>
      <c r="D90" s="58" t="str">
        <f>VLOOKUP($B90&amp;$C90,GA[],2,FALSE)&amp;"  -  PY"</f>
        <v>Cost at the end of the year- Land and buildings  -  PY</v>
      </c>
      <c r="E90" s="60"/>
      <c r="F90" s="61">
        <f>SUMIFS(
     UA[AmountYTD],
     UA[CompanyShortName],F$5,
     UA[Source],Source,
     UA[Year],YearEndYear,
     UA[Month],YearEnd,
     UA[AccountCode],$B90&amp;$C90,
     UA[GroupStructure],GroupStructure
  )</f>
        <v>0</v>
      </c>
      <c r="G90" s="60"/>
      <c r="H90" s="61">
        <f>SUMIFS(
     UA[AmountYTD],
     UA[CompanyShortName],H$5,
     UA[Source],Source,
     UA[Year],YearEndYear,
     UA[Month],YearEnd,
     UA[AccountCode],$B90&amp;$C90,
     UA[GroupStructure],GroupStructure
  )</f>
        <v>0</v>
      </c>
      <c r="I90" s="60"/>
      <c r="J90" s="61">
        <f>SUMIFS(
     UA[AmountYTD],
     UA[CompanyShortName],J$5,
     UA[Source],Source,
     UA[Year],YearEndYear,
     UA[Month],YearEnd,
     UA[AccountCode],$B90&amp;$C90,
     UA[GroupStructure],GroupStructure
  )</f>
        <v>0</v>
      </c>
      <c r="K90" s="60"/>
      <c r="L90" s="61">
        <f>SUMIFS(
     UA[AmountYTD],
     UA[CompanyShortName],L$5,
     UA[Source],Source,
     UA[Year],YearEndYear,
     UA[Month],YearEnd,
     UA[AccountCode],$B90&amp;$C90,
     UA[GroupStructure],GroupStructure
  )</f>
        <v>0</v>
      </c>
      <c r="M90" s="60"/>
      <c r="N90" s="61">
        <f>SUMIFS(
     UA[AmountYTD],
     UA[CompanyShortName],N$5,
     UA[Source],Source,
     UA[Year],YearEndYear,
     UA[Month],YearEnd,
     UA[AccountCode],$B90&amp;$C90,
     UA[GroupStructure],GroupStructure
  )</f>
        <v>0</v>
      </c>
      <c r="O90" s="60"/>
      <c r="P90" s="61">
        <f>SUMIFS(
     UA[AmountYTD],
     UA[CompanyShortName],P$5,
     UA[Source],Source,
     UA[Year],YearEndYear,
     UA[Month],YearEnd,
     UA[AccountCode],$B90&amp;$C90,
     UA[GroupStructure],GroupStructure
  )</f>
        <v>0</v>
      </c>
      <c r="Q90" s="60"/>
      <c r="R90" s="61">
        <f>SUMIFS(
     UA[AmountYTD],
     UA[CompanyShortName],R$5,
     UA[Source],Source,
     UA[Year],YearEndYear,
     UA[Month],YearEnd,
     UA[AccountCode],$B90&amp;$C90,
     UA[GroupStructure],GroupStructure
  )</f>
        <v>0</v>
      </c>
      <c r="S90" s="60"/>
      <c r="T90" s="61">
        <f>SUMIFS(
     UA[AmountYTD],
     UA[CompanyShortName],T$5,
     UA[Source],Source,
     UA[Year],YearEndYear,
     UA[Month],YearEnd,
     UA[AccountCode],$B90&amp;$C90,
     UA[GroupStructure],GroupStructure
  )</f>
        <v>0</v>
      </c>
      <c r="U90" s="60"/>
      <c r="V90" s="61">
        <f>SUMIFS(
     UA[AmountYTD],
     UA[CompanyShortName],V$5,
     UA[Source],Source,
     UA[Year],YearEndYear,
     UA[Month],YearEnd,
     UA[AccountCode],$B90&amp;$C90,
     UA[GroupStructure],GroupStructure
  )</f>
        <v>0</v>
      </c>
      <c r="W90" s="60"/>
      <c r="X90" s="61">
        <f>SUMIFS(
     UA[AmountYTD],
     UA[CompanyShortName],X$5,
     UA[Source],Source,
     UA[Year],YearEndYear,
     UA[Month],YearEnd,
     UA[AccountCode],$B90&amp;$C90,
     UA[GroupStructure],GroupStructure
  )</f>
        <v>0</v>
      </c>
      <c r="Y90" s="60"/>
      <c r="Z90" s="61">
        <f>SUMIFS(
     UA[AmountYTD],
     UA[CompanyShortName],Z$5,
     UA[Source],Source,
     UA[Year],YearEndYear,
     UA[Month],YearEnd,
     UA[AccountCode],$B90&amp;$C90,
     UA[GroupStructure],GroupStructure
  )</f>
        <v>0</v>
      </c>
      <c r="AA90" s="60"/>
      <c r="AB90" s="61">
        <f>SUMIFS(
     UA[AmountYTD],
     UA[CompanyShortName],AB$5,
     UA[Source],Source,
     UA[Year],YearEndYear,
     UA[Month],YearEnd,
     UA[AccountCode],$B90&amp;$C90,
     UA[GroupStructure],GroupStructure
  )</f>
        <v>0</v>
      </c>
      <c r="AC90" s="60"/>
      <c r="AD90" s="61">
        <f>SUMIFS(
     UA[AmountYTD],
     UA[CompanyShortName],AD$5,
     UA[Source],Source,
     UA[Year],YearEndYear,
     UA[Month],YearEnd,
     UA[AccountCode],$B90&amp;$C90,
     UA[GroupStructure],GroupStructure
  )</f>
        <v>0</v>
      </c>
      <c r="AE90" s="60"/>
      <c r="AF90" s="61">
        <f>SUMIFS(
     UA[AmountYTD],
     UA[CompanyShortName],AF$5,
     UA[Source],Source,
     UA[Year],YearEndYear,
     UA[Month],YearEnd,
     UA[AccountCode],$B90&amp;$C90,
     UA[GroupStructure],GroupStructure
  )</f>
        <v>0</v>
      </c>
      <c r="AG90" s="60"/>
      <c r="AH90" s="61">
        <f>SUMIFS(
     UA[AmountYTD],
     UA[CompanyShortName],AH$5,
     UA[Source],Source,
     UA[Year],YearEndYear,
     UA[Month],YearEnd,
     UA[AccountCode],$B90&amp;$C90,
     UA[GroupStructure],GroupStructure
  )</f>
        <v>0</v>
      </c>
      <c r="AI90" s="60"/>
      <c r="AJ90" s="61">
        <f>SUMIFS(
     UA[AmountYTD],
     UA[CompanyShortName],AJ$5,
     UA[Source],Source,
     UA[Year],YearEndYear,
     UA[Month],YearEnd,
     UA[AccountCode],$B90&amp;$C90,
     UA[GroupStructure],GroupStructure
  )</f>
        <v>0</v>
      </c>
      <c r="AK90" s="60"/>
      <c r="AL90" s="61">
        <f>SUMIFS(
     UA[AmountYTD],
     UA[CompanyShortName],AL$5,
     UA[Source],Source,
     UA[Year],YearEndYear,
     UA[Month],YearEnd,
     UA[AccountCode],$B90&amp;$C90,
     UA[GroupStructure],GroupStructure
  )</f>
        <v>0</v>
      </c>
      <c r="AM90" s="60"/>
      <c r="AN90" s="61">
        <f>SUMIFS(
     UA[AmountYTD],
     UA[CompanyShortName],AN$5,
     UA[Source],Source,
     UA[Year],YearEndYear,
     UA[Month],YearEnd,
     UA[AccountCode],$B90&amp;$C90,
     UA[GroupStructure],GroupStructure
  )</f>
        <v>0</v>
      </c>
      <c r="AO90" s="60"/>
      <c r="AP90" s="61">
        <f>SUMIFS(
     UA[AmountYTD],
     UA[CompanyShortName],AP$5,
     UA[Source],Source,
     UA[Year],YearEndYear,
     UA[Month],YearEnd,
     UA[AccountCode],$B90&amp;$C90,
     UA[GroupStructure],GroupStructure
  )</f>
        <v>0</v>
      </c>
      <c r="AQ90" s="60"/>
      <c r="AR90" s="61">
        <f>SUMIFS(
     UA[AmountYTD],
     UA[CompanyShortName],AR$5,
     UA[Source],Source,
     UA[Year],YearEndYear,
     UA[Month],YearEnd,
     UA[AccountCode],$B90&amp;$C90,
     UA[GroupStructure],GroupStructure
  )</f>
        <v>0</v>
      </c>
      <c r="AS90" s="60"/>
    </row>
    <row r="91" spans="1:45" ht="17.100000000000001" hidden="1" customHeight="1" outlineLevel="2" x14ac:dyDescent="0.25">
      <c r="D91" s="4" t="s">
        <v>124</v>
      </c>
      <c r="F91" s="43">
        <f>F93-F90</f>
        <v>0</v>
      </c>
      <c r="H91" s="43">
        <f>H93-H90</f>
        <v>0</v>
      </c>
      <c r="J91" s="43">
        <f>J93-J90</f>
        <v>0</v>
      </c>
      <c r="L91" s="43">
        <f>L93-L90</f>
        <v>0</v>
      </c>
      <c r="N91" s="43">
        <f>N93-N90</f>
        <v>0</v>
      </c>
      <c r="P91" s="43">
        <f>P93-P90</f>
        <v>0</v>
      </c>
      <c r="R91" s="43">
        <f>R93-R90</f>
        <v>0</v>
      </c>
      <c r="T91" s="43">
        <f>T93-T90</f>
        <v>0</v>
      </c>
      <c r="V91" s="43">
        <f>V93-V90</f>
        <v>0</v>
      </c>
      <c r="X91" s="43">
        <f>X93-X90</f>
        <v>0</v>
      </c>
      <c r="Z91" s="43">
        <f>Z93-Z90</f>
        <v>0</v>
      </c>
      <c r="AB91" s="43">
        <f>AB93-AB90</f>
        <v>0</v>
      </c>
      <c r="AD91" s="43">
        <f>AD93-AD90</f>
        <v>0</v>
      </c>
      <c r="AF91" s="43">
        <f>AF93-AF90</f>
        <v>0</v>
      </c>
      <c r="AH91" s="43">
        <f>AH93-AH90</f>
        <v>0</v>
      </c>
      <c r="AJ91" s="43">
        <f>AJ93-AJ90</f>
        <v>0</v>
      </c>
      <c r="AL91" s="43">
        <f>AL93-AL90</f>
        <v>0</v>
      </c>
      <c r="AN91" s="43">
        <f>AN93-AN90</f>
        <v>0</v>
      </c>
      <c r="AP91" s="43">
        <f>AP93-AP90</f>
        <v>0</v>
      </c>
      <c r="AR91" s="43">
        <f>AR93-AR90</f>
        <v>0</v>
      </c>
    </row>
    <row r="92" spans="1:45" ht="17.100000000000001" hidden="1" customHeight="1" outlineLevel="2" x14ac:dyDescent="0.25"/>
    <row r="93" spans="1:45" ht="17.100000000000001" hidden="1" customHeight="1" outlineLevel="2" x14ac:dyDescent="0.25">
      <c r="B93" s="4">
        <f>B90</f>
        <v>110</v>
      </c>
      <c r="C93" s="41">
        <v>110</v>
      </c>
      <c r="D93" s="4" t="str">
        <f>IFERROR(VLOOKUP($B93&amp;$C93,GA[],2,FALSE),"")</f>
        <v/>
      </c>
      <c r="F93" s="43">
        <f>SUMIFS(
     UA[AmountYTD],
     UA[CompanyShortName],F$5,
     UA[Source],Source,
     UA[Year],Year,
     UA[Month],Month,
     UA[AccountCode],$B93&amp;$C93,
     UA[GroupStructure],GroupStructure
  )</f>
        <v>0</v>
      </c>
      <c r="H93" s="43">
        <f>SUMIFS(
     UA[AmountYTD],
     UA[CompanyShortName],H$5,
     UA[Source],Source,
     UA[Year],Year,
     UA[Month],Month,
     UA[AccountCode],$B93&amp;$C93,
     UA[GroupStructure],GroupStructure
  )</f>
        <v>0</v>
      </c>
      <c r="J93" s="43">
        <f>SUMIFS(
     UA[AmountYTD],
     UA[CompanyShortName],J$5,
     UA[Source],Source,
     UA[Year],Year,
     UA[Month],Month,
     UA[AccountCode],$B93&amp;$C93,
     UA[GroupStructure],GroupStructure
  )</f>
        <v>0</v>
      </c>
      <c r="L93" s="43">
        <f>SUMIFS(
     UA[AmountYTD],
     UA[CompanyShortName],L$5,
     UA[Source],Source,
     UA[Year],Year,
     UA[Month],Month,
     UA[AccountCode],$B93&amp;$C93,
     UA[GroupStructure],GroupStructure
  )</f>
        <v>0</v>
      </c>
      <c r="N93" s="43">
        <f>SUMIFS(
     UA[AmountYTD],
     UA[CompanyShortName],N$5,
     UA[Source],Source,
     UA[Year],Year,
     UA[Month],Month,
     UA[AccountCode],$B93&amp;$C93,
     UA[GroupStructure],GroupStructure
  )</f>
        <v>0</v>
      </c>
      <c r="P93" s="43">
        <f>SUMIFS(
     UA[AmountYTD],
     UA[CompanyShortName],P$5,
     UA[Source],Source,
     UA[Year],Year,
     UA[Month],Month,
     UA[AccountCode],$B93&amp;$C93,
     UA[GroupStructure],GroupStructure
  )</f>
        <v>0</v>
      </c>
      <c r="R93" s="43">
        <f>SUMIFS(
     UA[AmountYTD],
     UA[CompanyShortName],R$5,
     UA[Source],Source,
     UA[Year],Year,
     UA[Month],Month,
     UA[AccountCode],$B93&amp;$C93,
     UA[GroupStructure],GroupStructure
  )</f>
        <v>0</v>
      </c>
      <c r="T93" s="43">
        <f>SUMIFS(
     UA[AmountYTD],
     UA[CompanyShortName],T$5,
     UA[Source],Source,
     UA[Year],Year,
     UA[Month],Month,
     UA[AccountCode],$B93&amp;$C93,
     UA[GroupStructure],GroupStructure
  )</f>
        <v>0</v>
      </c>
      <c r="V93" s="43">
        <f>SUMIFS(
     UA[AmountYTD],
     UA[CompanyShortName],V$5,
     UA[Source],Source,
     UA[Year],Year,
     UA[Month],Month,
     UA[AccountCode],$B93&amp;$C93,
     UA[GroupStructure],GroupStructure
  )</f>
        <v>0</v>
      </c>
      <c r="X93" s="43">
        <f>SUMIFS(
     UA[AmountYTD],
     UA[CompanyShortName],X$5,
     UA[Source],Source,
     UA[Year],Year,
     UA[Month],Month,
     UA[AccountCode],$B93&amp;$C93,
     UA[GroupStructure],GroupStructure
  )</f>
        <v>0</v>
      </c>
      <c r="Z93" s="43">
        <f>SUMIFS(
     UA[AmountYTD],
     UA[CompanyShortName],Z$5,
     UA[Source],Source,
     UA[Year],Year,
     UA[Month],Month,
     UA[AccountCode],$B93&amp;$C93,
     UA[GroupStructure],GroupStructure
  )</f>
        <v>0</v>
      </c>
      <c r="AB93" s="43">
        <f>SUMIFS(
     UA[AmountYTD],
     UA[CompanyShortName],AB$5,
     UA[Source],Source,
     UA[Year],Year,
     UA[Month],Month,
     UA[AccountCode],$B93&amp;$C93,
     UA[GroupStructure],GroupStructure
  )</f>
        <v>0</v>
      </c>
      <c r="AD93" s="43">
        <f>SUMIFS(
     UA[AmountYTD],
     UA[CompanyShortName],AD$5,
     UA[Source],Source,
     UA[Year],Year,
     UA[Month],Month,
     UA[AccountCode],$B93&amp;$C93,
     UA[GroupStructure],GroupStructure
  )</f>
        <v>0</v>
      </c>
      <c r="AF93" s="43">
        <f>SUMIFS(
     UA[AmountYTD],
     UA[CompanyShortName],AF$5,
     UA[Source],Source,
     UA[Year],Year,
     UA[Month],Month,
     UA[AccountCode],$B93&amp;$C93,
     UA[GroupStructure],GroupStructure
  )</f>
        <v>0</v>
      </c>
      <c r="AH93" s="43">
        <f>SUMIFS(
     UA[AmountYTD],
     UA[CompanyShortName],AH$5,
     UA[Source],Source,
     UA[Year],Year,
     UA[Month],Month,
     UA[AccountCode],$B93&amp;$C93,
     UA[GroupStructure],GroupStructure
  )</f>
        <v>0</v>
      </c>
      <c r="AJ93" s="43">
        <f>SUMIFS(
     UA[AmountYTD],
     UA[CompanyShortName],AJ$5,
     UA[Source],Source,
     UA[Year],Year,
     UA[Month],Month,
     UA[AccountCode],$B93&amp;$C93,
     UA[GroupStructure],GroupStructure
  )</f>
        <v>0</v>
      </c>
      <c r="AL93" s="43">
        <f>SUMIFS(
     UA[AmountYTD],
     UA[CompanyShortName],AL$5,
     UA[Source],Source,
     UA[Year],Year,
     UA[Month],Month,
     UA[AccountCode],$B93&amp;$C93,
     UA[GroupStructure],GroupStructure
  )</f>
        <v>0</v>
      </c>
      <c r="AN93" s="43">
        <f>SUMIFS(
     UA[AmountYTD],
     UA[CompanyShortName],AN$5,
     UA[Source],Source,
     UA[Year],Year,
     UA[Month],Month,
     UA[AccountCode],$B93&amp;$C93,
     UA[GroupStructure],GroupStructure
  )</f>
        <v>0</v>
      </c>
      <c r="AP93" s="43">
        <f>SUMIFS(
     UA[AmountYTD],
     UA[CompanyShortName],AP$5,
     UA[Source],Source,
     UA[Year],Year,
     UA[Month],Month,
     UA[AccountCode],$B93&amp;$C93,
     UA[GroupStructure],GroupStructure
  )</f>
        <v>0</v>
      </c>
      <c r="AR93" s="43">
        <f>SUMIFS(
     UA[AmountYTD],
     UA[CompanyShortName],AR$5,
     UA[Source],Source,
     UA[Year],Year,
     UA[Month],Month,
     UA[AccountCode],$B93&amp;$C93,
     UA[GroupStructure],GroupStructure
  )</f>
        <v>0</v>
      </c>
    </row>
    <row r="94" spans="1:45" ht="17.100000000000001" hidden="1" customHeight="1" outlineLevel="2" x14ac:dyDescent="0.25">
      <c r="B94" s="4">
        <f t="shared" ref="B94:B100" si="102">B93</f>
        <v>110</v>
      </c>
      <c r="C94" s="4">
        <f t="shared" ref="C94:C99" si="103">C93+10</f>
        <v>120</v>
      </c>
      <c r="D94" s="4" t="str">
        <f>IFERROR(VLOOKUP($B94&amp;$C94,GA[],2,FALSE),"")</f>
        <v/>
      </c>
      <c r="F94" s="43">
        <f>SUMIFS(
     UA[AmountYTD],
     UA[CompanyShortName],F$5,
     UA[Source],Source,
     UA[Year],Year,
     UA[Month],Month,
     UA[AccountCode],$B94&amp;$C94,
     UA[GroupStructure],GroupStructure
  )</f>
        <v>0</v>
      </c>
      <c r="H94" s="43">
        <f>SUMIFS(
     UA[AmountYTD],
     UA[CompanyShortName],H$5,
     UA[Source],Source,
     UA[Year],Year,
     UA[Month],Month,
     UA[AccountCode],$B94&amp;$C94,
     UA[GroupStructure],GroupStructure
  )</f>
        <v>0</v>
      </c>
      <c r="J94" s="43">
        <f>SUMIFS(
     UA[AmountYTD],
     UA[CompanyShortName],J$5,
     UA[Source],Source,
     UA[Year],Year,
     UA[Month],Month,
     UA[AccountCode],$B94&amp;$C94,
     UA[GroupStructure],GroupStructure
  )</f>
        <v>0</v>
      </c>
      <c r="L94" s="43">
        <f>SUMIFS(
     UA[AmountYTD],
     UA[CompanyShortName],L$5,
     UA[Source],Source,
     UA[Year],Year,
     UA[Month],Month,
     UA[AccountCode],$B94&amp;$C94,
     UA[GroupStructure],GroupStructure
  )</f>
        <v>0</v>
      </c>
      <c r="N94" s="43">
        <f>SUMIFS(
     UA[AmountYTD],
     UA[CompanyShortName],N$5,
     UA[Source],Source,
     UA[Year],Year,
     UA[Month],Month,
     UA[AccountCode],$B94&amp;$C94,
     UA[GroupStructure],GroupStructure
  )</f>
        <v>0</v>
      </c>
      <c r="P94" s="43">
        <f>SUMIFS(
     UA[AmountYTD],
     UA[CompanyShortName],P$5,
     UA[Source],Source,
     UA[Year],Year,
     UA[Month],Month,
     UA[AccountCode],$B94&amp;$C94,
     UA[GroupStructure],GroupStructure
  )</f>
        <v>0</v>
      </c>
      <c r="R94" s="43">
        <f>SUMIFS(
     UA[AmountYTD],
     UA[CompanyShortName],R$5,
     UA[Source],Source,
     UA[Year],Year,
     UA[Month],Month,
     UA[AccountCode],$B94&amp;$C94,
     UA[GroupStructure],GroupStructure
  )</f>
        <v>0</v>
      </c>
      <c r="T94" s="43">
        <f>SUMIFS(
     UA[AmountYTD],
     UA[CompanyShortName],T$5,
     UA[Source],Source,
     UA[Year],Year,
     UA[Month],Month,
     UA[AccountCode],$B94&amp;$C94,
     UA[GroupStructure],GroupStructure
  )</f>
        <v>0</v>
      </c>
      <c r="V94" s="43">
        <f>SUMIFS(
     UA[AmountYTD],
     UA[CompanyShortName],V$5,
     UA[Source],Source,
     UA[Year],Year,
     UA[Month],Month,
     UA[AccountCode],$B94&amp;$C94,
     UA[GroupStructure],GroupStructure
  )</f>
        <v>0</v>
      </c>
      <c r="X94" s="43">
        <f>SUMIFS(
     UA[AmountYTD],
     UA[CompanyShortName],X$5,
     UA[Source],Source,
     UA[Year],Year,
     UA[Month],Month,
     UA[AccountCode],$B94&amp;$C94,
     UA[GroupStructure],GroupStructure
  )</f>
        <v>0</v>
      </c>
      <c r="Z94" s="43">
        <f>SUMIFS(
     UA[AmountYTD],
     UA[CompanyShortName],Z$5,
     UA[Source],Source,
     UA[Year],Year,
     UA[Month],Month,
     UA[AccountCode],$B94&amp;$C94,
     UA[GroupStructure],GroupStructure
  )</f>
        <v>0</v>
      </c>
      <c r="AB94" s="43">
        <f>SUMIFS(
     UA[AmountYTD],
     UA[CompanyShortName],AB$5,
     UA[Source],Source,
     UA[Year],Year,
     UA[Month],Month,
     UA[AccountCode],$B94&amp;$C94,
     UA[GroupStructure],GroupStructure
  )</f>
        <v>0</v>
      </c>
      <c r="AD94" s="43">
        <f>SUMIFS(
     UA[AmountYTD],
     UA[CompanyShortName],AD$5,
     UA[Source],Source,
     UA[Year],Year,
     UA[Month],Month,
     UA[AccountCode],$B94&amp;$C94,
     UA[GroupStructure],GroupStructure
  )</f>
        <v>0</v>
      </c>
      <c r="AF94" s="43">
        <f>SUMIFS(
     UA[AmountYTD],
     UA[CompanyShortName],AF$5,
     UA[Source],Source,
     UA[Year],Year,
     UA[Month],Month,
     UA[AccountCode],$B94&amp;$C94,
     UA[GroupStructure],GroupStructure
  )</f>
        <v>0</v>
      </c>
      <c r="AH94" s="43">
        <f>SUMIFS(
     UA[AmountYTD],
     UA[CompanyShortName],AH$5,
     UA[Source],Source,
     UA[Year],Year,
     UA[Month],Month,
     UA[AccountCode],$B94&amp;$C94,
     UA[GroupStructure],GroupStructure
  )</f>
        <v>0</v>
      </c>
      <c r="AJ94" s="43">
        <f>SUMIFS(
     UA[AmountYTD],
     UA[CompanyShortName],AJ$5,
     UA[Source],Source,
     UA[Year],Year,
     UA[Month],Month,
     UA[AccountCode],$B94&amp;$C94,
     UA[GroupStructure],GroupStructure
  )</f>
        <v>0</v>
      </c>
      <c r="AL94" s="43">
        <f>SUMIFS(
     UA[AmountYTD],
     UA[CompanyShortName],AL$5,
     UA[Source],Source,
     UA[Year],Year,
     UA[Month],Month,
     UA[AccountCode],$B94&amp;$C94,
     UA[GroupStructure],GroupStructure
  )</f>
        <v>0</v>
      </c>
      <c r="AN94" s="43">
        <f>SUMIFS(
     UA[AmountYTD],
     UA[CompanyShortName],AN$5,
     UA[Source],Source,
     UA[Year],Year,
     UA[Month],Month,
     UA[AccountCode],$B94&amp;$C94,
     UA[GroupStructure],GroupStructure
  )</f>
        <v>0</v>
      </c>
      <c r="AP94" s="43">
        <f>SUMIFS(
     UA[AmountYTD],
     UA[CompanyShortName],AP$5,
     UA[Source],Source,
     UA[Year],Year,
     UA[Month],Month,
     UA[AccountCode],$B94&amp;$C94,
     UA[GroupStructure],GroupStructure
  )</f>
        <v>0</v>
      </c>
      <c r="AR94" s="43">
        <f>SUMIFS(
     UA[AmountYTD],
     UA[CompanyShortName],AR$5,
     UA[Source],Source,
     UA[Year],Year,
     UA[Month],Month,
     UA[AccountCode],$B94&amp;$C94,
     UA[GroupStructure],GroupStructure
  )</f>
        <v>0</v>
      </c>
    </row>
    <row r="95" spans="1:45" ht="17.100000000000001" hidden="1" customHeight="1" outlineLevel="2" x14ac:dyDescent="0.25">
      <c r="B95" s="4">
        <f t="shared" si="102"/>
        <v>110</v>
      </c>
      <c r="C95" s="4">
        <f t="shared" si="103"/>
        <v>130</v>
      </c>
      <c r="D95" s="4" t="str">
        <f>IFERROR(VLOOKUP($B95&amp;$C95,GA[],2,FALSE),"")</f>
        <v/>
      </c>
      <c r="F95" s="43">
        <f>SUMIFS(
     UA[AmountYTD],
     UA[CompanyShortName],F$5,
     UA[Source],Source,
     UA[Year],Year,
     UA[Month],Month,
     UA[AccountCode],$B95&amp;$C95,
     UA[GroupStructure],GroupStructure
  )</f>
        <v>0</v>
      </c>
      <c r="H95" s="43">
        <f>SUMIFS(
     UA[AmountYTD],
     UA[CompanyShortName],H$5,
     UA[Source],Source,
     UA[Year],Year,
     UA[Month],Month,
     UA[AccountCode],$B95&amp;$C95,
     UA[GroupStructure],GroupStructure
  )</f>
        <v>0</v>
      </c>
      <c r="J95" s="43">
        <f>SUMIFS(
     UA[AmountYTD],
     UA[CompanyShortName],J$5,
     UA[Source],Source,
     UA[Year],Year,
     UA[Month],Month,
     UA[AccountCode],$B95&amp;$C95,
     UA[GroupStructure],GroupStructure
  )</f>
        <v>0</v>
      </c>
      <c r="L95" s="43">
        <f>SUMIFS(
     UA[AmountYTD],
     UA[CompanyShortName],L$5,
     UA[Source],Source,
     UA[Year],Year,
     UA[Month],Month,
     UA[AccountCode],$B95&amp;$C95,
     UA[GroupStructure],GroupStructure
  )</f>
        <v>0</v>
      </c>
      <c r="N95" s="43">
        <f>SUMIFS(
     UA[AmountYTD],
     UA[CompanyShortName],N$5,
     UA[Source],Source,
     UA[Year],Year,
     UA[Month],Month,
     UA[AccountCode],$B95&amp;$C95,
     UA[GroupStructure],GroupStructure
  )</f>
        <v>0</v>
      </c>
      <c r="P95" s="43">
        <f>SUMIFS(
     UA[AmountYTD],
     UA[CompanyShortName],P$5,
     UA[Source],Source,
     UA[Year],Year,
     UA[Month],Month,
     UA[AccountCode],$B95&amp;$C95,
     UA[GroupStructure],GroupStructure
  )</f>
        <v>0</v>
      </c>
      <c r="R95" s="43">
        <f>SUMIFS(
     UA[AmountYTD],
     UA[CompanyShortName],R$5,
     UA[Source],Source,
     UA[Year],Year,
     UA[Month],Month,
     UA[AccountCode],$B95&amp;$C95,
     UA[GroupStructure],GroupStructure
  )</f>
        <v>0</v>
      </c>
      <c r="T95" s="43">
        <f>SUMIFS(
     UA[AmountYTD],
     UA[CompanyShortName],T$5,
     UA[Source],Source,
     UA[Year],Year,
     UA[Month],Month,
     UA[AccountCode],$B95&amp;$C95,
     UA[GroupStructure],GroupStructure
  )</f>
        <v>0</v>
      </c>
      <c r="V95" s="43">
        <f>SUMIFS(
     UA[AmountYTD],
     UA[CompanyShortName],V$5,
     UA[Source],Source,
     UA[Year],Year,
     UA[Month],Month,
     UA[AccountCode],$B95&amp;$C95,
     UA[GroupStructure],GroupStructure
  )</f>
        <v>0</v>
      </c>
      <c r="X95" s="43">
        <f>SUMIFS(
     UA[AmountYTD],
     UA[CompanyShortName],X$5,
     UA[Source],Source,
     UA[Year],Year,
     UA[Month],Month,
     UA[AccountCode],$B95&amp;$C95,
     UA[GroupStructure],GroupStructure
  )</f>
        <v>0</v>
      </c>
      <c r="Z95" s="43">
        <f>SUMIFS(
     UA[AmountYTD],
     UA[CompanyShortName],Z$5,
     UA[Source],Source,
     UA[Year],Year,
     UA[Month],Month,
     UA[AccountCode],$B95&amp;$C95,
     UA[GroupStructure],GroupStructure
  )</f>
        <v>0</v>
      </c>
      <c r="AB95" s="43">
        <f>SUMIFS(
     UA[AmountYTD],
     UA[CompanyShortName],AB$5,
     UA[Source],Source,
     UA[Year],Year,
     UA[Month],Month,
     UA[AccountCode],$B95&amp;$C95,
     UA[GroupStructure],GroupStructure
  )</f>
        <v>0</v>
      </c>
      <c r="AD95" s="43">
        <f>SUMIFS(
     UA[AmountYTD],
     UA[CompanyShortName],AD$5,
     UA[Source],Source,
     UA[Year],Year,
     UA[Month],Month,
     UA[AccountCode],$B95&amp;$C95,
     UA[GroupStructure],GroupStructure
  )</f>
        <v>0</v>
      </c>
      <c r="AF95" s="43">
        <f>SUMIFS(
     UA[AmountYTD],
     UA[CompanyShortName],AF$5,
     UA[Source],Source,
     UA[Year],Year,
     UA[Month],Month,
     UA[AccountCode],$B95&amp;$C95,
     UA[GroupStructure],GroupStructure
  )</f>
        <v>0</v>
      </c>
      <c r="AH95" s="43">
        <f>SUMIFS(
     UA[AmountYTD],
     UA[CompanyShortName],AH$5,
     UA[Source],Source,
     UA[Year],Year,
     UA[Month],Month,
     UA[AccountCode],$B95&amp;$C95,
     UA[GroupStructure],GroupStructure
  )</f>
        <v>0</v>
      </c>
      <c r="AJ95" s="43">
        <f>SUMIFS(
     UA[AmountYTD],
     UA[CompanyShortName],AJ$5,
     UA[Source],Source,
     UA[Year],Year,
     UA[Month],Month,
     UA[AccountCode],$B95&amp;$C95,
     UA[GroupStructure],GroupStructure
  )</f>
        <v>0</v>
      </c>
      <c r="AL95" s="43">
        <f>SUMIFS(
     UA[AmountYTD],
     UA[CompanyShortName],AL$5,
     UA[Source],Source,
     UA[Year],Year,
     UA[Month],Month,
     UA[AccountCode],$B95&amp;$C95,
     UA[GroupStructure],GroupStructure
  )</f>
        <v>0</v>
      </c>
      <c r="AN95" s="43">
        <f>SUMIFS(
     UA[AmountYTD],
     UA[CompanyShortName],AN$5,
     UA[Source],Source,
     UA[Year],Year,
     UA[Month],Month,
     UA[AccountCode],$B95&amp;$C95,
     UA[GroupStructure],GroupStructure
  )</f>
        <v>0</v>
      </c>
      <c r="AP95" s="43">
        <f>SUMIFS(
     UA[AmountYTD],
     UA[CompanyShortName],AP$5,
     UA[Source],Source,
     UA[Year],Year,
     UA[Month],Month,
     UA[AccountCode],$B95&amp;$C95,
     UA[GroupStructure],GroupStructure
  )</f>
        <v>0</v>
      </c>
      <c r="AR95" s="43">
        <f>SUMIFS(
     UA[AmountYTD],
     UA[CompanyShortName],AR$5,
     UA[Source],Source,
     UA[Year],Year,
     UA[Month],Month,
     UA[AccountCode],$B95&amp;$C95,
     UA[GroupStructure],GroupStructure
  )</f>
        <v>0</v>
      </c>
    </row>
    <row r="96" spans="1:45" ht="17.100000000000001" hidden="1" customHeight="1" outlineLevel="2" x14ac:dyDescent="0.25">
      <c r="B96" s="4">
        <f t="shared" si="102"/>
        <v>110</v>
      </c>
      <c r="C96" s="4">
        <f t="shared" si="103"/>
        <v>140</v>
      </c>
      <c r="D96" s="4" t="str">
        <f>IFERROR(VLOOKUP($B96&amp;$C96,GA[],2,FALSE),"")</f>
        <v/>
      </c>
      <c r="F96" s="43">
        <f>SUMIFS(
     UA[AmountYTD],
     UA[CompanyShortName],F$5,
     UA[Source],Source,
     UA[Year],Year,
     UA[Month],Month,
     UA[AccountCode],$B96&amp;$C96,
     UA[GroupStructure],GroupStructure
  )</f>
        <v>0</v>
      </c>
      <c r="H96" s="43">
        <f>SUMIFS(
     UA[AmountYTD],
     UA[CompanyShortName],H$5,
     UA[Source],Source,
     UA[Year],Year,
     UA[Month],Month,
     UA[AccountCode],$B96&amp;$C96,
     UA[GroupStructure],GroupStructure
  )</f>
        <v>0</v>
      </c>
      <c r="J96" s="43">
        <f>SUMIFS(
     UA[AmountYTD],
     UA[CompanyShortName],J$5,
     UA[Source],Source,
     UA[Year],Year,
     UA[Month],Month,
     UA[AccountCode],$B96&amp;$C96,
     UA[GroupStructure],GroupStructure
  )</f>
        <v>0</v>
      </c>
      <c r="L96" s="43">
        <f>SUMIFS(
     UA[AmountYTD],
     UA[CompanyShortName],L$5,
     UA[Source],Source,
     UA[Year],Year,
     UA[Month],Month,
     UA[AccountCode],$B96&amp;$C96,
     UA[GroupStructure],GroupStructure
  )</f>
        <v>0</v>
      </c>
      <c r="N96" s="43">
        <f>SUMIFS(
     UA[AmountYTD],
     UA[CompanyShortName],N$5,
     UA[Source],Source,
     UA[Year],Year,
     UA[Month],Month,
     UA[AccountCode],$B96&amp;$C96,
     UA[GroupStructure],GroupStructure
  )</f>
        <v>0</v>
      </c>
      <c r="P96" s="43">
        <f>SUMIFS(
     UA[AmountYTD],
     UA[CompanyShortName],P$5,
     UA[Source],Source,
     UA[Year],Year,
     UA[Month],Month,
     UA[AccountCode],$B96&amp;$C96,
     UA[GroupStructure],GroupStructure
  )</f>
        <v>0</v>
      </c>
      <c r="R96" s="43">
        <f>SUMIFS(
     UA[AmountYTD],
     UA[CompanyShortName],R$5,
     UA[Source],Source,
     UA[Year],Year,
     UA[Month],Month,
     UA[AccountCode],$B96&amp;$C96,
     UA[GroupStructure],GroupStructure
  )</f>
        <v>0</v>
      </c>
      <c r="T96" s="43">
        <f>SUMIFS(
     UA[AmountYTD],
     UA[CompanyShortName],T$5,
     UA[Source],Source,
     UA[Year],Year,
     UA[Month],Month,
     UA[AccountCode],$B96&amp;$C96,
     UA[GroupStructure],GroupStructure
  )</f>
        <v>0</v>
      </c>
      <c r="V96" s="43">
        <f>SUMIFS(
     UA[AmountYTD],
     UA[CompanyShortName],V$5,
     UA[Source],Source,
     UA[Year],Year,
     UA[Month],Month,
     UA[AccountCode],$B96&amp;$C96,
     UA[GroupStructure],GroupStructure
  )</f>
        <v>0</v>
      </c>
      <c r="X96" s="43">
        <f>SUMIFS(
     UA[AmountYTD],
     UA[CompanyShortName],X$5,
     UA[Source],Source,
     UA[Year],Year,
     UA[Month],Month,
     UA[AccountCode],$B96&amp;$C96,
     UA[GroupStructure],GroupStructure
  )</f>
        <v>0</v>
      </c>
      <c r="Z96" s="43">
        <f>SUMIFS(
     UA[AmountYTD],
     UA[CompanyShortName],Z$5,
     UA[Source],Source,
     UA[Year],Year,
     UA[Month],Month,
     UA[AccountCode],$B96&amp;$C96,
     UA[GroupStructure],GroupStructure
  )</f>
        <v>0</v>
      </c>
      <c r="AB96" s="43">
        <f>SUMIFS(
     UA[AmountYTD],
     UA[CompanyShortName],AB$5,
     UA[Source],Source,
     UA[Year],Year,
     UA[Month],Month,
     UA[AccountCode],$B96&amp;$C96,
     UA[GroupStructure],GroupStructure
  )</f>
        <v>0</v>
      </c>
      <c r="AD96" s="43">
        <f>SUMIFS(
     UA[AmountYTD],
     UA[CompanyShortName],AD$5,
     UA[Source],Source,
     UA[Year],Year,
     UA[Month],Month,
     UA[AccountCode],$B96&amp;$C96,
     UA[GroupStructure],GroupStructure
  )</f>
        <v>0</v>
      </c>
      <c r="AF96" s="43">
        <f>SUMIFS(
     UA[AmountYTD],
     UA[CompanyShortName],AF$5,
     UA[Source],Source,
     UA[Year],Year,
     UA[Month],Month,
     UA[AccountCode],$B96&amp;$C96,
     UA[GroupStructure],GroupStructure
  )</f>
        <v>0</v>
      </c>
      <c r="AH96" s="43">
        <f>SUMIFS(
     UA[AmountYTD],
     UA[CompanyShortName],AH$5,
     UA[Source],Source,
     UA[Year],Year,
     UA[Month],Month,
     UA[AccountCode],$B96&amp;$C96,
     UA[GroupStructure],GroupStructure
  )</f>
        <v>0</v>
      </c>
      <c r="AJ96" s="43">
        <f>SUMIFS(
     UA[AmountYTD],
     UA[CompanyShortName],AJ$5,
     UA[Source],Source,
     UA[Year],Year,
     UA[Month],Month,
     UA[AccountCode],$B96&amp;$C96,
     UA[GroupStructure],GroupStructure
  )</f>
        <v>0</v>
      </c>
      <c r="AL96" s="43">
        <f>SUMIFS(
     UA[AmountYTD],
     UA[CompanyShortName],AL$5,
     UA[Source],Source,
     UA[Year],Year,
     UA[Month],Month,
     UA[AccountCode],$B96&amp;$C96,
     UA[GroupStructure],GroupStructure
  )</f>
        <v>0</v>
      </c>
      <c r="AN96" s="43">
        <f>SUMIFS(
     UA[AmountYTD],
     UA[CompanyShortName],AN$5,
     UA[Source],Source,
     UA[Year],Year,
     UA[Month],Month,
     UA[AccountCode],$B96&amp;$C96,
     UA[GroupStructure],GroupStructure
  )</f>
        <v>0</v>
      </c>
      <c r="AP96" s="43">
        <f>SUMIFS(
     UA[AmountYTD],
     UA[CompanyShortName],AP$5,
     UA[Source],Source,
     UA[Year],Year,
     UA[Month],Month,
     UA[AccountCode],$B96&amp;$C96,
     UA[GroupStructure],GroupStructure
  )</f>
        <v>0</v>
      </c>
      <c r="AR96" s="43">
        <f>SUMIFS(
     UA[AmountYTD],
     UA[CompanyShortName],AR$5,
     UA[Source],Source,
     UA[Year],Year,
     UA[Month],Month,
     UA[AccountCode],$B96&amp;$C96,
     UA[GroupStructure],GroupStructure
  )</f>
        <v>0</v>
      </c>
    </row>
    <row r="97" spans="1:45" ht="17.100000000000001" hidden="1" customHeight="1" outlineLevel="2" x14ac:dyDescent="0.25">
      <c r="B97" s="4">
        <f t="shared" si="102"/>
        <v>110</v>
      </c>
      <c r="C97" s="4">
        <f t="shared" si="103"/>
        <v>150</v>
      </c>
      <c r="D97" s="4" t="str">
        <f>IFERROR(VLOOKUP($B97&amp;$C97,GA[],2,FALSE),"")</f>
        <v/>
      </c>
      <c r="F97" s="43">
        <f>SUMIFS(
     UA[AmountYTD],
     UA[CompanyShortName],F$5,
     UA[Source],Source,
     UA[Year],Year,
     UA[Month],Month,
     UA[AccountCode],$B97&amp;$C97,
     UA[GroupStructure],GroupStructure
  )</f>
        <v>0</v>
      </c>
      <c r="H97" s="43">
        <f>SUMIFS(
     UA[AmountYTD],
     UA[CompanyShortName],H$5,
     UA[Source],Source,
     UA[Year],Year,
     UA[Month],Month,
     UA[AccountCode],$B97&amp;$C97,
     UA[GroupStructure],GroupStructure
  )</f>
        <v>0</v>
      </c>
      <c r="J97" s="43">
        <f>SUMIFS(
     UA[AmountYTD],
     UA[CompanyShortName],J$5,
     UA[Source],Source,
     UA[Year],Year,
     UA[Month],Month,
     UA[AccountCode],$B97&amp;$C97,
     UA[GroupStructure],GroupStructure
  )</f>
        <v>0</v>
      </c>
      <c r="L97" s="43">
        <f>SUMIFS(
     UA[AmountYTD],
     UA[CompanyShortName],L$5,
     UA[Source],Source,
     UA[Year],Year,
     UA[Month],Month,
     UA[AccountCode],$B97&amp;$C97,
     UA[GroupStructure],GroupStructure
  )</f>
        <v>0</v>
      </c>
      <c r="N97" s="43">
        <f>SUMIFS(
     UA[AmountYTD],
     UA[CompanyShortName],N$5,
     UA[Source],Source,
     UA[Year],Year,
     UA[Month],Month,
     UA[AccountCode],$B97&amp;$C97,
     UA[GroupStructure],GroupStructure
  )</f>
        <v>0</v>
      </c>
      <c r="P97" s="43">
        <f>SUMIFS(
     UA[AmountYTD],
     UA[CompanyShortName],P$5,
     UA[Source],Source,
     UA[Year],Year,
     UA[Month],Month,
     UA[AccountCode],$B97&amp;$C97,
     UA[GroupStructure],GroupStructure
  )</f>
        <v>0</v>
      </c>
      <c r="R97" s="43">
        <f>SUMIFS(
     UA[AmountYTD],
     UA[CompanyShortName],R$5,
     UA[Source],Source,
     UA[Year],Year,
     UA[Month],Month,
     UA[AccountCode],$B97&amp;$C97,
     UA[GroupStructure],GroupStructure
  )</f>
        <v>0</v>
      </c>
      <c r="T97" s="43">
        <f>SUMIFS(
     UA[AmountYTD],
     UA[CompanyShortName],T$5,
     UA[Source],Source,
     UA[Year],Year,
     UA[Month],Month,
     UA[AccountCode],$B97&amp;$C97,
     UA[GroupStructure],GroupStructure
  )</f>
        <v>0</v>
      </c>
      <c r="V97" s="43">
        <f>SUMIFS(
     UA[AmountYTD],
     UA[CompanyShortName],V$5,
     UA[Source],Source,
     UA[Year],Year,
     UA[Month],Month,
     UA[AccountCode],$B97&amp;$C97,
     UA[GroupStructure],GroupStructure
  )</f>
        <v>0</v>
      </c>
      <c r="X97" s="43">
        <f>SUMIFS(
     UA[AmountYTD],
     UA[CompanyShortName],X$5,
     UA[Source],Source,
     UA[Year],Year,
     UA[Month],Month,
     UA[AccountCode],$B97&amp;$C97,
     UA[GroupStructure],GroupStructure
  )</f>
        <v>0</v>
      </c>
      <c r="Z97" s="43">
        <f>SUMIFS(
     UA[AmountYTD],
     UA[CompanyShortName],Z$5,
     UA[Source],Source,
     UA[Year],Year,
     UA[Month],Month,
     UA[AccountCode],$B97&amp;$C97,
     UA[GroupStructure],GroupStructure
  )</f>
        <v>0</v>
      </c>
      <c r="AB97" s="43">
        <f>SUMIFS(
     UA[AmountYTD],
     UA[CompanyShortName],AB$5,
     UA[Source],Source,
     UA[Year],Year,
     UA[Month],Month,
     UA[AccountCode],$B97&amp;$C97,
     UA[GroupStructure],GroupStructure
  )</f>
        <v>0</v>
      </c>
      <c r="AD97" s="43">
        <f>SUMIFS(
     UA[AmountYTD],
     UA[CompanyShortName],AD$5,
     UA[Source],Source,
     UA[Year],Year,
     UA[Month],Month,
     UA[AccountCode],$B97&amp;$C97,
     UA[GroupStructure],GroupStructure
  )</f>
        <v>0</v>
      </c>
      <c r="AF97" s="43">
        <f>SUMIFS(
     UA[AmountYTD],
     UA[CompanyShortName],AF$5,
     UA[Source],Source,
     UA[Year],Year,
     UA[Month],Month,
     UA[AccountCode],$B97&amp;$C97,
     UA[GroupStructure],GroupStructure
  )</f>
        <v>0</v>
      </c>
      <c r="AH97" s="43">
        <f>SUMIFS(
     UA[AmountYTD],
     UA[CompanyShortName],AH$5,
     UA[Source],Source,
     UA[Year],Year,
     UA[Month],Month,
     UA[AccountCode],$B97&amp;$C97,
     UA[GroupStructure],GroupStructure
  )</f>
        <v>0</v>
      </c>
      <c r="AJ97" s="43">
        <f>SUMIFS(
     UA[AmountYTD],
     UA[CompanyShortName],AJ$5,
     UA[Source],Source,
     UA[Year],Year,
     UA[Month],Month,
     UA[AccountCode],$B97&amp;$C97,
     UA[GroupStructure],GroupStructure
  )</f>
        <v>0</v>
      </c>
      <c r="AL97" s="43">
        <f>SUMIFS(
     UA[AmountYTD],
     UA[CompanyShortName],AL$5,
     UA[Source],Source,
     UA[Year],Year,
     UA[Month],Month,
     UA[AccountCode],$B97&amp;$C97,
     UA[GroupStructure],GroupStructure
  )</f>
        <v>0</v>
      </c>
      <c r="AN97" s="43">
        <f>SUMIFS(
     UA[AmountYTD],
     UA[CompanyShortName],AN$5,
     UA[Source],Source,
     UA[Year],Year,
     UA[Month],Month,
     UA[AccountCode],$B97&amp;$C97,
     UA[GroupStructure],GroupStructure
  )</f>
        <v>0</v>
      </c>
      <c r="AP97" s="43">
        <f>SUMIFS(
     UA[AmountYTD],
     UA[CompanyShortName],AP$5,
     UA[Source],Source,
     UA[Year],Year,
     UA[Month],Month,
     UA[AccountCode],$B97&amp;$C97,
     UA[GroupStructure],GroupStructure
  )</f>
        <v>0</v>
      </c>
      <c r="AR97" s="43">
        <f>SUMIFS(
     UA[AmountYTD],
     UA[CompanyShortName],AR$5,
     UA[Source],Source,
     UA[Year],Year,
     UA[Month],Month,
     UA[AccountCode],$B97&amp;$C97,
     UA[GroupStructure],GroupStructure
  )</f>
        <v>0</v>
      </c>
    </row>
    <row r="98" spans="1:45" ht="17.100000000000001" hidden="1" customHeight="1" outlineLevel="2" x14ac:dyDescent="0.25">
      <c r="B98" s="4">
        <f t="shared" si="102"/>
        <v>110</v>
      </c>
      <c r="C98" s="4">
        <f t="shared" si="103"/>
        <v>160</v>
      </c>
      <c r="D98" s="4" t="str">
        <f>IFERROR(VLOOKUP($B98&amp;$C98,GA[],2,FALSE),"")</f>
        <v/>
      </c>
      <c r="F98" s="43">
        <f>SUMIFS(
     UA[AmountYTD],
     UA[CompanyShortName],F$5,
     UA[Source],Source,
     UA[Year],Year,
     UA[Month],Month,
     UA[AccountCode],$B98&amp;$C98,
     UA[GroupStructure],GroupStructure
  )</f>
        <v>0</v>
      </c>
      <c r="H98" s="43">
        <f>SUMIFS(
     UA[AmountYTD],
     UA[CompanyShortName],H$5,
     UA[Source],Source,
     UA[Year],Year,
     UA[Month],Month,
     UA[AccountCode],$B98&amp;$C98,
     UA[GroupStructure],GroupStructure
  )</f>
        <v>0</v>
      </c>
      <c r="J98" s="43">
        <f>SUMIFS(
     UA[AmountYTD],
     UA[CompanyShortName],J$5,
     UA[Source],Source,
     UA[Year],Year,
     UA[Month],Month,
     UA[AccountCode],$B98&amp;$C98,
     UA[GroupStructure],GroupStructure
  )</f>
        <v>0</v>
      </c>
      <c r="L98" s="43">
        <f>SUMIFS(
     UA[AmountYTD],
     UA[CompanyShortName],L$5,
     UA[Source],Source,
     UA[Year],Year,
     UA[Month],Month,
     UA[AccountCode],$B98&amp;$C98,
     UA[GroupStructure],GroupStructure
  )</f>
        <v>0</v>
      </c>
      <c r="N98" s="43">
        <f>SUMIFS(
     UA[AmountYTD],
     UA[CompanyShortName],N$5,
     UA[Source],Source,
     UA[Year],Year,
     UA[Month],Month,
     UA[AccountCode],$B98&amp;$C98,
     UA[GroupStructure],GroupStructure
  )</f>
        <v>0</v>
      </c>
      <c r="P98" s="43">
        <f>SUMIFS(
     UA[AmountYTD],
     UA[CompanyShortName],P$5,
     UA[Source],Source,
     UA[Year],Year,
     UA[Month],Month,
     UA[AccountCode],$B98&amp;$C98,
     UA[GroupStructure],GroupStructure
  )</f>
        <v>0</v>
      </c>
      <c r="R98" s="43">
        <f>SUMIFS(
     UA[AmountYTD],
     UA[CompanyShortName],R$5,
     UA[Source],Source,
     UA[Year],Year,
     UA[Month],Month,
     UA[AccountCode],$B98&amp;$C98,
     UA[GroupStructure],GroupStructure
  )</f>
        <v>0</v>
      </c>
      <c r="T98" s="43">
        <f>SUMIFS(
     UA[AmountYTD],
     UA[CompanyShortName],T$5,
     UA[Source],Source,
     UA[Year],Year,
     UA[Month],Month,
     UA[AccountCode],$B98&amp;$C98,
     UA[GroupStructure],GroupStructure
  )</f>
        <v>0</v>
      </c>
      <c r="V98" s="43">
        <f>SUMIFS(
     UA[AmountYTD],
     UA[CompanyShortName],V$5,
     UA[Source],Source,
     UA[Year],Year,
     UA[Month],Month,
     UA[AccountCode],$B98&amp;$C98,
     UA[GroupStructure],GroupStructure
  )</f>
        <v>0</v>
      </c>
      <c r="X98" s="43">
        <f>SUMIFS(
     UA[AmountYTD],
     UA[CompanyShortName],X$5,
     UA[Source],Source,
     UA[Year],Year,
     UA[Month],Month,
     UA[AccountCode],$B98&amp;$C98,
     UA[GroupStructure],GroupStructure
  )</f>
        <v>0</v>
      </c>
      <c r="Z98" s="43">
        <f>SUMIFS(
     UA[AmountYTD],
     UA[CompanyShortName],Z$5,
     UA[Source],Source,
     UA[Year],Year,
     UA[Month],Month,
     UA[AccountCode],$B98&amp;$C98,
     UA[GroupStructure],GroupStructure
  )</f>
        <v>0</v>
      </c>
      <c r="AB98" s="43">
        <f>SUMIFS(
     UA[AmountYTD],
     UA[CompanyShortName],AB$5,
     UA[Source],Source,
     UA[Year],Year,
     UA[Month],Month,
     UA[AccountCode],$B98&amp;$C98,
     UA[GroupStructure],GroupStructure
  )</f>
        <v>0</v>
      </c>
      <c r="AD98" s="43">
        <f>SUMIFS(
     UA[AmountYTD],
     UA[CompanyShortName],AD$5,
     UA[Source],Source,
     UA[Year],Year,
     UA[Month],Month,
     UA[AccountCode],$B98&amp;$C98,
     UA[GroupStructure],GroupStructure
  )</f>
        <v>0</v>
      </c>
      <c r="AF98" s="43">
        <f>SUMIFS(
     UA[AmountYTD],
     UA[CompanyShortName],AF$5,
     UA[Source],Source,
     UA[Year],Year,
     UA[Month],Month,
     UA[AccountCode],$B98&amp;$C98,
     UA[GroupStructure],GroupStructure
  )</f>
        <v>0</v>
      </c>
      <c r="AH98" s="43">
        <f>SUMIFS(
     UA[AmountYTD],
     UA[CompanyShortName],AH$5,
     UA[Source],Source,
     UA[Year],Year,
     UA[Month],Month,
     UA[AccountCode],$B98&amp;$C98,
     UA[GroupStructure],GroupStructure
  )</f>
        <v>0</v>
      </c>
      <c r="AJ98" s="43">
        <f>SUMIFS(
     UA[AmountYTD],
     UA[CompanyShortName],AJ$5,
     UA[Source],Source,
     UA[Year],Year,
     UA[Month],Month,
     UA[AccountCode],$B98&amp;$C98,
     UA[GroupStructure],GroupStructure
  )</f>
        <v>0</v>
      </c>
      <c r="AL98" s="43">
        <f>SUMIFS(
     UA[AmountYTD],
     UA[CompanyShortName],AL$5,
     UA[Source],Source,
     UA[Year],Year,
     UA[Month],Month,
     UA[AccountCode],$B98&amp;$C98,
     UA[GroupStructure],GroupStructure
  )</f>
        <v>0</v>
      </c>
      <c r="AN98" s="43">
        <f>SUMIFS(
     UA[AmountYTD],
     UA[CompanyShortName],AN$5,
     UA[Source],Source,
     UA[Year],Year,
     UA[Month],Month,
     UA[AccountCode],$B98&amp;$C98,
     UA[GroupStructure],GroupStructure
  )</f>
        <v>0</v>
      </c>
      <c r="AP98" s="43">
        <f>SUMIFS(
     UA[AmountYTD],
     UA[CompanyShortName],AP$5,
     UA[Source],Source,
     UA[Year],Year,
     UA[Month],Month,
     UA[AccountCode],$B98&amp;$C98,
     UA[GroupStructure],GroupStructure
  )</f>
        <v>0</v>
      </c>
      <c r="AR98" s="43">
        <f>SUMIFS(
     UA[AmountYTD],
     UA[CompanyShortName],AR$5,
     UA[Source],Source,
     UA[Year],Year,
     UA[Month],Month,
     UA[AccountCode],$B98&amp;$C98,
     UA[GroupStructure],GroupStructure
  )</f>
        <v>0</v>
      </c>
    </row>
    <row r="99" spans="1:45" ht="17.100000000000001" hidden="1" customHeight="1" outlineLevel="2" x14ac:dyDescent="0.25">
      <c r="B99" s="4">
        <f t="shared" si="102"/>
        <v>110</v>
      </c>
      <c r="C99" s="4">
        <f t="shared" si="103"/>
        <v>170</v>
      </c>
      <c r="D99" s="4" t="str">
        <f>IFERROR(VLOOKUP($B99&amp;$C99,GA[],2,FALSE),"")</f>
        <v/>
      </c>
      <c r="F99" s="43">
        <f>SUMIFS(
     UA[AmountYTD],
     UA[CompanyShortName],F$5,
     UA[Source],Source,
     UA[Year],Year,
     UA[Month],Month,
     UA[AccountCode],$B99&amp;$C99,
     UA[GroupStructure],GroupStructure
  )</f>
        <v>0</v>
      </c>
      <c r="H99" s="43">
        <f>SUMIFS(
     UA[AmountYTD],
     UA[CompanyShortName],H$5,
     UA[Source],Source,
     UA[Year],Year,
     UA[Month],Month,
     UA[AccountCode],$B99&amp;$C99,
     UA[GroupStructure],GroupStructure
  )</f>
        <v>0</v>
      </c>
      <c r="J99" s="43">
        <f>SUMIFS(
     UA[AmountYTD],
     UA[CompanyShortName],J$5,
     UA[Source],Source,
     UA[Year],Year,
     UA[Month],Month,
     UA[AccountCode],$B99&amp;$C99,
     UA[GroupStructure],GroupStructure
  )</f>
        <v>0</v>
      </c>
      <c r="L99" s="43">
        <f>SUMIFS(
     UA[AmountYTD],
     UA[CompanyShortName],L$5,
     UA[Source],Source,
     UA[Year],Year,
     UA[Month],Month,
     UA[AccountCode],$B99&amp;$C99,
     UA[GroupStructure],GroupStructure
  )</f>
        <v>0</v>
      </c>
      <c r="N99" s="43">
        <f>SUMIFS(
     UA[AmountYTD],
     UA[CompanyShortName],N$5,
     UA[Source],Source,
     UA[Year],Year,
     UA[Month],Month,
     UA[AccountCode],$B99&amp;$C99,
     UA[GroupStructure],GroupStructure
  )</f>
        <v>0</v>
      </c>
      <c r="P99" s="43">
        <f>SUMIFS(
     UA[AmountYTD],
     UA[CompanyShortName],P$5,
     UA[Source],Source,
     UA[Year],Year,
     UA[Month],Month,
     UA[AccountCode],$B99&amp;$C99,
     UA[GroupStructure],GroupStructure
  )</f>
        <v>0</v>
      </c>
      <c r="R99" s="43">
        <f>SUMIFS(
     UA[AmountYTD],
     UA[CompanyShortName],R$5,
     UA[Source],Source,
     UA[Year],Year,
     UA[Month],Month,
     UA[AccountCode],$B99&amp;$C99,
     UA[GroupStructure],GroupStructure
  )</f>
        <v>0</v>
      </c>
      <c r="T99" s="43">
        <f>SUMIFS(
     UA[AmountYTD],
     UA[CompanyShortName],T$5,
     UA[Source],Source,
     UA[Year],Year,
     UA[Month],Month,
     UA[AccountCode],$B99&amp;$C99,
     UA[GroupStructure],GroupStructure
  )</f>
        <v>0</v>
      </c>
      <c r="V99" s="43">
        <f>SUMIFS(
     UA[AmountYTD],
     UA[CompanyShortName],V$5,
     UA[Source],Source,
     UA[Year],Year,
     UA[Month],Month,
     UA[AccountCode],$B99&amp;$C99,
     UA[GroupStructure],GroupStructure
  )</f>
        <v>0</v>
      </c>
      <c r="X99" s="43">
        <f>SUMIFS(
     UA[AmountYTD],
     UA[CompanyShortName],X$5,
     UA[Source],Source,
     UA[Year],Year,
     UA[Month],Month,
     UA[AccountCode],$B99&amp;$C99,
     UA[GroupStructure],GroupStructure
  )</f>
        <v>0</v>
      </c>
      <c r="Z99" s="43">
        <f>SUMIFS(
     UA[AmountYTD],
     UA[CompanyShortName],Z$5,
     UA[Source],Source,
     UA[Year],Year,
     UA[Month],Month,
     UA[AccountCode],$B99&amp;$C99,
     UA[GroupStructure],GroupStructure
  )</f>
        <v>0</v>
      </c>
      <c r="AB99" s="43">
        <f>SUMIFS(
     UA[AmountYTD],
     UA[CompanyShortName],AB$5,
     UA[Source],Source,
     UA[Year],Year,
     UA[Month],Month,
     UA[AccountCode],$B99&amp;$C99,
     UA[GroupStructure],GroupStructure
  )</f>
        <v>0</v>
      </c>
      <c r="AD99" s="43">
        <f>SUMIFS(
     UA[AmountYTD],
     UA[CompanyShortName],AD$5,
     UA[Source],Source,
     UA[Year],Year,
     UA[Month],Month,
     UA[AccountCode],$B99&amp;$C99,
     UA[GroupStructure],GroupStructure
  )</f>
        <v>0</v>
      </c>
      <c r="AF99" s="43">
        <f>SUMIFS(
     UA[AmountYTD],
     UA[CompanyShortName],AF$5,
     UA[Source],Source,
     UA[Year],Year,
     UA[Month],Month,
     UA[AccountCode],$B99&amp;$C99,
     UA[GroupStructure],GroupStructure
  )</f>
        <v>0</v>
      </c>
      <c r="AH99" s="43">
        <f>SUMIFS(
     UA[AmountYTD],
     UA[CompanyShortName],AH$5,
     UA[Source],Source,
     UA[Year],Year,
     UA[Month],Month,
     UA[AccountCode],$B99&amp;$C99,
     UA[GroupStructure],GroupStructure
  )</f>
        <v>0</v>
      </c>
      <c r="AJ99" s="43">
        <f>SUMIFS(
     UA[AmountYTD],
     UA[CompanyShortName],AJ$5,
     UA[Source],Source,
     UA[Year],Year,
     UA[Month],Month,
     UA[AccountCode],$B99&amp;$C99,
     UA[GroupStructure],GroupStructure
  )</f>
        <v>0</v>
      </c>
      <c r="AL99" s="43">
        <f>SUMIFS(
     UA[AmountYTD],
     UA[CompanyShortName],AL$5,
     UA[Source],Source,
     UA[Year],Year,
     UA[Month],Month,
     UA[AccountCode],$B99&amp;$C99,
     UA[GroupStructure],GroupStructure
  )</f>
        <v>0</v>
      </c>
      <c r="AN99" s="43">
        <f>SUMIFS(
     UA[AmountYTD],
     UA[CompanyShortName],AN$5,
     UA[Source],Source,
     UA[Year],Year,
     UA[Month],Month,
     UA[AccountCode],$B99&amp;$C99,
     UA[GroupStructure],GroupStructure
  )</f>
        <v>0</v>
      </c>
      <c r="AP99" s="43">
        <f>SUMIFS(
     UA[AmountYTD],
     UA[CompanyShortName],AP$5,
     UA[Source],Source,
     UA[Year],Year,
     UA[Month],Month,
     UA[AccountCode],$B99&amp;$C99,
     UA[GroupStructure],GroupStructure
  )</f>
        <v>0</v>
      </c>
      <c r="AR99" s="43">
        <f>SUMIFS(
     UA[AmountYTD],
     UA[CompanyShortName],AR$5,
     UA[Source],Source,
     UA[Year],Year,
     UA[Month],Month,
     UA[AccountCode],$B99&amp;$C99,
     UA[GroupStructure],GroupStructure
  )</f>
        <v>0</v>
      </c>
    </row>
    <row r="100" spans="1:45" s="5" customFormat="1" ht="17.100000000000001" hidden="1" customHeight="1" outlineLevel="2" x14ac:dyDescent="0.25">
      <c r="A100" s="58"/>
      <c r="B100" s="58">
        <f t="shared" si="102"/>
        <v>110</v>
      </c>
      <c r="C100" s="58">
        <f>C90</f>
        <v>199</v>
      </c>
      <c r="D100" s="58" t="str">
        <f>IFERROR(VLOOKUP($B100&amp;$C100,GA[],2,FALSE),"")</f>
        <v>Cost at the end of the year- Land and buildings</v>
      </c>
      <c r="E100" s="60"/>
      <c r="F100" s="61">
        <f>SUMIFS(
     UA[AmountYTD],
     UA[CompanyShortName],F$5,
     UA[Source],Source,
     UA[Year],Year,
     UA[Month],Month,
     UA[AccountCode],$B100&amp;$C100,
     UA[GroupStructure],GroupStructure
  )</f>
        <v>0</v>
      </c>
      <c r="G100" s="60"/>
      <c r="H100" s="61">
        <f>SUMIFS(
     UA[AmountYTD],
     UA[CompanyShortName],H$5,
     UA[Source],Source,
     UA[Year],Year,
     UA[Month],Month,
     UA[AccountCode],$B100&amp;$C100,
     UA[GroupStructure],GroupStructure
  )</f>
        <v>0</v>
      </c>
      <c r="I100" s="60"/>
      <c r="J100" s="61">
        <f>SUMIFS(
     UA[AmountYTD],
     UA[CompanyShortName],J$5,
     UA[Source],Source,
     UA[Year],Year,
     UA[Month],Month,
     UA[AccountCode],$B100&amp;$C100,
     UA[GroupStructure],GroupStructure
  )</f>
        <v>0</v>
      </c>
      <c r="K100" s="60"/>
      <c r="L100" s="61">
        <f>SUMIFS(
     UA[AmountYTD],
     UA[CompanyShortName],L$5,
     UA[Source],Source,
     UA[Year],Year,
     UA[Month],Month,
     UA[AccountCode],$B100&amp;$C100,
     UA[GroupStructure],GroupStructure
  )</f>
        <v>0</v>
      </c>
      <c r="M100" s="60"/>
      <c r="N100" s="61">
        <f>SUMIFS(
     UA[AmountYTD],
     UA[CompanyShortName],N$5,
     UA[Source],Source,
     UA[Year],Year,
     UA[Month],Month,
     UA[AccountCode],$B100&amp;$C100,
     UA[GroupStructure],GroupStructure
  )</f>
        <v>0</v>
      </c>
      <c r="O100" s="60"/>
      <c r="P100" s="61">
        <f>SUMIFS(
     UA[AmountYTD],
     UA[CompanyShortName],P$5,
     UA[Source],Source,
     UA[Year],Year,
     UA[Month],Month,
     UA[AccountCode],$B100&amp;$C100,
     UA[GroupStructure],GroupStructure
  )</f>
        <v>0</v>
      </c>
      <c r="Q100" s="60"/>
      <c r="R100" s="61">
        <f>SUMIFS(
     UA[AmountYTD],
     UA[CompanyShortName],R$5,
     UA[Source],Source,
     UA[Year],Year,
     UA[Month],Month,
     UA[AccountCode],$B100&amp;$C100,
     UA[GroupStructure],GroupStructure
  )</f>
        <v>0</v>
      </c>
      <c r="S100" s="60"/>
      <c r="T100" s="61">
        <f>SUMIFS(
     UA[AmountYTD],
     UA[CompanyShortName],T$5,
     UA[Source],Source,
     UA[Year],Year,
     UA[Month],Month,
     UA[AccountCode],$B100&amp;$C100,
     UA[GroupStructure],GroupStructure
  )</f>
        <v>0</v>
      </c>
      <c r="U100" s="60"/>
      <c r="V100" s="61">
        <f>SUMIFS(
     UA[AmountYTD],
     UA[CompanyShortName],V$5,
     UA[Source],Source,
     UA[Year],Year,
     UA[Month],Month,
     UA[AccountCode],$B100&amp;$C100,
     UA[GroupStructure],GroupStructure
  )</f>
        <v>0</v>
      </c>
      <c r="W100" s="60"/>
      <c r="X100" s="61">
        <f>SUMIFS(
     UA[AmountYTD],
     UA[CompanyShortName],X$5,
     UA[Source],Source,
     UA[Year],Year,
     UA[Month],Month,
     UA[AccountCode],$B100&amp;$C100,
     UA[GroupStructure],GroupStructure
  )</f>
        <v>0</v>
      </c>
      <c r="Y100" s="60"/>
      <c r="Z100" s="61">
        <f>SUMIFS(
     UA[AmountYTD],
     UA[CompanyShortName],Z$5,
     UA[Source],Source,
     UA[Year],Year,
     UA[Month],Month,
     UA[AccountCode],$B100&amp;$C100,
     UA[GroupStructure],GroupStructure
  )</f>
        <v>0</v>
      </c>
      <c r="AA100" s="60"/>
      <c r="AB100" s="61">
        <f>SUMIFS(
     UA[AmountYTD],
     UA[CompanyShortName],AB$5,
     UA[Source],Source,
     UA[Year],Year,
     UA[Month],Month,
     UA[AccountCode],$B100&amp;$C100,
     UA[GroupStructure],GroupStructure
  )</f>
        <v>0</v>
      </c>
      <c r="AC100" s="60"/>
      <c r="AD100" s="61">
        <f>SUMIFS(
     UA[AmountYTD],
     UA[CompanyShortName],AD$5,
     UA[Source],Source,
     UA[Year],Year,
     UA[Month],Month,
     UA[AccountCode],$B100&amp;$C100,
     UA[GroupStructure],GroupStructure
  )</f>
        <v>0</v>
      </c>
      <c r="AE100" s="60"/>
      <c r="AF100" s="61">
        <f>SUMIFS(
     UA[AmountYTD],
     UA[CompanyShortName],AF$5,
     UA[Source],Source,
     UA[Year],Year,
     UA[Month],Month,
     UA[AccountCode],$B100&amp;$C100,
     UA[GroupStructure],GroupStructure
  )</f>
        <v>0</v>
      </c>
      <c r="AG100" s="60"/>
      <c r="AH100" s="61">
        <f>SUMIFS(
     UA[AmountYTD],
     UA[CompanyShortName],AH$5,
     UA[Source],Source,
     UA[Year],Year,
     UA[Month],Month,
     UA[AccountCode],$B100&amp;$C100,
     UA[GroupStructure],GroupStructure
  )</f>
        <v>0</v>
      </c>
      <c r="AI100" s="60"/>
      <c r="AJ100" s="61">
        <f>SUMIFS(
     UA[AmountYTD],
     UA[CompanyShortName],AJ$5,
     UA[Source],Source,
     UA[Year],Year,
     UA[Month],Month,
     UA[AccountCode],$B100&amp;$C100,
     UA[GroupStructure],GroupStructure
  )</f>
        <v>0</v>
      </c>
      <c r="AK100" s="60"/>
      <c r="AL100" s="61">
        <f>SUMIFS(
     UA[AmountYTD],
     UA[CompanyShortName],AL$5,
     UA[Source],Source,
     UA[Year],Year,
     UA[Month],Month,
     UA[AccountCode],$B100&amp;$C100,
     UA[GroupStructure],GroupStructure
  )</f>
        <v>0</v>
      </c>
      <c r="AM100" s="60"/>
      <c r="AN100" s="61">
        <f>SUMIFS(
     UA[AmountYTD],
     UA[CompanyShortName],AN$5,
     UA[Source],Source,
     UA[Year],Year,
     UA[Month],Month,
     UA[AccountCode],$B100&amp;$C100,
     UA[GroupStructure],GroupStructure
  )</f>
        <v>0</v>
      </c>
      <c r="AO100" s="60"/>
      <c r="AP100" s="61">
        <f>SUMIFS(
     UA[AmountYTD],
     UA[CompanyShortName],AP$5,
     UA[Source],Source,
     UA[Year],Year,
     UA[Month],Month,
     UA[AccountCode],$B100&amp;$C100,
     UA[GroupStructure],GroupStructure
  )</f>
        <v>0</v>
      </c>
      <c r="AQ100" s="60"/>
      <c r="AR100" s="61">
        <f>SUMIFS(
     UA[AmountYTD],
     UA[CompanyShortName],AR$5,
     UA[Source],Source,
     UA[Year],Year,
     UA[Month],Month,
     UA[AccountCode],$B100&amp;$C100,
     UA[GroupStructure],GroupStructure
  )</f>
        <v>0</v>
      </c>
      <c r="AS100" s="60"/>
    </row>
    <row r="101" spans="1:45" ht="17.100000000000001" hidden="1" customHeight="1" outlineLevel="2" x14ac:dyDescent="0.25">
      <c r="D101" s="4" t="s">
        <v>125</v>
      </c>
      <c r="F101" s="43">
        <f>F100-SUM(F93:F99)</f>
        <v>0</v>
      </c>
      <c r="H101" s="43">
        <f>H100-SUM(H93:H99)</f>
        <v>0</v>
      </c>
      <c r="J101" s="43">
        <f>J100-SUM(J93:J99)</f>
        <v>0</v>
      </c>
      <c r="L101" s="43">
        <f>L100-SUM(L93:L99)</f>
        <v>0</v>
      </c>
      <c r="N101" s="43">
        <f>N100-SUM(N93:N99)</f>
        <v>0</v>
      </c>
      <c r="P101" s="43">
        <f>P100-SUM(P93:P99)</f>
        <v>0</v>
      </c>
      <c r="R101" s="43">
        <f>R100-SUM(R93:R99)</f>
        <v>0</v>
      </c>
      <c r="T101" s="43">
        <f>T100-SUM(T93:T99)</f>
        <v>0</v>
      </c>
      <c r="V101" s="43">
        <f>V100-SUM(V93:V99)</f>
        <v>0</v>
      </c>
      <c r="X101" s="43">
        <f>X100-SUM(X93:X99)</f>
        <v>0</v>
      </c>
      <c r="Z101" s="43">
        <f>Z100-SUM(Z93:Z99)</f>
        <v>0</v>
      </c>
      <c r="AB101" s="43">
        <f>AB100-SUM(AB93:AB99)</f>
        <v>0</v>
      </c>
      <c r="AD101" s="43">
        <f>AD100-SUM(AD93:AD99)</f>
        <v>0</v>
      </c>
      <c r="AF101" s="43">
        <f>AF100-SUM(AF93:AF99)</f>
        <v>0</v>
      </c>
      <c r="AH101" s="43">
        <f>AH100-SUM(AH93:AH99)</f>
        <v>0</v>
      </c>
      <c r="AJ101" s="43">
        <f>AJ100-SUM(AJ93:AJ99)</f>
        <v>0</v>
      </c>
      <c r="AL101" s="43">
        <f>AL100-SUM(AL93:AL99)</f>
        <v>0</v>
      </c>
      <c r="AN101" s="43">
        <f>AN100-SUM(AN93:AN99)</f>
        <v>0</v>
      </c>
      <c r="AP101" s="43">
        <f>AP100-SUM(AP93:AP99)</f>
        <v>0</v>
      </c>
      <c r="AR101" s="43">
        <f>AR100-SUM(AR93:AR99)</f>
        <v>0</v>
      </c>
    </row>
    <row r="102" spans="1:45" ht="17.100000000000001" hidden="1" customHeight="1" outlineLevel="2" x14ac:dyDescent="0.25"/>
    <row r="103" spans="1:45" s="5" customFormat="1" ht="17.100000000000001" hidden="1" customHeight="1" outlineLevel="2" x14ac:dyDescent="0.25">
      <c r="A103" s="58"/>
      <c r="B103" s="58">
        <f>B100</f>
        <v>110</v>
      </c>
      <c r="C103" s="59">
        <v>399</v>
      </c>
      <c r="D103" s="58" t="str">
        <f>VLOOKUP($B103&amp;$C103,GA[],2,FALSE)&amp;"  -  PY"</f>
        <v>Revaluations at the end of the year - Land and buildings  -  PY</v>
      </c>
      <c r="E103" s="60"/>
      <c r="F103" s="61">
        <f>SUMIFS(
     UA[AmountYTD],
     UA[CompanyShortName],F$5,
     UA[Source],Source,
     UA[Year],YearEndYear,
     UA[Month],YearEnd,
     UA[AccountCode],$B103&amp;$C103,
     UA[GroupStructure],GroupStructure
  )</f>
        <v>0</v>
      </c>
      <c r="G103" s="60"/>
      <c r="H103" s="61">
        <f>SUMIFS(
     UA[AmountYTD],
     UA[CompanyShortName],H$5,
     UA[Source],Source,
     UA[Year],YearEndYear,
     UA[Month],YearEnd,
     UA[AccountCode],$B103&amp;$C103,
     UA[GroupStructure],GroupStructure
  )</f>
        <v>0</v>
      </c>
      <c r="I103" s="60"/>
      <c r="J103" s="61">
        <f>SUMIFS(
     UA[AmountYTD],
     UA[CompanyShortName],J$5,
     UA[Source],Source,
     UA[Year],YearEndYear,
     UA[Month],YearEnd,
     UA[AccountCode],$B103&amp;$C103,
     UA[GroupStructure],GroupStructure
  )</f>
        <v>0</v>
      </c>
      <c r="K103" s="60"/>
      <c r="L103" s="61">
        <f>SUMIFS(
     UA[AmountYTD],
     UA[CompanyShortName],L$5,
     UA[Source],Source,
     UA[Year],YearEndYear,
     UA[Month],YearEnd,
     UA[AccountCode],$B103&amp;$C103,
     UA[GroupStructure],GroupStructure
  )</f>
        <v>0</v>
      </c>
      <c r="M103" s="60"/>
      <c r="N103" s="61">
        <f>SUMIFS(
     UA[AmountYTD],
     UA[CompanyShortName],N$5,
     UA[Source],Source,
     UA[Year],YearEndYear,
     UA[Month],YearEnd,
     UA[AccountCode],$B103&amp;$C103,
     UA[GroupStructure],GroupStructure
  )</f>
        <v>0</v>
      </c>
      <c r="O103" s="60"/>
      <c r="P103" s="61">
        <f>SUMIFS(
     UA[AmountYTD],
     UA[CompanyShortName],P$5,
     UA[Source],Source,
     UA[Year],YearEndYear,
     UA[Month],YearEnd,
     UA[AccountCode],$B103&amp;$C103,
     UA[GroupStructure],GroupStructure
  )</f>
        <v>0</v>
      </c>
      <c r="Q103" s="60"/>
      <c r="R103" s="61">
        <f>SUMIFS(
     UA[AmountYTD],
     UA[CompanyShortName],R$5,
     UA[Source],Source,
     UA[Year],YearEndYear,
     UA[Month],YearEnd,
     UA[AccountCode],$B103&amp;$C103,
     UA[GroupStructure],GroupStructure
  )</f>
        <v>0</v>
      </c>
      <c r="S103" s="60"/>
      <c r="T103" s="61">
        <f>SUMIFS(
     UA[AmountYTD],
     UA[CompanyShortName],T$5,
     UA[Source],Source,
     UA[Year],YearEndYear,
     UA[Month],YearEnd,
     UA[AccountCode],$B103&amp;$C103,
     UA[GroupStructure],GroupStructure
  )</f>
        <v>0</v>
      </c>
      <c r="U103" s="60"/>
      <c r="V103" s="61">
        <f>SUMIFS(
     UA[AmountYTD],
     UA[CompanyShortName],V$5,
     UA[Source],Source,
     UA[Year],YearEndYear,
     UA[Month],YearEnd,
     UA[AccountCode],$B103&amp;$C103,
     UA[GroupStructure],GroupStructure
  )</f>
        <v>0</v>
      </c>
      <c r="W103" s="60"/>
      <c r="X103" s="61">
        <f>SUMIFS(
     UA[AmountYTD],
     UA[CompanyShortName],X$5,
     UA[Source],Source,
     UA[Year],YearEndYear,
     UA[Month],YearEnd,
     UA[AccountCode],$B103&amp;$C103,
     UA[GroupStructure],GroupStructure
  )</f>
        <v>0</v>
      </c>
      <c r="Y103" s="60"/>
      <c r="Z103" s="61">
        <f>SUMIFS(
     UA[AmountYTD],
     UA[CompanyShortName],Z$5,
     UA[Source],Source,
     UA[Year],YearEndYear,
     UA[Month],YearEnd,
     UA[AccountCode],$B103&amp;$C103,
     UA[GroupStructure],GroupStructure
  )</f>
        <v>0</v>
      </c>
      <c r="AA103" s="60"/>
      <c r="AB103" s="61">
        <f>SUMIFS(
     UA[AmountYTD],
     UA[CompanyShortName],AB$5,
     UA[Source],Source,
     UA[Year],YearEndYear,
     UA[Month],YearEnd,
     UA[AccountCode],$B103&amp;$C103,
     UA[GroupStructure],GroupStructure
  )</f>
        <v>0</v>
      </c>
      <c r="AC103" s="60"/>
      <c r="AD103" s="61">
        <f>SUMIFS(
     UA[AmountYTD],
     UA[CompanyShortName],AD$5,
     UA[Source],Source,
     UA[Year],YearEndYear,
     UA[Month],YearEnd,
     UA[AccountCode],$B103&amp;$C103,
     UA[GroupStructure],GroupStructure
  )</f>
        <v>0</v>
      </c>
      <c r="AE103" s="60"/>
      <c r="AF103" s="61">
        <f>SUMIFS(
     UA[AmountYTD],
     UA[CompanyShortName],AF$5,
     UA[Source],Source,
     UA[Year],YearEndYear,
     UA[Month],YearEnd,
     UA[AccountCode],$B103&amp;$C103,
     UA[GroupStructure],GroupStructure
  )</f>
        <v>0</v>
      </c>
      <c r="AG103" s="60"/>
      <c r="AH103" s="61">
        <f>SUMIFS(
     UA[AmountYTD],
     UA[CompanyShortName],AH$5,
     UA[Source],Source,
     UA[Year],YearEndYear,
     UA[Month],YearEnd,
     UA[AccountCode],$B103&amp;$C103,
     UA[GroupStructure],GroupStructure
  )</f>
        <v>0</v>
      </c>
      <c r="AI103" s="60"/>
      <c r="AJ103" s="61">
        <f>SUMIFS(
     UA[AmountYTD],
     UA[CompanyShortName],AJ$5,
     UA[Source],Source,
     UA[Year],YearEndYear,
     UA[Month],YearEnd,
     UA[AccountCode],$B103&amp;$C103,
     UA[GroupStructure],GroupStructure
  )</f>
        <v>0</v>
      </c>
      <c r="AK103" s="60"/>
      <c r="AL103" s="61">
        <f>SUMIFS(
     UA[AmountYTD],
     UA[CompanyShortName],AL$5,
     UA[Source],Source,
     UA[Year],YearEndYear,
     UA[Month],YearEnd,
     UA[AccountCode],$B103&amp;$C103,
     UA[GroupStructure],GroupStructure
  )</f>
        <v>0</v>
      </c>
      <c r="AM103" s="60"/>
      <c r="AN103" s="61">
        <f>SUMIFS(
     UA[AmountYTD],
     UA[CompanyShortName],AN$5,
     UA[Source],Source,
     UA[Year],YearEndYear,
     UA[Month],YearEnd,
     UA[AccountCode],$B103&amp;$C103,
     UA[GroupStructure],GroupStructure
  )</f>
        <v>0</v>
      </c>
      <c r="AO103" s="60"/>
      <c r="AP103" s="61">
        <f>SUMIFS(
     UA[AmountYTD],
     UA[CompanyShortName],AP$5,
     UA[Source],Source,
     UA[Year],YearEndYear,
     UA[Month],YearEnd,
     UA[AccountCode],$B103&amp;$C103,
     UA[GroupStructure],GroupStructure
  )</f>
        <v>0</v>
      </c>
      <c r="AQ103" s="60"/>
      <c r="AR103" s="61">
        <f>SUMIFS(
     UA[AmountYTD],
     UA[CompanyShortName],AR$5,
     UA[Source],Source,
     UA[Year],YearEndYear,
     UA[Month],YearEnd,
     UA[AccountCode],$B103&amp;$C103,
     UA[GroupStructure],GroupStructure
  )</f>
        <v>0</v>
      </c>
      <c r="AS103" s="60"/>
    </row>
    <row r="104" spans="1:45" ht="17.100000000000001" hidden="1" customHeight="1" outlineLevel="2" x14ac:dyDescent="0.25">
      <c r="D104" s="4" t="s">
        <v>124</v>
      </c>
      <c r="F104" s="43">
        <f>F106-F103</f>
        <v>0</v>
      </c>
      <c r="H104" s="43">
        <f t="shared" ref="H104" si="104">H106-H103</f>
        <v>0</v>
      </c>
      <c r="J104" s="43">
        <f t="shared" ref="J104" si="105">J106-J103</f>
        <v>0</v>
      </c>
      <c r="L104" s="43">
        <f t="shared" ref="L104" si="106">L106-L103</f>
        <v>0</v>
      </c>
      <c r="N104" s="43">
        <f t="shared" ref="N104" si="107">N106-N103</f>
        <v>0</v>
      </c>
      <c r="P104" s="43">
        <f t="shared" ref="P104" si="108">P106-P103</f>
        <v>0</v>
      </c>
      <c r="R104" s="43">
        <f t="shared" ref="R104" si="109">R106-R103</f>
        <v>0</v>
      </c>
      <c r="T104" s="43">
        <f t="shared" ref="T104" si="110">T106-T103</f>
        <v>0</v>
      </c>
      <c r="V104" s="43">
        <f t="shared" ref="V104" si="111">V106-V103</f>
        <v>0</v>
      </c>
      <c r="X104" s="43">
        <f t="shared" ref="X104" si="112">X106-X103</f>
        <v>0</v>
      </c>
      <c r="Z104" s="43">
        <f t="shared" ref="Z104" si="113">Z106-Z103</f>
        <v>0</v>
      </c>
      <c r="AB104" s="43">
        <f t="shared" ref="AB104" si="114">AB106-AB103</f>
        <v>0</v>
      </c>
      <c r="AD104" s="43">
        <f t="shared" ref="AD104" si="115">AD106-AD103</f>
        <v>0</v>
      </c>
      <c r="AF104" s="43">
        <f t="shared" ref="AF104" si="116">AF106-AF103</f>
        <v>0</v>
      </c>
      <c r="AH104" s="43">
        <f t="shared" ref="AH104" si="117">AH106-AH103</f>
        <v>0</v>
      </c>
      <c r="AJ104" s="43">
        <f t="shared" ref="AJ104" si="118">AJ106-AJ103</f>
        <v>0</v>
      </c>
      <c r="AL104" s="43">
        <f t="shared" ref="AL104" si="119">AL106-AL103</f>
        <v>0</v>
      </c>
      <c r="AN104" s="43">
        <f t="shared" ref="AN104" si="120">AN106-AN103</f>
        <v>0</v>
      </c>
      <c r="AP104" s="43">
        <f t="shared" ref="AP104" si="121">AP106-AP103</f>
        <v>0</v>
      </c>
      <c r="AR104" s="43">
        <f t="shared" ref="AR104" si="122">AR106-AR103</f>
        <v>0</v>
      </c>
    </row>
    <row r="105" spans="1:45" ht="17.100000000000001" hidden="1" customHeight="1" outlineLevel="2" x14ac:dyDescent="0.25"/>
    <row r="106" spans="1:45" ht="17.100000000000001" hidden="1" customHeight="1" outlineLevel="2" x14ac:dyDescent="0.25">
      <c r="B106" s="4">
        <f>B103</f>
        <v>110</v>
      </c>
      <c r="C106" s="41">
        <v>310</v>
      </c>
      <c r="D106" s="4" t="str">
        <f>IFERROR(VLOOKUP($B106&amp;$C106,GA[],2,FALSE),"")</f>
        <v/>
      </c>
      <c r="F106" s="43">
        <f>SUMIFS(
     UA[AmountYTD],
     UA[CompanyShortName],F$5,
     UA[Source],Source,
     UA[Year],Year,
     UA[Month],Month,
     UA[AccountCode],$B106&amp;$C106,
     UA[GroupStructure],GroupStructure
  )</f>
        <v>0</v>
      </c>
      <c r="H106" s="43">
        <f>SUMIFS(
     UA[AmountYTD],
     UA[CompanyShortName],H$5,
     UA[Source],Source,
     UA[Year],Year,
     UA[Month],Month,
     UA[AccountCode],$B106&amp;$C106,
     UA[GroupStructure],GroupStructure
  )</f>
        <v>0</v>
      </c>
      <c r="J106" s="43">
        <f>SUMIFS(
     UA[AmountYTD],
     UA[CompanyShortName],J$5,
     UA[Source],Source,
     UA[Year],Year,
     UA[Month],Month,
     UA[AccountCode],$B106&amp;$C106,
     UA[GroupStructure],GroupStructure
  )</f>
        <v>0</v>
      </c>
      <c r="L106" s="43">
        <f>SUMIFS(
     UA[AmountYTD],
     UA[CompanyShortName],L$5,
     UA[Source],Source,
     UA[Year],Year,
     UA[Month],Month,
     UA[AccountCode],$B106&amp;$C106,
     UA[GroupStructure],GroupStructure
  )</f>
        <v>0</v>
      </c>
      <c r="N106" s="43">
        <f>SUMIFS(
     UA[AmountYTD],
     UA[CompanyShortName],N$5,
     UA[Source],Source,
     UA[Year],Year,
     UA[Month],Month,
     UA[AccountCode],$B106&amp;$C106,
     UA[GroupStructure],GroupStructure
  )</f>
        <v>0</v>
      </c>
      <c r="P106" s="43">
        <f>SUMIFS(
     UA[AmountYTD],
     UA[CompanyShortName],P$5,
     UA[Source],Source,
     UA[Year],Year,
     UA[Month],Month,
     UA[AccountCode],$B106&amp;$C106,
     UA[GroupStructure],GroupStructure
  )</f>
        <v>0</v>
      </c>
      <c r="R106" s="43">
        <f>SUMIFS(
     UA[AmountYTD],
     UA[CompanyShortName],R$5,
     UA[Source],Source,
     UA[Year],Year,
     UA[Month],Month,
     UA[AccountCode],$B106&amp;$C106,
     UA[GroupStructure],GroupStructure
  )</f>
        <v>0</v>
      </c>
      <c r="T106" s="43">
        <f>SUMIFS(
     UA[AmountYTD],
     UA[CompanyShortName],T$5,
     UA[Source],Source,
     UA[Year],Year,
     UA[Month],Month,
     UA[AccountCode],$B106&amp;$C106,
     UA[GroupStructure],GroupStructure
  )</f>
        <v>0</v>
      </c>
      <c r="V106" s="43">
        <f>SUMIFS(
     UA[AmountYTD],
     UA[CompanyShortName],V$5,
     UA[Source],Source,
     UA[Year],Year,
     UA[Month],Month,
     UA[AccountCode],$B106&amp;$C106,
     UA[GroupStructure],GroupStructure
  )</f>
        <v>0</v>
      </c>
      <c r="X106" s="43">
        <f>SUMIFS(
     UA[AmountYTD],
     UA[CompanyShortName],X$5,
     UA[Source],Source,
     UA[Year],Year,
     UA[Month],Month,
     UA[AccountCode],$B106&amp;$C106,
     UA[GroupStructure],GroupStructure
  )</f>
        <v>0</v>
      </c>
      <c r="Z106" s="43">
        <f>SUMIFS(
     UA[AmountYTD],
     UA[CompanyShortName],Z$5,
     UA[Source],Source,
     UA[Year],Year,
     UA[Month],Month,
     UA[AccountCode],$B106&amp;$C106,
     UA[GroupStructure],GroupStructure
  )</f>
        <v>0</v>
      </c>
      <c r="AB106" s="43">
        <f>SUMIFS(
     UA[AmountYTD],
     UA[CompanyShortName],AB$5,
     UA[Source],Source,
     UA[Year],Year,
     UA[Month],Month,
     UA[AccountCode],$B106&amp;$C106,
     UA[GroupStructure],GroupStructure
  )</f>
        <v>0</v>
      </c>
      <c r="AD106" s="43">
        <f>SUMIFS(
     UA[AmountYTD],
     UA[CompanyShortName],AD$5,
     UA[Source],Source,
     UA[Year],Year,
     UA[Month],Month,
     UA[AccountCode],$B106&amp;$C106,
     UA[GroupStructure],GroupStructure
  )</f>
        <v>0</v>
      </c>
      <c r="AF106" s="43">
        <f>SUMIFS(
     UA[AmountYTD],
     UA[CompanyShortName],AF$5,
     UA[Source],Source,
     UA[Year],Year,
     UA[Month],Month,
     UA[AccountCode],$B106&amp;$C106,
     UA[GroupStructure],GroupStructure
  )</f>
        <v>0</v>
      </c>
      <c r="AH106" s="43">
        <f>SUMIFS(
     UA[AmountYTD],
     UA[CompanyShortName],AH$5,
     UA[Source],Source,
     UA[Year],Year,
     UA[Month],Month,
     UA[AccountCode],$B106&amp;$C106,
     UA[GroupStructure],GroupStructure
  )</f>
        <v>0</v>
      </c>
      <c r="AJ106" s="43">
        <f>SUMIFS(
     UA[AmountYTD],
     UA[CompanyShortName],AJ$5,
     UA[Source],Source,
     UA[Year],Year,
     UA[Month],Month,
     UA[AccountCode],$B106&amp;$C106,
     UA[GroupStructure],GroupStructure
  )</f>
        <v>0</v>
      </c>
      <c r="AL106" s="43">
        <f>SUMIFS(
     UA[AmountYTD],
     UA[CompanyShortName],AL$5,
     UA[Source],Source,
     UA[Year],Year,
     UA[Month],Month,
     UA[AccountCode],$B106&amp;$C106,
     UA[GroupStructure],GroupStructure
  )</f>
        <v>0</v>
      </c>
      <c r="AN106" s="43">
        <f>SUMIFS(
     UA[AmountYTD],
     UA[CompanyShortName],AN$5,
     UA[Source],Source,
     UA[Year],Year,
     UA[Month],Month,
     UA[AccountCode],$B106&amp;$C106,
     UA[GroupStructure],GroupStructure
  )</f>
        <v>0</v>
      </c>
      <c r="AP106" s="43">
        <f>SUMIFS(
     UA[AmountYTD],
     UA[CompanyShortName],AP$5,
     UA[Source],Source,
     UA[Year],Year,
     UA[Month],Month,
     UA[AccountCode],$B106&amp;$C106,
     UA[GroupStructure],GroupStructure
  )</f>
        <v>0</v>
      </c>
      <c r="AR106" s="43">
        <f>SUMIFS(
     UA[AmountYTD],
     UA[CompanyShortName],AR$5,
     UA[Source],Source,
     UA[Year],Year,
     UA[Month],Month,
     UA[AccountCode],$B106&amp;$C106,
     UA[GroupStructure],GroupStructure
  )</f>
        <v>0</v>
      </c>
    </row>
    <row r="107" spans="1:45" ht="17.100000000000001" hidden="1" customHeight="1" outlineLevel="2" x14ac:dyDescent="0.25">
      <c r="B107" s="4">
        <f t="shared" ref="B107:B111" si="123">B106</f>
        <v>110</v>
      </c>
      <c r="C107" s="4">
        <f>C106+10</f>
        <v>320</v>
      </c>
      <c r="D107" s="4" t="str">
        <f>IFERROR(VLOOKUP($B107&amp;$C107,GA[],2,FALSE),"")</f>
        <v/>
      </c>
      <c r="F107" s="43">
        <f>SUMIFS(
     UA[AmountYTD],
     UA[CompanyShortName],F$5,
     UA[Source],Source,
     UA[Year],Year,
     UA[Month],Month,
     UA[AccountCode],$B107&amp;$C107,
     UA[GroupStructure],GroupStructure
  )</f>
        <v>0</v>
      </c>
      <c r="H107" s="43">
        <f>SUMIFS(
     UA[AmountYTD],
     UA[CompanyShortName],H$5,
     UA[Source],Source,
     UA[Year],Year,
     UA[Month],Month,
     UA[AccountCode],$B107&amp;$C107,
     UA[GroupStructure],GroupStructure
  )</f>
        <v>0</v>
      </c>
      <c r="J107" s="43">
        <f>SUMIFS(
     UA[AmountYTD],
     UA[CompanyShortName],J$5,
     UA[Source],Source,
     UA[Year],Year,
     UA[Month],Month,
     UA[AccountCode],$B107&amp;$C107,
     UA[GroupStructure],GroupStructure
  )</f>
        <v>0</v>
      </c>
      <c r="L107" s="43">
        <f>SUMIFS(
     UA[AmountYTD],
     UA[CompanyShortName],L$5,
     UA[Source],Source,
     UA[Year],Year,
     UA[Month],Month,
     UA[AccountCode],$B107&amp;$C107,
     UA[GroupStructure],GroupStructure
  )</f>
        <v>0</v>
      </c>
      <c r="N107" s="43">
        <f>SUMIFS(
     UA[AmountYTD],
     UA[CompanyShortName],N$5,
     UA[Source],Source,
     UA[Year],Year,
     UA[Month],Month,
     UA[AccountCode],$B107&amp;$C107,
     UA[GroupStructure],GroupStructure
  )</f>
        <v>0</v>
      </c>
      <c r="P107" s="43">
        <f>SUMIFS(
     UA[AmountYTD],
     UA[CompanyShortName],P$5,
     UA[Source],Source,
     UA[Year],Year,
     UA[Month],Month,
     UA[AccountCode],$B107&amp;$C107,
     UA[GroupStructure],GroupStructure
  )</f>
        <v>0</v>
      </c>
      <c r="R107" s="43">
        <f>SUMIFS(
     UA[AmountYTD],
     UA[CompanyShortName],R$5,
     UA[Source],Source,
     UA[Year],Year,
     UA[Month],Month,
     UA[AccountCode],$B107&amp;$C107,
     UA[GroupStructure],GroupStructure
  )</f>
        <v>0</v>
      </c>
      <c r="T107" s="43">
        <f>SUMIFS(
     UA[AmountYTD],
     UA[CompanyShortName],T$5,
     UA[Source],Source,
     UA[Year],Year,
     UA[Month],Month,
     UA[AccountCode],$B107&amp;$C107,
     UA[GroupStructure],GroupStructure
  )</f>
        <v>0</v>
      </c>
      <c r="V107" s="43">
        <f>SUMIFS(
     UA[AmountYTD],
     UA[CompanyShortName],V$5,
     UA[Source],Source,
     UA[Year],Year,
     UA[Month],Month,
     UA[AccountCode],$B107&amp;$C107,
     UA[GroupStructure],GroupStructure
  )</f>
        <v>0</v>
      </c>
      <c r="X107" s="43">
        <f>SUMIFS(
     UA[AmountYTD],
     UA[CompanyShortName],X$5,
     UA[Source],Source,
     UA[Year],Year,
     UA[Month],Month,
     UA[AccountCode],$B107&amp;$C107,
     UA[GroupStructure],GroupStructure
  )</f>
        <v>0</v>
      </c>
      <c r="Z107" s="43">
        <f>SUMIFS(
     UA[AmountYTD],
     UA[CompanyShortName],Z$5,
     UA[Source],Source,
     UA[Year],Year,
     UA[Month],Month,
     UA[AccountCode],$B107&amp;$C107,
     UA[GroupStructure],GroupStructure
  )</f>
        <v>0</v>
      </c>
      <c r="AB107" s="43">
        <f>SUMIFS(
     UA[AmountYTD],
     UA[CompanyShortName],AB$5,
     UA[Source],Source,
     UA[Year],Year,
     UA[Month],Month,
     UA[AccountCode],$B107&amp;$C107,
     UA[GroupStructure],GroupStructure
  )</f>
        <v>0</v>
      </c>
      <c r="AD107" s="43">
        <f>SUMIFS(
     UA[AmountYTD],
     UA[CompanyShortName],AD$5,
     UA[Source],Source,
     UA[Year],Year,
     UA[Month],Month,
     UA[AccountCode],$B107&amp;$C107,
     UA[GroupStructure],GroupStructure
  )</f>
        <v>0</v>
      </c>
      <c r="AF107" s="43">
        <f>SUMIFS(
     UA[AmountYTD],
     UA[CompanyShortName],AF$5,
     UA[Source],Source,
     UA[Year],Year,
     UA[Month],Month,
     UA[AccountCode],$B107&amp;$C107,
     UA[GroupStructure],GroupStructure
  )</f>
        <v>0</v>
      </c>
      <c r="AH107" s="43">
        <f>SUMIFS(
     UA[AmountYTD],
     UA[CompanyShortName],AH$5,
     UA[Source],Source,
     UA[Year],Year,
     UA[Month],Month,
     UA[AccountCode],$B107&amp;$C107,
     UA[GroupStructure],GroupStructure
  )</f>
        <v>0</v>
      </c>
      <c r="AJ107" s="43">
        <f>SUMIFS(
     UA[AmountYTD],
     UA[CompanyShortName],AJ$5,
     UA[Source],Source,
     UA[Year],Year,
     UA[Month],Month,
     UA[AccountCode],$B107&amp;$C107,
     UA[GroupStructure],GroupStructure
  )</f>
        <v>0</v>
      </c>
      <c r="AL107" s="43">
        <f>SUMIFS(
     UA[AmountYTD],
     UA[CompanyShortName],AL$5,
     UA[Source],Source,
     UA[Year],Year,
     UA[Month],Month,
     UA[AccountCode],$B107&amp;$C107,
     UA[GroupStructure],GroupStructure
  )</f>
        <v>0</v>
      </c>
      <c r="AN107" s="43">
        <f>SUMIFS(
     UA[AmountYTD],
     UA[CompanyShortName],AN$5,
     UA[Source],Source,
     UA[Year],Year,
     UA[Month],Month,
     UA[AccountCode],$B107&amp;$C107,
     UA[GroupStructure],GroupStructure
  )</f>
        <v>0</v>
      </c>
      <c r="AP107" s="43">
        <f>SUMIFS(
     UA[AmountYTD],
     UA[CompanyShortName],AP$5,
     UA[Source],Source,
     UA[Year],Year,
     UA[Month],Month,
     UA[AccountCode],$B107&amp;$C107,
     UA[GroupStructure],GroupStructure
  )</f>
        <v>0</v>
      </c>
      <c r="AR107" s="43">
        <f>SUMIFS(
     UA[AmountYTD],
     UA[CompanyShortName],AR$5,
     UA[Source],Source,
     UA[Year],Year,
     UA[Month],Month,
     UA[AccountCode],$B107&amp;$C107,
     UA[GroupStructure],GroupStructure
  )</f>
        <v>0</v>
      </c>
    </row>
    <row r="108" spans="1:45" ht="17.100000000000001" hidden="1" customHeight="1" outlineLevel="2" x14ac:dyDescent="0.25">
      <c r="B108" s="4">
        <f t="shared" si="123"/>
        <v>110</v>
      </c>
      <c r="C108" s="4">
        <f>C107+10</f>
        <v>330</v>
      </c>
      <c r="D108" s="4" t="str">
        <f>IFERROR(VLOOKUP($B108&amp;$C108,GA[],2,FALSE),"")</f>
        <v/>
      </c>
      <c r="F108" s="43">
        <f>SUMIFS(
     UA[AmountYTD],
     UA[CompanyShortName],F$5,
     UA[Source],Source,
     UA[Year],Year,
     UA[Month],Month,
     UA[AccountCode],$B108&amp;$C108,
     UA[GroupStructure],GroupStructure
  )</f>
        <v>0</v>
      </c>
      <c r="H108" s="43">
        <f>SUMIFS(
     UA[AmountYTD],
     UA[CompanyShortName],H$5,
     UA[Source],Source,
     UA[Year],Year,
     UA[Month],Month,
     UA[AccountCode],$B108&amp;$C108,
     UA[GroupStructure],GroupStructure
  )</f>
        <v>0</v>
      </c>
      <c r="J108" s="43">
        <f>SUMIFS(
     UA[AmountYTD],
     UA[CompanyShortName],J$5,
     UA[Source],Source,
     UA[Year],Year,
     UA[Month],Month,
     UA[AccountCode],$B108&amp;$C108,
     UA[GroupStructure],GroupStructure
  )</f>
        <v>0</v>
      </c>
      <c r="L108" s="43">
        <f>SUMIFS(
     UA[AmountYTD],
     UA[CompanyShortName],L$5,
     UA[Source],Source,
     UA[Year],Year,
     UA[Month],Month,
     UA[AccountCode],$B108&amp;$C108,
     UA[GroupStructure],GroupStructure
  )</f>
        <v>0</v>
      </c>
      <c r="N108" s="43">
        <f>SUMIFS(
     UA[AmountYTD],
     UA[CompanyShortName],N$5,
     UA[Source],Source,
     UA[Year],Year,
     UA[Month],Month,
     UA[AccountCode],$B108&amp;$C108,
     UA[GroupStructure],GroupStructure
  )</f>
        <v>0</v>
      </c>
      <c r="P108" s="43">
        <f>SUMIFS(
     UA[AmountYTD],
     UA[CompanyShortName],P$5,
     UA[Source],Source,
     UA[Year],Year,
     UA[Month],Month,
     UA[AccountCode],$B108&amp;$C108,
     UA[GroupStructure],GroupStructure
  )</f>
        <v>0</v>
      </c>
      <c r="R108" s="43">
        <f>SUMIFS(
     UA[AmountYTD],
     UA[CompanyShortName],R$5,
     UA[Source],Source,
     UA[Year],Year,
     UA[Month],Month,
     UA[AccountCode],$B108&amp;$C108,
     UA[GroupStructure],GroupStructure
  )</f>
        <v>0</v>
      </c>
      <c r="T108" s="43">
        <f>SUMIFS(
     UA[AmountYTD],
     UA[CompanyShortName],T$5,
     UA[Source],Source,
     UA[Year],Year,
     UA[Month],Month,
     UA[AccountCode],$B108&amp;$C108,
     UA[GroupStructure],GroupStructure
  )</f>
        <v>0</v>
      </c>
      <c r="V108" s="43">
        <f>SUMIFS(
     UA[AmountYTD],
     UA[CompanyShortName],V$5,
     UA[Source],Source,
     UA[Year],Year,
     UA[Month],Month,
     UA[AccountCode],$B108&amp;$C108,
     UA[GroupStructure],GroupStructure
  )</f>
        <v>0</v>
      </c>
      <c r="X108" s="43">
        <f>SUMIFS(
     UA[AmountYTD],
     UA[CompanyShortName],X$5,
     UA[Source],Source,
     UA[Year],Year,
     UA[Month],Month,
     UA[AccountCode],$B108&amp;$C108,
     UA[GroupStructure],GroupStructure
  )</f>
        <v>0</v>
      </c>
      <c r="Z108" s="43">
        <f>SUMIFS(
     UA[AmountYTD],
     UA[CompanyShortName],Z$5,
     UA[Source],Source,
     UA[Year],Year,
     UA[Month],Month,
     UA[AccountCode],$B108&amp;$C108,
     UA[GroupStructure],GroupStructure
  )</f>
        <v>0</v>
      </c>
      <c r="AB108" s="43">
        <f>SUMIFS(
     UA[AmountYTD],
     UA[CompanyShortName],AB$5,
     UA[Source],Source,
     UA[Year],Year,
     UA[Month],Month,
     UA[AccountCode],$B108&amp;$C108,
     UA[GroupStructure],GroupStructure
  )</f>
        <v>0</v>
      </c>
      <c r="AD108" s="43">
        <f>SUMIFS(
     UA[AmountYTD],
     UA[CompanyShortName],AD$5,
     UA[Source],Source,
     UA[Year],Year,
     UA[Month],Month,
     UA[AccountCode],$B108&amp;$C108,
     UA[GroupStructure],GroupStructure
  )</f>
        <v>0</v>
      </c>
      <c r="AF108" s="43">
        <f>SUMIFS(
     UA[AmountYTD],
     UA[CompanyShortName],AF$5,
     UA[Source],Source,
     UA[Year],Year,
     UA[Month],Month,
     UA[AccountCode],$B108&amp;$C108,
     UA[GroupStructure],GroupStructure
  )</f>
        <v>0</v>
      </c>
      <c r="AH108" s="43">
        <f>SUMIFS(
     UA[AmountYTD],
     UA[CompanyShortName],AH$5,
     UA[Source],Source,
     UA[Year],Year,
     UA[Month],Month,
     UA[AccountCode],$B108&amp;$C108,
     UA[GroupStructure],GroupStructure
  )</f>
        <v>0</v>
      </c>
      <c r="AJ108" s="43">
        <f>SUMIFS(
     UA[AmountYTD],
     UA[CompanyShortName],AJ$5,
     UA[Source],Source,
     UA[Year],Year,
     UA[Month],Month,
     UA[AccountCode],$B108&amp;$C108,
     UA[GroupStructure],GroupStructure
  )</f>
        <v>0</v>
      </c>
      <c r="AL108" s="43">
        <f>SUMIFS(
     UA[AmountYTD],
     UA[CompanyShortName],AL$5,
     UA[Source],Source,
     UA[Year],Year,
     UA[Month],Month,
     UA[AccountCode],$B108&amp;$C108,
     UA[GroupStructure],GroupStructure
  )</f>
        <v>0</v>
      </c>
      <c r="AN108" s="43">
        <f>SUMIFS(
     UA[AmountYTD],
     UA[CompanyShortName],AN$5,
     UA[Source],Source,
     UA[Year],Year,
     UA[Month],Month,
     UA[AccountCode],$B108&amp;$C108,
     UA[GroupStructure],GroupStructure
  )</f>
        <v>0</v>
      </c>
      <c r="AP108" s="43">
        <f>SUMIFS(
     UA[AmountYTD],
     UA[CompanyShortName],AP$5,
     UA[Source],Source,
     UA[Year],Year,
     UA[Month],Month,
     UA[AccountCode],$B108&amp;$C108,
     UA[GroupStructure],GroupStructure
  )</f>
        <v>0</v>
      </c>
      <c r="AR108" s="43">
        <f>SUMIFS(
     UA[AmountYTD],
     UA[CompanyShortName],AR$5,
     UA[Source],Source,
     UA[Year],Year,
     UA[Month],Month,
     UA[AccountCode],$B108&amp;$C108,
     UA[GroupStructure],GroupStructure
  )</f>
        <v>0</v>
      </c>
    </row>
    <row r="109" spans="1:45" ht="17.100000000000001" hidden="1" customHeight="1" outlineLevel="2" x14ac:dyDescent="0.25">
      <c r="B109" s="4">
        <f t="shared" si="123"/>
        <v>110</v>
      </c>
      <c r="C109" s="4">
        <f>C108+10</f>
        <v>340</v>
      </c>
      <c r="D109" s="4" t="str">
        <f>IFERROR(VLOOKUP($B109&amp;$C109,GA[],2,FALSE),"")</f>
        <v/>
      </c>
      <c r="F109" s="43">
        <f>SUMIFS(
     UA[AmountYTD],
     UA[CompanyShortName],F$5,
     UA[Source],Source,
     UA[Year],Year,
     UA[Month],Month,
     UA[AccountCode],$B109&amp;$C109,
     UA[GroupStructure],GroupStructure
  )</f>
        <v>0</v>
      </c>
      <c r="H109" s="43">
        <f>SUMIFS(
     UA[AmountYTD],
     UA[CompanyShortName],H$5,
     UA[Source],Source,
     UA[Year],Year,
     UA[Month],Month,
     UA[AccountCode],$B109&amp;$C109,
     UA[GroupStructure],GroupStructure
  )</f>
        <v>0</v>
      </c>
      <c r="J109" s="43">
        <f>SUMIFS(
     UA[AmountYTD],
     UA[CompanyShortName],J$5,
     UA[Source],Source,
     UA[Year],Year,
     UA[Month],Month,
     UA[AccountCode],$B109&amp;$C109,
     UA[GroupStructure],GroupStructure
  )</f>
        <v>0</v>
      </c>
      <c r="L109" s="43">
        <f>SUMIFS(
     UA[AmountYTD],
     UA[CompanyShortName],L$5,
     UA[Source],Source,
     UA[Year],Year,
     UA[Month],Month,
     UA[AccountCode],$B109&amp;$C109,
     UA[GroupStructure],GroupStructure
  )</f>
        <v>0</v>
      </c>
      <c r="N109" s="43">
        <f>SUMIFS(
     UA[AmountYTD],
     UA[CompanyShortName],N$5,
     UA[Source],Source,
     UA[Year],Year,
     UA[Month],Month,
     UA[AccountCode],$B109&amp;$C109,
     UA[GroupStructure],GroupStructure
  )</f>
        <v>0</v>
      </c>
      <c r="P109" s="43">
        <f>SUMIFS(
     UA[AmountYTD],
     UA[CompanyShortName],P$5,
     UA[Source],Source,
     UA[Year],Year,
     UA[Month],Month,
     UA[AccountCode],$B109&amp;$C109,
     UA[GroupStructure],GroupStructure
  )</f>
        <v>0</v>
      </c>
      <c r="R109" s="43">
        <f>SUMIFS(
     UA[AmountYTD],
     UA[CompanyShortName],R$5,
     UA[Source],Source,
     UA[Year],Year,
     UA[Month],Month,
     UA[AccountCode],$B109&amp;$C109,
     UA[GroupStructure],GroupStructure
  )</f>
        <v>0</v>
      </c>
      <c r="T109" s="43">
        <f>SUMIFS(
     UA[AmountYTD],
     UA[CompanyShortName],T$5,
     UA[Source],Source,
     UA[Year],Year,
     UA[Month],Month,
     UA[AccountCode],$B109&amp;$C109,
     UA[GroupStructure],GroupStructure
  )</f>
        <v>0</v>
      </c>
      <c r="V109" s="43">
        <f>SUMIFS(
     UA[AmountYTD],
     UA[CompanyShortName],V$5,
     UA[Source],Source,
     UA[Year],Year,
     UA[Month],Month,
     UA[AccountCode],$B109&amp;$C109,
     UA[GroupStructure],GroupStructure
  )</f>
        <v>0</v>
      </c>
      <c r="X109" s="43">
        <f>SUMIFS(
     UA[AmountYTD],
     UA[CompanyShortName],X$5,
     UA[Source],Source,
     UA[Year],Year,
     UA[Month],Month,
     UA[AccountCode],$B109&amp;$C109,
     UA[GroupStructure],GroupStructure
  )</f>
        <v>0</v>
      </c>
      <c r="Z109" s="43">
        <f>SUMIFS(
     UA[AmountYTD],
     UA[CompanyShortName],Z$5,
     UA[Source],Source,
     UA[Year],Year,
     UA[Month],Month,
     UA[AccountCode],$B109&amp;$C109,
     UA[GroupStructure],GroupStructure
  )</f>
        <v>0</v>
      </c>
      <c r="AB109" s="43">
        <f>SUMIFS(
     UA[AmountYTD],
     UA[CompanyShortName],AB$5,
     UA[Source],Source,
     UA[Year],Year,
     UA[Month],Month,
     UA[AccountCode],$B109&amp;$C109,
     UA[GroupStructure],GroupStructure
  )</f>
        <v>0</v>
      </c>
      <c r="AD109" s="43">
        <f>SUMIFS(
     UA[AmountYTD],
     UA[CompanyShortName],AD$5,
     UA[Source],Source,
     UA[Year],Year,
     UA[Month],Month,
     UA[AccountCode],$B109&amp;$C109,
     UA[GroupStructure],GroupStructure
  )</f>
        <v>0</v>
      </c>
      <c r="AF109" s="43">
        <f>SUMIFS(
     UA[AmountYTD],
     UA[CompanyShortName],AF$5,
     UA[Source],Source,
     UA[Year],Year,
     UA[Month],Month,
     UA[AccountCode],$B109&amp;$C109,
     UA[GroupStructure],GroupStructure
  )</f>
        <v>0</v>
      </c>
      <c r="AH109" s="43">
        <f>SUMIFS(
     UA[AmountYTD],
     UA[CompanyShortName],AH$5,
     UA[Source],Source,
     UA[Year],Year,
     UA[Month],Month,
     UA[AccountCode],$B109&amp;$C109,
     UA[GroupStructure],GroupStructure
  )</f>
        <v>0</v>
      </c>
      <c r="AJ109" s="43">
        <f>SUMIFS(
     UA[AmountYTD],
     UA[CompanyShortName],AJ$5,
     UA[Source],Source,
     UA[Year],Year,
     UA[Month],Month,
     UA[AccountCode],$B109&amp;$C109,
     UA[GroupStructure],GroupStructure
  )</f>
        <v>0</v>
      </c>
      <c r="AL109" s="43">
        <f>SUMIFS(
     UA[AmountYTD],
     UA[CompanyShortName],AL$5,
     UA[Source],Source,
     UA[Year],Year,
     UA[Month],Month,
     UA[AccountCode],$B109&amp;$C109,
     UA[GroupStructure],GroupStructure
  )</f>
        <v>0</v>
      </c>
      <c r="AN109" s="43">
        <f>SUMIFS(
     UA[AmountYTD],
     UA[CompanyShortName],AN$5,
     UA[Source],Source,
     UA[Year],Year,
     UA[Month],Month,
     UA[AccountCode],$B109&amp;$C109,
     UA[GroupStructure],GroupStructure
  )</f>
        <v>0</v>
      </c>
      <c r="AP109" s="43">
        <f>SUMIFS(
     UA[AmountYTD],
     UA[CompanyShortName],AP$5,
     UA[Source],Source,
     UA[Year],Year,
     UA[Month],Month,
     UA[AccountCode],$B109&amp;$C109,
     UA[GroupStructure],GroupStructure
  )</f>
        <v>0</v>
      </c>
      <c r="AR109" s="43">
        <f>SUMIFS(
     UA[AmountYTD],
     UA[CompanyShortName],AR$5,
     UA[Source],Source,
     UA[Year],Year,
     UA[Month],Month,
     UA[AccountCode],$B109&amp;$C109,
     UA[GroupStructure],GroupStructure
  )</f>
        <v>0</v>
      </c>
    </row>
    <row r="110" spans="1:45" ht="17.100000000000001" hidden="1" customHeight="1" outlineLevel="2" x14ac:dyDescent="0.25">
      <c r="B110" s="4">
        <f t="shared" si="123"/>
        <v>110</v>
      </c>
      <c r="C110" s="4">
        <f>C109+10</f>
        <v>350</v>
      </c>
      <c r="D110" s="4" t="str">
        <f>IFERROR(VLOOKUP($B110&amp;$C110,GA[],2,FALSE),"")</f>
        <v/>
      </c>
      <c r="F110" s="43">
        <f>SUMIFS(
     UA[AmountYTD],
     UA[CompanyShortName],F$5,
     UA[Source],Source,
     UA[Year],Year,
     UA[Month],Month,
     UA[AccountCode],$B110&amp;$C110,
     UA[GroupStructure],GroupStructure
  )</f>
        <v>0</v>
      </c>
      <c r="H110" s="43">
        <f>SUMIFS(
     UA[AmountYTD],
     UA[CompanyShortName],H$5,
     UA[Source],Source,
     UA[Year],Year,
     UA[Month],Month,
     UA[AccountCode],$B110&amp;$C110,
     UA[GroupStructure],GroupStructure
  )</f>
        <v>0</v>
      </c>
      <c r="J110" s="43">
        <f>SUMIFS(
     UA[AmountYTD],
     UA[CompanyShortName],J$5,
     UA[Source],Source,
     UA[Year],Year,
     UA[Month],Month,
     UA[AccountCode],$B110&amp;$C110,
     UA[GroupStructure],GroupStructure
  )</f>
        <v>0</v>
      </c>
      <c r="L110" s="43">
        <f>SUMIFS(
     UA[AmountYTD],
     UA[CompanyShortName],L$5,
     UA[Source],Source,
     UA[Year],Year,
     UA[Month],Month,
     UA[AccountCode],$B110&amp;$C110,
     UA[GroupStructure],GroupStructure
  )</f>
        <v>0</v>
      </c>
      <c r="N110" s="43">
        <f>SUMIFS(
     UA[AmountYTD],
     UA[CompanyShortName],N$5,
     UA[Source],Source,
     UA[Year],Year,
     UA[Month],Month,
     UA[AccountCode],$B110&amp;$C110,
     UA[GroupStructure],GroupStructure
  )</f>
        <v>0</v>
      </c>
      <c r="P110" s="43">
        <f>SUMIFS(
     UA[AmountYTD],
     UA[CompanyShortName],P$5,
     UA[Source],Source,
     UA[Year],Year,
     UA[Month],Month,
     UA[AccountCode],$B110&amp;$C110,
     UA[GroupStructure],GroupStructure
  )</f>
        <v>0</v>
      </c>
      <c r="R110" s="43">
        <f>SUMIFS(
     UA[AmountYTD],
     UA[CompanyShortName],R$5,
     UA[Source],Source,
     UA[Year],Year,
     UA[Month],Month,
     UA[AccountCode],$B110&amp;$C110,
     UA[GroupStructure],GroupStructure
  )</f>
        <v>0</v>
      </c>
      <c r="T110" s="43">
        <f>SUMIFS(
     UA[AmountYTD],
     UA[CompanyShortName],T$5,
     UA[Source],Source,
     UA[Year],Year,
     UA[Month],Month,
     UA[AccountCode],$B110&amp;$C110,
     UA[GroupStructure],GroupStructure
  )</f>
        <v>0</v>
      </c>
      <c r="V110" s="43">
        <f>SUMIFS(
     UA[AmountYTD],
     UA[CompanyShortName],V$5,
     UA[Source],Source,
     UA[Year],Year,
     UA[Month],Month,
     UA[AccountCode],$B110&amp;$C110,
     UA[GroupStructure],GroupStructure
  )</f>
        <v>0</v>
      </c>
      <c r="X110" s="43">
        <f>SUMIFS(
     UA[AmountYTD],
     UA[CompanyShortName],X$5,
     UA[Source],Source,
     UA[Year],Year,
     UA[Month],Month,
     UA[AccountCode],$B110&amp;$C110,
     UA[GroupStructure],GroupStructure
  )</f>
        <v>0</v>
      </c>
      <c r="Z110" s="43">
        <f>SUMIFS(
     UA[AmountYTD],
     UA[CompanyShortName],Z$5,
     UA[Source],Source,
     UA[Year],Year,
     UA[Month],Month,
     UA[AccountCode],$B110&amp;$C110,
     UA[GroupStructure],GroupStructure
  )</f>
        <v>0</v>
      </c>
      <c r="AB110" s="43">
        <f>SUMIFS(
     UA[AmountYTD],
     UA[CompanyShortName],AB$5,
     UA[Source],Source,
     UA[Year],Year,
     UA[Month],Month,
     UA[AccountCode],$B110&amp;$C110,
     UA[GroupStructure],GroupStructure
  )</f>
        <v>0</v>
      </c>
      <c r="AD110" s="43">
        <f>SUMIFS(
     UA[AmountYTD],
     UA[CompanyShortName],AD$5,
     UA[Source],Source,
     UA[Year],Year,
     UA[Month],Month,
     UA[AccountCode],$B110&amp;$C110,
     UA[GroupStructure],GroupStructure
  )</f>
        <v>0</v>
      </c>
      <c r="AF110" s="43">
        <f>SUMIFS(
     UA[AmountYTD],
     UA[CompanyShortName],AF$5,
     UA[Source],Source,
     UA[Year],Year,
     UA[Month],Month,
     UA[AccountCode],$B110&amp;$C110,
     UA[GroupStructure],GroupStructure
  )</f>
        <v>0</v>
      </c>
      <c r="AH110" s="43">
        <f>SUMIFS(
     UA[AmountYTD],
     UA[CompanyShortName],AH$5,
     UA[Source],Source,
     UA[Year],Year,
     UA[Month],Month,
     UA[AccountCode],$B110&amp;$C110,
     UA[GroupStructure],GroupStructure
  )</f>
        <v>0</v>
      </c>
      <c r="AJ110" s="43">
        <f>SUMIFS(
     UA[AmountYTD],
     UA[CompanyShortName],AJ$5,
     UA[Source],Source,
     UA[Year],Year,
     UA[Month],Month,
     UA[AccountCode],$B110&amp;$C110,
     UA[GroupStructure],GroupStructure
  )</f>
        <v>0</v>
      </c>
      <c r="AL110" s="43">
        <f>SUMIFS(
     UA[AmountYTD],
     UA[CompanyShortName],AL$5,
     UA[Source],Source,
     UA[Year],Year,
     UA[Month],Month,
     UA[AccountCode],$B110&amp;$C110,
     UA[GroupStructure],GroupStructure
  )</f>
        <v>0</v>
      </c>
      <c r="AN110" s="43">
        <f>SUMIFS(
     UA[AmountYTD],
     UA[CompanyShortName],AN$5,
     UA[Source],Source,
     UA[Year],Year,
     UA[Month],Month,
     UA[AccountCode],$B110&amp;$C110,
     UA[GroupStructure],GroupStructure
  )</f>
        <v>0</v>
      </c>
      <c r="AP110" s="43">
        <f>SUMIFS(
     UA[AmountYTD],
     UA[CompanyShortName],AP$5,
     UA[Source],Source,
     UA[Year],Year,
     UA[Month],Month,
     UA[AccountCode],$B110&amp;$C110,
     UA[GroupStructure],GroupStructure
  )</f>
        <v>0</v>
      </c>
      <c r="AR110" s="43">
        <f>SUMIFS(
     UA[AmountYTD],
     UA[CompanyShortName],AR$5,
     UA[Source],Source,
     UA[Year],Year,
     UA[Month],Month,
     UA[AccountCode],$B110&amp;$C110,
     UA[GroupStructure],GroupStructure
  )</f>
        <v>0</v>
      </c>
    </row>
    <row r="111" spans="1:45" ht="17.100000000000001" hidden="1" customHeight="1" outlineLevel="2" x14ac:dyDescent="0.25">
      <c r="B111" s="4">
        <f t="shared" si="123"/>
        <v>110</v>
      </c>
      <c r="C111" s="4">
        <f>C110+10</f>
        <v>360</v>
      </c>
      <c r="D111" s="4" t="str">
        <f>IFERROR(VLOOKUP($B111&amp;$C111,GA[],2,FALSE),"")</f>
        <v/>
      </c>
      <c r="F111" s="43">
        <f>SUMIFS(
     UA[AmountYTD],
     UA[CompanyShortName],F$5,
     UA[Source],Source,
     UA[Year],Year,
     UA[Month],Month,
     UA[AccountCode],$B111&amp;$C111,
     UA[GroupStructure],GroupStructure
  )</f>
        <v>0</v>
      </c>
      <c r="H111" s="43">
        <f>SUMIFS(
     UA[AmountYTD],
     UA[CompanyShortName],H$5,
     UA[Source],Source,
     UA[Year],Year,
     UA[Month],Month,
     UA[AccountCode],$B111&amp;$C111,
     UA[GroupStructure],GroupStructure
  )</f>
        <v>0</v>
      </c>
      <c r="J111" s="43">
        <f>SUMIFS(
     UA[AmountYTD],
     UA[CompanyShortName],J$5,
     UA[Source],Source,
     UA[Year],Year,
     UA[Month],Month,
     UA[AccountCode],$B111&amp;$C111,
     UA[GroupStructure],GroupStructure
  )</f>
        <v>0</v>
      </c>
      <c r="L111" s="43">
        <f>SUMIFS(
     UA[AmountYTD],
     UA[CompanyShortName],L$5,
     UA[Source],Source,
     UA[Year],Year,
     UA[Month],Month,
     UA[AccountCode],$B111&amp;$C111,
     UA[GroupStructure],GroupStructure
  )</f>
        <v>0</v>
      </c>
      <c r="N111" s="43">
        <f>SUMIFS(
     UA[AmountYTD],
     UA[CompanyShortName],N$5,
     UA[Source],Source,
     UA[Year],Year,
     UA[Month],Month,
     UA[AccountCode],$B111&amp;$C111,
     UA[GroupStructure],GroupStructure
  )</f>
        <v>0</v>
      </c>
      <c r="P111" s="43">
        <f>SUMIFS(
     UA[AmountYTD],
     UA[CompanyShortName],P$5,
     UA[Source],Source,
     UA[Year],Year,
     UA[Month],Month,
     UA[AccountCode],$B111&amp;$C111,
     UA[GroupStructure],GroupStructure
  )</f>
        <v>0</v>
      </c>
      <c r="R111" s="43">
        <f>SUMIFS(
     UA[AmountYTD],
     UA[CompanyShortName],R$5,
     UA[Source],Source,
     UA[Year],Year,
     UA[Month],Month,
     UA[AccountCode],$B111&amp;$C111,
     UA[GroupStructure],GroupStructure
  )</f>
        <v>0</v>
      </c>
      <c r="T111" s="43">
        <f>SUMIFS(
     UA[AmountYTD],
     UA[CompanyShortName],T$5,
     UA[Source],Source,
     UA[Year],Year,
     UA[Month],Month,
     UA[AccountCode],$B111&amp;$C111,
     UA[GroupStructure],GroupStructure
  )</f>
        <v>0</v>
      </c>
      <c r="V111" s="43">
        <f>SUMIFS(
     UA[AmountYTD],
     UA[CompanyShortName],V$5,
     UA[Source],Source,
     UA[Year],Year,
     UA[Month],Month,
     UA[AccountCode],$B111&amp;$C111,
     UA[GroupStructure],GroupStructure
  )</f>
        <v>0</v>
      </c>
      <c r="X111" s="43">
        <f>SUMIFS(
     UA[AmountYTD],
     UA[CompanyShortName],X$5,
     UA[Source],Source,
     UA[Year],Year,
     UA[Month],Month,
     UA[AccountCode],$B111&amp;$C111,
     UA[GroupStructure],GroupStructure
  )</f>
        <v>0</v>
      </c>
      <c r="Z111" s="43">
        <f>SUMIFS(
     UA[AmountYTD],
     UA[CompanyShortName],Z$5,
     UA[Source],Source,
     UA[Year],Year,
     UA[Month],Month,
     UA[AccountCode],$B111&amp;$C111,
     UA[GroupStructure],GroupStructure
  )</f>
        <v>0</v>
      </c>
      <c r="AB111" s="43">
        <f>SUMIFS(
     UA[AmountYTD],
     UA[CompanyShortName],AB$5,
     UA[Source],Source,
     UA[Year],Year,
     UA[Month],Month,
     UA[AccountCode],$B111&amp;$C111,
     UA[GroupStructure],GroupStructure
  )</f>
        <v>0</v>
      </c>
      <c r="AD111" s="43">
        <f>SUMIFS(
     UA[AmountYTD],
     UA[CompanyShortName],AD$5,
     UA[Source],Source,
     UA[Year],Year,
     UA[Month],Month,
     UA[AccountCode],$B111&amp;$C111,
     UA[GroupStructure],GroupStructure
  )</f>
        <v>0</v>
      </c>
      <c r="AF111" s="43">
        <f>SUMIFS(
     UA[AmountYTD],
     UA[CompanyShortName],AF$5,
     UA[Source],Source,
     UA[Year],Year,
     UA[Month],Month,
     UA[AccountCode],$B111&amp;$C111,
     UA[GroupStructure],GroupStructure
  )</f>
        <v>0</v>
      </c>
      <c r="AH111" s="43">
        <f>SUMIFS(
     UA[AmountYTD],
     UA[CompanyShortName],AH$5,
     UA[Source],Source,
     UA[Year],Year,
     UA[Month],Month,
     UA[AccountCode],$B111&amp;$C111,
     UA[GroupStructure],GroupStructure
  )</f>
        <v>0</v>
      </c>
      <c r="AJ111" s="43">
        <f>SUMIFS(
     UA[AmountYTD],
     UA[CompanyShortName],AJ$5,
     UA[Source],Source,
     UA[Year],Year,
     UA[Month],Month,
     UA[AccountCode],$B111&amp;$C111,
     UA[GroupStructure],GroupStructure
  )</f>
        <v>0</v>
      </c>
      <c r="AL111" s="43">
        <f>SUMIFS(
     UA[AmountYTD],
     UA[CompanyShortName],AL$5,
     UA[Source],Source,
     UA[Year],Year,
     UA[Month],Month,
     UA[AccountCode],$B111&amp;$C111,
     UA[GroupStructure],GroupStructure
  )</f>
        <v>0</v>
      </c>
      <c r="AN111" s="43">
        <f>SUMIFS(
     UA[AmountYTD],
     UA[CompanyShortName],AN$5,
     UA[Source],Source,
     UA[Year],Year,
     UA[Month],Month,
     UA[AccountCode],$B111&amp;$C111,
     UA[GroupStructure],GroupStructure
  )</f>
        <v>0</v>
      </c>
      <c r="AP111" s="43">
        <f>SUMIFS(
     UA[AmountYTD],
     UA[CompanyShortName],AP$5,
     UA[Source],Source,
     UA[Year],Year,
     UA[Month],Month,
     UA[AccountCode],$B111&amp;$C111,
     UA[GroupStructure],GroupStructure
  )</f>
        <v>0</v>
      </c>
      <c r="AR111" s="43">
        <f>SUMIFS(
     UA[AmountYTD],
     UA[CompanyShortName],AR$5,
     UA[Source],Source,
     UA[Year],Year,
     UA[Month],Month,
     UA[AccountCode],$B111&amp;$C111,
     UA[GroupStructure],GroupStructure
  )</f>
        <v>0</v>
      </c>
    </row>
    <row r="112" spans="1:45" s="5" customFormat="1" ht="17.100000000000001" hidden="1" customHeight="1" outlineLevel="2" x14ac:dyDescent="0.25">
      <c r="A112" s="58"/>
      <c r="B112" s="58">
        <f>B111</f>
        <v>110</v>
      </c>
      <c r="C112" s="58">
        <f>C103</f>
        <v>399</v>
      </c>
      <c r="D112" s="58" t="str">
        <f>IFERROR(VLOOKUP($B112&amp;$C112,GA[],2,FALSE),"")</f>
        <v>Revaluations at the end of the year - Land and buildings</v>
      </c>
      <c r="E112" s="60"/>
      <c r="F112" s="61">
        <f>SUMIFS(
     UA[AmountYTD],
     UA[CompanyShortName],F$5,
     UA[Source],Source,
     UA[Year],Year,
     UA[Month],Month,
     UA[AccountCode],$B112&amp;$C112,
     UA[GroupStructure],GroupStructure
  )</f>
        <v>0</v>
      </c>
      <c r="G112" s="60"/>
      <c r="H112" s="61">
        <f>SUMIFS(
     UA[AmountYTD],
     UA[CompanyShortName],H$5,
     UA[Source],Source,
     UA[Year],Year,
     UA[Month],Month,
     UA[AccountCode],$B112&amp;$C112,
     UA[GroupStructure],GroupStructure
  )</f>
        <v>0</v>
      </c>
      <c r="I112" s="60"/>
      <c r="J112" s="61">
        <f>SUMIFS(
     UA[AmountYTD],
     UA[CompanyShortName],J$5,
     UA[Source],Source,
     UA[Year],Year,
     UA[Month],Month,
     UA[AccountCode],$B112&amp;$C112,
     UA[GroupStructure],GroupStructure
  )</f>
        <v>0</v>
      </c>
      <c r="K112" s="60"/>
      <c r="L112" s="61">
        <f>SUMIFS(
     UA[AmountYTD],
     UA[CompanyShortName],L$5,
     UA[Source],Source,
     UA[Year],Year,
     UA[Month],Month,
     UA[AccountCode],$B112&amp;$C112,
     UA[GroupStructure],GroupStructure
  )</f>
        <v>0</v>
      </c>
      <c r="M112" s="60"/>
      <c r="N112" s="61">
        <f>SUMIFS(
     UA[AmountYTD],
     UA[CompanyShortName],N$5,
     UA[Source],Source,
     UA[Year],Year,
     UA[Month],Month,
     UA[AccountCode],$B112&amp;$C112,
     UA[GroupStructure],GroupStructure
  )</f>
        <v>0</v>
      </c>
      <c r="O112" s="60"/>
      <c r="P112" s="61">
        <f>SUMIFS(
     UA[AmountYTD],
     UA[CompanyShortName],P$5,
     UA[Source],Source,
     UA[Year],Year,
     UA[Month],Month,
     UA[AccountCode],$B112&amp;$C112,
     UA[GroupStructure],GroupStructure
  )</f>
        <v>0</v>
      </c>
      <c r="Q112" s="60"/>
      <c r="R112" s="61">
        <f>SUMIFS(
     UA[AmountYTD],
     UA[CompanyShortName],R$5,
     UA[Source],Source,
     UA[Year],Year,
     UA[Month],Month,
     UA[AccountCode],$B112&amp;$C112,
     UA[GroupStructure],GroupStructure
  )</f>
        <v>0</v>
      </c>
      <c r="S112" s="60"/>
      <c r="T112" s="61">
        <f>SUMIFS(
     UA[AmountYTD],
     UA[CompanyShortName],T$5,
     UA[Source],Source,
     UA[Year],Year,
     UA[Month],Month,
     UA[AccountCode],$B112&amp;$C112,
     UA[GroupStructure],GroupStructure
  )</f>
        <v>0</v>
      </c>
      <c r="U112" s="60"/>
      <c r="V112" s="61">
        <f>SUMIFS(
     UA[AmountYTD],
     UA[CompanyShortName],V$5,
     UA[Source],Source,
     UA[Year],Year,
     UA[Month],Month,
     UA[AccountCode],$B112&amp;$C112,
     UA[GroupStructure],GroupStructure
  )</f>
        <v>0</v>
      </c>
      <c r="W112" s="60"/>
      <c r="X112" s="61">
        <f>SUMIFS(
     UA[AmountYTD],
     UA[CompanyShortName],X$5,
     UA[Source],Source,
     UA[Year],Year,
     UA[Month],Month,
     UA[AccountCode],$B112&amp;$C112,
     UA[GroupStructure],GroupStructure
  )</f>
        <v>0</v>
      </c>
      <c r="Y112" s="60"/>
      <c r="Z112" s="61">
        <f>SUMIFS(
     UA[AmountYTD],
     UA[CompanyShortName],Z$5,
     UA[Source],Source,
     UA[Year],Year,
     UA[Month],Month,
     UA[AccountCode],$B112&amp;$C112,
     UA[GroupStructure],GroupStructure
  )</f>
        <v>0</v>
      </c>
      <c r="AA112" s="60"/>
      <c r="AB112" s="61">
        <f>SUMIFS(
     UA[AmountYTD],
     UA[CompanyShortName],AB$5,
     UA[Source],Source,
     UA[Year],Year,
     UA[Month],Month,
     UA[AccountCode],$B112&amp;$C112,
     UA[GroupStructure],GroupStructure
  )</f>
        <v>0</v>
      </c>
      <c r="AC112" s="60"/>
      <c r="AD112" s="61">
        <f>SUMIFS(
     UA[AmountYTD],
     UA[CompanyShortName],AD$5,
     UA[Source],Source,
     UA[Year],Year,
     UA[Month],Month,
     UA[AccountCode],$B112&amp;$C112,
     UA[GroupStructure],GroupStructure
  )</f>
        <v>0</v>
      </c>
      <c r="AE112" s="60"/>
      <c r="AF112" s="61">
        <f>SUMIFS(
     UA[AmountYTD],
     UA[CompanyShortName],AF$5,
     UA[Source],Source,
     UA[Year],Year,
     UA[Month],Month,
     UA[AccountCode],$B112&amp;$C112,
     UA[GroupStructure],GroupStructure
  )</f>
        <v>0</v>
      </c>
      <c r="AG112" s="60"/>
      <c r="AH112" s="61">
        <f>SUMIFS(
     UA[AmountYTD],
     UA[CompanyShortName],AH$5,
     UA[Source],Source,
     UA[Year],Year,
     UA[Month],Month,
     UA[AccountCode],$B112&amp;$C112,
     UA[GroupStructure],GroupStructure
  )</f>
        <v>0</v>
      </c>
      <c r="AI112" s="60"/>
      <c r="AJ112" s="61">
        <f>SUMIFS(
     UA[AmountYTD],
     UA[CompanyShortName],AJ$5,
     UA[Source],Source,
     UA[Year],Year,
     UA[Month],Month,
     UA[AccountCode],$B112&amp;$C112,
     UA[GroupStructure],GroupStructure
  )</f>
        <v>0</v>
      </c>
      <c r="AK112" s="60"/>
      <c r="AL112" s="61">
        <f>SUMIFS(
     UA[AmountYTD],
     UA[CompanyShortName],AL$5,
     UA[Source],Source,
     UA[Year],Year,
     UA[Month],Month,
     UA[AccountCode],$B112&amp;$C112,
     UA[GroupStructure],GroupStructure
  )</f>
        <v>0</v>
      </c>
      <c r="AM112" s="60"/>
      <c r="AN112" s="61">
        <f>SUMIFS(
     UA[AmountYTD],
     UA[CompanyShortName],AN$5,
     UA[Source],Source,
     UA[Year],Year,
     UA[Month],Month,
     UA[AccountCode],$B112&amp;$C112,
     UA[GroupStructure],GroupStructure
  )</f>
        <v>0</v>
      </c>
      <c r="AO112" s="60"/>
      <c r="AP112" s="61">
        <f>SUMIFS(
     UA[AmountYTD],
     UA[CompanyShortName],AP$5,
     UA[Source],Source,
     UA[Year],Year,
     UA[Month],Month,
     UA[AccountCode],$B112&amp;$C112,
     UA[GroupStructure],GroupStructure
  )</f>
        <v>0</v>
      </c>
      <c r="AQ112" s="60"/>
      <c r="AR112" s="61">
        <f>SUMIFS(
     UA[AmountYTD],
     UA[CompanyShortName],AR$5,
     UA[Source],Source,
     UA[Year],Year,
     UA[Month],Month,
     UA[AccountCode],$B112&amp;$C112,
     UA[GroupStructure],GroupStructure
  )</f>
        <v>0</v>
      </c>
      <c r="AS112" s="60"/>
    </row>
    <row r="113" spans="1:45" ht="17.100000000000001" hidden="1" customHeight="1" outlineLevel="2" x14ac:dyDescent="0.25">
      <c r="D113" s="4" t="s">
        <v>125</v>
      </c>
      <c r="F113" s="43">
        <f>F112-SUM(F106:F111)</f>
        <v>0</v>
      </c>
      <c r="H113" s="43">
        <f t="shared" ref="H113" si="124">H112-SUM(H106:H111)</f>
        <v>0</v>
      </c>
      <c r="J113" s="43">
        <f t="shared" ref="J113" si="125">J112-SUM(J106:J111)</f>
        <v>0</v>
      </c>
      <c r="L113" s="43">
        <f t="shared" ref="L113" si="126">L112-SUM(L106:L111)</f>
        <v>0</v>
      </c>
      <c r="N113" s="43">
        <f t="shared" ref="N113" si="127">N112-SUM(N106:N111)</f>
        <v>0</v>
      </c>
      <c r="P113" s="43">
        <f t="shared" ref="P113" si="128">P112-SUM(P106:P111)</f>
        <v>0</v>
      </c>
      <c r="R113" s="43">
        <f t="shared" ref="R113" si="129">R112-SUM(R106:R111)</f>
        <v>0</v>
      </c>
      <c r="T113" s="43">
        <f t="shared" ref="T113" si="130">T112-SUM(T106:T111)</f>
        <v>0</v>
      </c>
      <c r="V113" s="43">
        <f t="shared" ref="V113" si="131">V112-SUM(V106:V111)</f>
        <v>0</v>
      </c>
      <c r="X113" s="43">
        <f t="shared" ref="X113" si="132">X112-SUM(X106:X111)</f>
        <v>0</v>
      </c>
      <c r="Z113" s="43">
        <f t="shared" ref="Z113" si="133">Z112-SUM(Z106:Z111)</f>
        <v>0</v>
      </c>
      <c r="AB113" s="43">
        <f t="shared" ref="AB113" si="134">AB112-SUM(AB106:AB111)</f>
        <v>0</v>
      </c>
      <c r="AD113" s="43">
        <f t="shared" ref="AD113" si="135">AD112-SUM(AD106:AD111)</f>
        <v>0</v>
      </c>
      <c r="AF113" s="43">
        <f t="shared" ref="AF113" si="136">AF112-SUM(AF106:AF111)</f>
        <v>0</v>
      </c>
      <c r="AH113" s="43">
        <f t="shared" ref="AH113" si="137">AH112-SUM(AH106:AH111)</f>
        <v>0</v>
      </c>
      <c r="AJ113" s="43">
        <f t="shared" ref="AJ113" si="138">AJ112-SUM(AJ106:AJ111)</f>
        <v>0</v>
      </c>
      <c r="AL113" s="43">
        <f t="shared" ref="AL113" si="139">AL112-SUM(AL106:AL111)</f>
        <v>0</v>
      </c>
      <c r="AN113" s="43">
        <f t="shared" ref="AN113" si="140">AN112-SUM(AN106:AN111)</f>
        <v>0</v>
      </c>
      <c r="AP113" s="43">
        <f t="shared" ref="AP113" si="141">AP112-SUM(AP106:AP111)</f>
        <v>0</v>
      </c>
      <c r="AR113" s="43">
        <f t="shared" ref="AR113" si="142">AR112-SUM(AR106:AR111)</f>
        <v>0</v>
      </c>
    </row>
    <row r="114" spans="1:45" ht="17.100000000000001" hidden="1" customHeight="1" outlineLevel="2" x14ac:dyDescent="0.25"/>
    <row r="115" spans="1:45" s="5" customFormat="1" ht="17.100000000000001" hidden="1" customHeight="1" outlineLevel="2" x14ac:dyDescent="0.25">
      <c r="A115" s="58"/>
      <c r="B115" s="58">
        <f>B110</f>
        <v>110</v>
      </c>
      <c r="C115" s="59">
        <v>999</v>
      </c>
      <c r="D115" s="58" t="str">
        <f>IFERROR(VLOOKUP($B115&amp;$C115,GA[],2,FALSE),"")</f>
        <v>Land and buildings</v>
      </c>
      <c r="E115" s="60"/>
      <c r="F115" s="61">
        <f>SUMIFS(
     UA[AmountYTD],
     UA[CompanyShortName],F$5,
     UA[Source],Source,
     UA[Year],Year,
     UA[Month],Month,
     UA[AccountCode],$B115&amp;$C115,
     UA[GroupStructure],GroupStructure
  )</f>
        <v>0</v>
      </c>
      <c r="G115" s="60"/>
      <c r="H115" s="61">
        <f>SUMIFS(
     UA[AmountYTD],
     UA[CompanyShortName],H$5,
     UA[Source],Source,
     UA[Year],Year,
     UA[Month],Month,
     UA[AccountCode],$B115&amp;$C115,
     UA[GroupStructure],GroupStructure
  )</f>
        <v>0</v>
      </c>
      <c r="I115" s="60"/>
      <c r="J115" s="61">
        <f>SUMIFS(
     UA[AmountYTD],
     UA[CompanyShortName],J$5,
     UA[Source],Source,
     UA[Year],Year,
     UA[Month],Month,
     UA[AccountCode],$B115&amp;$C115,
     UA[GroupStructure],GroupStructure
  )</f>
        <v>0</v>
      </c>
      <c r="K115" s="60"/>
      <c r="L115" s="61">
        <f>SUMIFS(
     UA[AmountYTD],
     UA[CompanyShortName],L$5,
     UA[Source],Source,
     UA[Year],Year,
     UA[Month],Month,
     UA[AccountCode],$B115&amp;$C115,
     UA[GroupStructure],GroupStructure
  )</f>
        <v>0</v>
      </c>
      <c r="M115" s="60"/>
      <c r="N115" s="61">
        <f>SUMIFS(
     UA[AmountYTD],
     UA[CompanyShortName],N$5,
     UA[Source],Source,
     UA[Year],Year,
     UA[Month],Month,
     UA[AccountCode],$B115&amp;$C115,
     UA[GroupStructure],GroupStructure
  )</f>
        <v>0</v>
      </c>
      <c r="O115" s="60"/>
      <c r="P115" s="61">
        <f>SUMIFS(
     UA[AmountYTD],
     UA[CompanyShortName],P$5,
     UA[Source],Source,
     UA[Year],Year,
     UA[Month],Month,
     UA[AccountCode],$B115&amp;$C115,
     UA[GroupStructure],GroupStructure
  )</f>
        <v>0</v>
      </c>
      <c r="Q115" s="60"/>
      <c r="R115" s="61">
        <f>SUMIFS(
     UA[AmountYTD],
     UA[CompanyShortName],R$5,
     UA[Source],Source,
     UA[Year],Year,
     UA[Month],Month,
     UA[AccountCode],$B115&amp;$C115,
     UA[GroupStructure],GroupStructure
  )</f>
        <v>0</v>
      </c>
      <c r="S115" s="60"/>
      <c r="T115" s="61">
        <f>SUMIFS(
     UA[AmountYTD],
     UA[CompanyShortName],T$5,
     UA[Source],Source,
     UA[Year],Year,
     UA[Month],Month,
     UA[AccountCode],$B115&amp;$C115,
     UA[GroupStructure],GroupStructure
  )</f>
        <v>0</v>
      </c>
      <c r="U115" s="60"/>
      <c r="V115" s="61">
        <f>SUMIFS(
     UA[AmountYTD],
     UA[CompanyShortName],V$5,
     UA[Source],Source,
     UA[Year],Year,
     UA[Month],Month,
     UA[AccountCode],$B115&amp;$C115,
     UA[GroupStructure],GroupStructure
  )</f>
        <v>0</v>
      </c>
      <c r="W115" s="60"/>
      <c r="X115" s="61">
        <f>SUMIFS(
     UA[AmountYTD],
     UA[CompanyShortName],X$5,
     UA[Source],Source,
     UA[Year],Year,
     UA[Month],Month,
     UA[AccountCode],$B115&amp;$C115,
     UA[GroupStructure],GroupStructure
  )</f>
        <v>0</v>
      </c>
      <c r="Y115" s="60"/>
      <c r="Z115" s="61">
        <f>SUMIFS(
     UA[AmountYTD],
     UA[CompanyShortName],Z$5,
     UA[Source],Source,
     UA[Year],Year,
     UA[Month],Month,
     UA[AccountCode],$B115&amp;$C115,
     UA[GroupStructure],GroupStructure
  )</f>
        <v>0</v>
      </c>
      <c r="AA115" s="60"/>
      <c r="AB115" s="61">
        <f>SUMIFS(
     UA[AmountYTD],
     UA[CompanyShortName],AB$5,
     UA[Source],Source,
     UA[Year],Year,
     UA[Month],Month,
     UA[AccountCode],$B115&amp;$C115,
     UA[GroupStructure],GroupStructure
  )</f>
        <v>0</v>
      </c>
      <c r="AC115" s="60"/>
      <c r="AD115" s="61">
        <f>SUMIFS(
     UA[AmountYTD],
     UA[CompanyShortName],AD$5,
     UA[Source],Source,
     UA[Year],Year,
     UA[Month],Month,
     UA[AccountCode],$B115&amp;$C115,
     UA[GroupStructure],GroupStructure
  )</f>
        <v>0</v>
      </c>
      <c r="AE115" s="60"/>
      <c r="AF115" s="61">
        <f>SUMIFS(
     UA[AmountYTD],
     UA[CompanyShortName],AF$5,
     UA[Source],Source,
     UA[Year],Year,
     UA[Month],Month,
     UA[AccountCode],$B115&amp;$C115,
     UA[GroupStructure],GroupStructure
  )</f>
        <v>0</v>
      </c>
      <c r="AG115" s="60"/>
      <c r="AH115" s="61">
        <f>SUMIFS(
     UA[AmountYTD],
     UA[CompanyShortName],AH$5,
     UA[Source],Source,
     UA[Year],Year,
     UA[Month],Month,
     UA[AccountCode],$B115&amp;$C115,
     UA[GroupStructure],GroupStructure
  )</f>
        <v>0</v>
      </c>
      <c r="AI115" s="60"/>
      <c r="AJ115" s="61">
        <f>SUMIFS(
     UA[AmountYTD],
     UA[CompanyShortName],AJ$5,
     UA[Source],Source,
     UA[Year],Year,
     UA[Month],Month,
     UA[AccountCode],$B115&amp;$C115,
     UA[GroupStructure],GroupStructure
  )</f>
        <v>0</v>
      </c>
      <c r="AK115" s="60"/>
      <c r="AL115" s="61">
        <f>SUMIFS(
     UA[AmountYTD],
     UA[CompanyShortName],AL$5,
     UA[Source],Source,
     UA[Year],Year,
     UA[Month],Month,
     UA[AccountCode],$B115&amp;$C115,
     UA[GroupStructure],GroupStructure
  )</f>
        <v>0</v>
      </c>
      <c r="AM115" s="60"/>
      <c r="AN115" s="61">
        <f>SUMIFS(
     UA[AmountYTD],
     UA[CompanyShortName],AN$5,
     UA[Source],Source,
     UA[Year],Year,
     UA[Month],Month,
     UA[AccountCode],$B115&amp;$C115,
     UA[GroupStructure],GroupStructure
  )</f>
        <v>0</v>
      </c>
      <c r="AO115" s="60"/>
      <c r="AP115" s="61">
        <f>SUMIFS(
     UA[AmountYTD],
     UA[CompanyShortName],AP$5,
     UA[Source],Source,
     UA[Year],Year,
     UA[Month],Month,
     UA[AccountCode],$B115&amp;$C115,
     UA[GroupStructure],GroupStructure
  )</f>
        <v>0</v>
      </c>
      <c r="AQ115" s="60"/>
      <c r="AR115" s="61">
        <f>SUMIFS(
     UA[AmountYTD],
     UA[CompanyShortName],AR$5,
     UA[Source],Source,
     UA[Year],Year,
     UA[Month],Month,
     UA[AccountCode],$B115&amp;$C115,
     UA[GroupStructure],GroupStructure
  )</f>
        <v>0</v>
      </c>
      <c r="AS115" s="60"/>
    </row>
    <row r="116" spans="1:45" ht="17.100000000000001" hidden="1" customHeight="1" outlineLevel="2" x14ac:dyDescent="0.25">
      <c r="D116" s="4" t="s">
        <v>125</v>
      </c>
      <c r="F116" s="43">
        <f>F115-SUM(F93:F99,F106:F111)</f>
        <v>0</v>
      </c>
      <c r="H116" s="43">
        <f t="shared" ref="H116" si="143">H115-SUM(H93:H99,H106:H111)</f>
        <v>0</v>
      </c>
      <c r="J116" s="43">
        <f t="shared" ref="J116" si="144">J115-SUM(J93:J99,J106:J111)</f>
        <v>0</v>
      </c>
      <c r="L116" s="43">
        <f t="shared" ref="L116" si="145">L115-SUM(L93:L99,L106:L111)</f>
        <v>0</v>
      </c>
      <c r="N116" s="43">
        <f t="shared" ref="N116" si="146">N115-SUM(N93:N99,N106:N111)</f>
        <v>0</v>
      </c>
      <c r="P116" s="43">
        <f t="shared" ref="P116" si="147">P115-SUM(P93:P99,P106:P111)</f>
        <v>0</v>
      </c>
      <c r="R116" s="43">
        <f t="shared" ref="R116" si="148">R115-SUM(R93:R99,R106:R111)</f>
        <v>0</v>
      </c>
      <c r="T116" s="43">
        <f t="shared" ref="T116" si="149">T115-SUM(T93:T99,T106:T111)</f>
        <v>0</v>
      </c>
      <c r="V116" s="43">
        <f t="shared" ref="V116" si="150">V115-SUM(V93:V99,V106:V111)</f>
        <v>0</v>
      </c>
      <c r="X116" s="43">
        <f t="shared" ref="X116" si="151">X115-SUM(X93:X99,X106:X111)</f>
        <v>0</v>
      </c>
      <c r="Z116" s="43">
        <f t="shared" ref="Z116" si="152">Z115-SUM(Z93:Z99,Z106:Z111)</f>
        <v>0</v>
      </c>
      <c r="AB116" s="43">
        <f t="shared" ref="AB116" si="153">AB115-SUM(AB93:AB99,AB106:AB111)</f>
        <v>0</v>
      </c>
      <c r="AD116" s="43">
        <f t="shared" ref="AD116" si="154">AD115-SUM(AD93:AD99,AD106:AD111)</f>
        <v>0</v>
      </c>
      <c r="AF116" s="43">
        <f t="shared" ref="AF116" si="155">AF115-SUM(AF93:AF99,AF106:AF111)</f>
        <v>0</v>
      </c>
      <c r="AH116" s="43">
        <f t="shared" ref="AH116" si="156">AH115-SUM(AH93:AH99,AH106:AH111)</f>
        <v>0</v>
      </c>
      <c r="AJ116" s="43">
        <f t="shared" ref="AJ116" si="157">AJ115-SUM(AJ93:AJ99,AJ106:AJ111)</f>
        <v>0</v>
      </c>
      <c r="AL116" s="43">
        <f t="shared" ref="AL116" si="158">AL115-SUM(AL93:AL99,AL106:AL111)</f>
        <v>0</v>
      </c>
      <c r="AN116" s="43">
        <f t="shared" ref="AN116" si="159">AN115-SUM(AN93:AN99,AN106:AN111)</f>
        <v>0</v>
      </c>
      <c r="AP116" s="43">
        <f t="shared" ref="AP116" si="160">AP115-SUM(AP93:AP99,AP106:AP111)</f>
        <v>0</v>
      </c>
      <c r="AR116" s="43">
        <f t="shared" ref="AR116" si="161">AR115-SUM(AR93:AR99,AR106:AR111)</f>
        <v>0</v>
      </c>
    </row>
    <row r="117" spans="1:45" ht="17.100000000000001" hidden="1" customHeight="1" outlineLevel="1" x14ac:dyDescent="0.25"/>
    <row r="118" spans="1:45" ht="17.100000000000001" hidden="1" customHeight="1" outlineLevel="1" collapsed="1" x14ac:dyDescent="0.25">
      <c r="A118" s="54"/>
      <c r="B118" s="54"/>
      <c r="C118" s="55"/>
      <c r="D118" s="54" t="s">
        <v>126</v>
      </c>
      <c r="E118" s="56"/>
      <c r="F118" s="57"/>
      <c r="G118" s="56"/>
      <c r="H118" s="57"/>
      <c r="I118" s="56"/>
      <c r="J118" s="57"/>
      <c r="K118" s="56"/>
      <c r="L118" s="57"/>
      <c r="M118" s="56"/>
      <c r="N118" s="57"/>
      <c r="O118" s="56"/>
      <c r="P118" s="57"/>
      <c r="Q118" s="56"/>
      <c r="R118" s="57"/>
      <c r="S118" s="56"/>
      <c r="T118" s="57"/>
      <c r="U118" s="56"/>
      <c r="V118" s="57"/>
      <c r="W118" s="56"/>
      <c r="X118" s="57"/>
      <c r="Y118" s="56"/>
      <c r="Z118" s="57"/>
      <c r="AA118" s="56"/>
      <c r="AB118" s="57"/>
      <c r="AC118" s="56"/>
      <c r="AD118" s="57"/>
      <c r="AE118" s="56"/>
      <c r="AF118" s="57"/>
      <c r="AG118" s="56"/>
      <c r="AH118" s="57"/>
      <c r="AI118" s="56"/>
      <c r="AJ118" s="57"/>
      <c r="AK118" s="56"/>
      <c r="AL118" s="57"/>
      <c r="AM118" s="56"/>
      <c r="AN118" s="57"/>
      <c r="AO118" s="56"/>
      <c r="AP118" s="57"/>
      <c r="AQ118" s="56"/>
      <c r="AR118" s="57"/>
      <c r="AS118" s="56"/>
    </row>
    <row r="119" spans="1:45" s="5" customFormat="1" ht="17.100000000000001" hidden="1" customHeight="1" outlineLevel="2" x14ac:dyDescent="0.25">
      <c r="A119" s="49"/>
      <c r="B119" s="49"/>
      <c r="C119" s="49"/>
      <c r="D119" s="49"/>
      <c r="F119" s="62"/>
      <c r="H119" s="62"/>
      <c r="J119" s="62"/>
      <c r="L119" s="62"/>
      <c r="N119" s="62"/>
      <c r="P119" s="62"/>
      <c r="R119" s="62"/>
      <c r="T119" s="62"/>
      <c r="V119" s="62"/>
      <c r="X119" s="62"/>
      <c r="Z119" s="62"/>
      <c r="AB119" s="62"/>
      <c r="AD119" s="62"/>
      <c r="AF119" s="62"/>
      <c r="AH119" s="62"/>
      <c r="AJ119" s="62"/>
      <c r="AL119" s="62"/>
      <c r="AN119" s="62"/>
      <c r="AP119" s="62"/>
      <c r="AR119" s="62"/>
    </row>
    <row r="120" spans="1:45" ht="17.100000000000001" hidden="1" customHeight="1" outlineLevel="2" x14ac:dyDescent="0.25">
      <c r="A120" s="4" t="s">
        <v>127</v>
      </c>
      <c r="B120" s="4">
        <f>B93</f>
        <v>110</v>
      </c>
      <c r="C120" s="4">
        <f>C93</f>
        <v>110</v>
      </c>
      <c r="D120" s="4" t="str">
        <f>D93</f>
        <v/>
      </c>
      <c r="F120" s="43">
        <f>-SUM(F121:F126)</f>
        <v>0</v>
      </c>
      <c r="H120" s="43">
        <f>-SUM(H121:H126)</f>
        <v>0</v>
      </c>
      <c r="J120" s="43">
        <f>-SUM(J121:J126)</f>
        <v>0</v>
      </c>
      <c r="L120" s="43">
        <f>-SUM(L121:L126)</f>
        <v>0</v>
      </c>
      <c r="N120" s="43">
        <f>-SUM(N121:N126)</f>
        <v>0</v>
      </c>
      <c r="P120" s="43">
        <f>-SUM(P121:P126)</f>
        <v>0</v>
      </c>
      <c r="R120" s="43">
        <f>-SUM(R121:R126)</f>
        <v>0</v>
      </c>
      <c r="T120" s="43">
        <f>-SUM(T121:T126)</f>
        <v>0</v>
      </c>
      <c r="V120" s="43">
        <f>-SUM(V121:V126)</f>
        <v>0</v>
      </c>
      <c r="X120" s="43">
        <f>-SUM(X121:X126)</f>
        <v>0</v>
      </c>
      <c r="Z120" s="43">
        <f>-SUM(Z121:Z126)</f>
        <v>0</v>
      </c>
      <c r="AB120" s="43">
        <f>-SUM(AB121:AB126)</f>
        <v>0</v>
      </c>
      <c r="AD120" s="43">
        <f>-SUM(AD121:AD126)</f>
        <v>0</v>
      </c>
      <c r="AF120" s="43">
        <f>-SUM(AF121:AF126)</f>
        <v>0</v>
      </c>
      <c r="AH120" s="43">
        <f>-SUM(AH121:AH126)</f>
        <v>0</v>
      </c>
      <c r="AJ120" s="43">
        <f>-SUM(AJ121:AJ126)</f>
        <v>0</v>
      </c>
      <c r="AL120" s="43">
        <f>-SUM(AL121:AL126)</f>
        <v>0</v>
      </c>
      <c r="AN120" s="43">
        <f>-SUM(AN121:AN126)</f>
        <v>0</v>
      </c>
      <c r="AP120" s="43">
        <f>-SUM(AP121:AP126)</f>
        <v>0</v>
      </c>
      <c r="AR120" s="43">
        <f>-SUM(AR121:AR126)</f>
        <v>0</v>
      </c>
    </row>
    <row r="121" spans="1:45" ht="17.100000000000001" hidden="1" customHeight="1" outlineLevel="2" x14ac:dyDescent="0.25">
      <c r="A121" s="4" t="s">
        <v>127</v>
      </c>
      <c r="B121" s="4">
        <f t="shared" ref="B121:D126" si="162">B94</f>
        <v>110</v>
      </c>
      <c r="C121" s="4">
        <f t="shared" si="162"/>
        <v>120</v>
      </c>
      <c r="D121" s="4" t="str">
        <f t="shared" si="162"/>
        <v/>
      </c>
      <c r="F121" s="42"/>
      <c r="H121" s="42"/>
      <c r="J121" s="42"/>
      <c r="L121" s="42"/>
      <c r="N121" s="42"/>
      <c r="P121" s="42"/>
      <c r="R121" s="42"/>
      <c r="T121" s="42"/>
      <c r="V121" s="42"/>
      <c r="X121" s="42"/>
      <c r="Z121" s="42"/>
      <c r="AB121" s="42"/>
      <c r="AD121" s="42"/>
      <c r="AF121" s="42"/>
      <c r="AH121" s="42"/>
      <c r="AJ121" s="42"/>
      <c r="AL121" s="42"/>
      <c r="AN121" s="42"/>
      <c r="AP121" s="42"/>
      <c r="AR121" s="42"/>
    </row>
    <row r="122" spans="1:45" ht="17.100000000000001" hidden="1" customHeight="1" outlineLevel="2" x14ac:dyDescent="0.25">
      <c r="A122" s="4" t="s">
        <v>127</v>
      </c>
      <c r="B122" s="4">
        <f t="shared" si="162"/>
        <v>110</v>
      </c>
      <c r="C122" s="4">
        <f t="shared" si="162"/>
        <v>130</v>
      </c>
      <c r="D122" s="4" t="str">
        <f t="shared" si="162"/>
        <v/>
      </c>
      <c r="F122" s="42"/>
      <c r="H122" s="42"/>
      <c r="J122" s="42"/>
      <c r="L122" s="42"/>
      <c r="N122" s="42"/>
      <c r="P122" s="42"/>
      <c r="R122" s="42"/>
      <c r="T122" s="42"/>
      <c r="V122" s="42"/>
      <c r="X122" s="42"/>
      <c r="Z122" s="42"/>
      <c r="AB122" s="42"/>
      <c r="AD122" s="42"/>
      <c r="AF122" s="42"/>
      <c r="AH122" s="42"/>
      <c r="AJ122" s="42"/>
      <c r="AL122" s="42"/>
      <c r="AN122" s="42"/>
      <c r="AP122" s="42"/>
      <c r="AR122" s="42"/>
    </row>
    <row r="123" spans="1:45" ht="17.100000000000001" hidden="1" customHeight="1" outlineLevel="2" x14ac:dyDescent="0.25">
      <c r="A123" s="4" t="s">
        <v>127</v>
      </c>
      <c r="B123" s="4">
        <f t="shared" si="162"/>
        <v>110</v>
      </c>
      <c r="C123" s="4">
        <f t="shared" si="162"/>
        <v>140</v>
      </c>
      <c r="D123" s="4" t="str">
        <f t="shared" si="162"/>
        <v/>
      </c>
      <c r="F123" s="42"/>
      <c r="H123" s="42"/>
      <c r="J123" s="42"/>
      <c r="L123" s="42"/>
      <c r="N123" s="42"/>
      <c r="P123" s="42"/>
      <c r="R123" s="42"/>
      <c r="T123" s="42"/>
      <c r="V123" s="42"/>
      <c r="X123" s="42"/>
      <c r="Z123" s="42"/>
      <c r="AB123" s="42"/>
      <c r="AD123" s="42"/>
      <c r="AF123" s="42"/>
      <c r="AH123" s="42"/>
      <c r="AJ123" s="42"/>
      <c r="AL123" s="42"/>
      <c r="AN123" s="42"/>
      <c r="AP123" s="42"/>
      <c r="AR123" s="42"/>
    </row>
    <row r="124" spans="1:45" ht="17.100000000000001" hidden="1" customHeight="1" outlineLevel="2" x14ac:dyDescent="0.25">
      <c r="A124" s="4" t="s">
        <v>127</v>
      </c>
      <c r="B124" s="4">
        <f t="shared" si="162"/>
        <v>110</v>
      </c>
      <c r="C124" s="4">
        <f t="shared" si="162"/>
        <v>150</v>
      </c>
      <c r="D124" s="4" t="str">
        <f t="shared" si="162"/>
        <v/>
      </c>
      <c r="F124" s="42"/>
      <c r="H124" s="42"/>
      <c r="J124" s="42"/>
      <c r="L124" s="42"/>
      <c r="N124" s="42"/>
      <c r="P124" s="42"/>
      <c r="R124" s="42"/>
      <c r="T124" s="42"/>
      <c r="V124" s="42"/>
      <c r="X124" s="42"/>
      <c r="Z124" s="42"/>
      <c r="AB124" s="42"/>
      <c r="AD124" s="42"/>
      <c r="AF124" s="42"/>
      <c r="AH124" s="42"/>
      <c r="AJ124" s="42"/>
      <c r="AL124" s="42"/>
      <c r="AN124" s="42"/>
      <c r="AP124" s="42"/>
      <c r="AR124" s="42"/>
    </row>
    <row r="125" spans="1:45" ht="17.100000000000001" hidden="1" customHeight="1" outlineLevel="2" x14ac:dyDescent="0.25">
      <c r="A125" s="4" t="s">
        <v>127</v>
      </c>
      <c r="B125" s="4">
        <f t="shared" si="162"/>
        <v>110</v>
      </c>
      <c r="C125" s="4">
        <f t="shared" si="162"/>
        <v>160</v>
      </c>
      <c r="D125" s="4" t="str">
        <f t="shared" si="162"/>
        <v/>
      </c>
      <c r="F125" s="42"/>
      <c r="H125" s="42"/>
      <c r="J125" s="42"/>
      <c r="L125" s="42"/>
      <c r="N125" s="42"/>
      <c r="P125" s="42"/>
      <c r="R125" s="42"/>
      <c r="T125" s="42"/>
      <c r="V125" s="42"/>
      <c r="X125" s="42"/>
      <c r="Z125" s="42"/>
      <c r="AB125" s="42"/>
      <c r="AD125" s="42"/>
      <c r="AF125" s="42"/>
      <c r="AH125" s="42"/>
      <c r="AJ125" s="42"/>
      <c r="AL125" s="42"/>
      <c r="AN125" s="42"/>
      <c r="AP125" s="42"/>
      <c r="AR125" s="42"/>
    </row>
    <row r="126" spans="1:45" ht="17.100000000000001" hidden="1" customHeight="1" outlineLevel="2" x14ac:dyDescent="0.25">
      <c r="A126" s="4" t="s">
        <v>127</v>
      </c>
      <c r="B126" s="4">
        <f t="shared" si="162"/>
        <v>110</v>
      </c>
      <c r="C126" s="4">
        <f t="shared" si="162"/>
        <v>170</v>
      </c>
      <c r="D126" s="4" t="str">
        <f t="shared" si="162"/>
        <v/>
      </c>
      <c r="F126" s="42"/>
      <c r="H126" s="42"/>
      <c r="J126" s="42"/>
      <c r="L126" s="42"/>
      <c r="N126" s="42"/>
      <c r="P126" s="42"/>
      <c r="R126" s="42"/>
      <c r="T126" s="42"/>
      <c r="V126" s="42"/>
      <c r="X126" s="42"/>
      <c r="Z126" s="42"/>
      <c r="AB126" s="42"/>
      <c r="AD126" s="42"/>
      <c r="AF126" s="42"/>
      <c r="AH126" s="42"/>
      <c r="AJ126" s="42"/>
      <c r="AL126" s="42"/>
      <c r="AN126" s="42"/>
      <c r="AP126" s="42"/>
      <c r="AR126" s="42"/>
    </row>
    <row r="127" spans="1:45" ht="17.100000000000001" hidden="1" customHeight="1" outlineLevel="2" x14ac:dyDescent="0.25"/>
    <row r="128" spans="1:45" ht="17.100000000000001" hidden="1" customHeight="1" outlineLevel="2" x14ac:dyDescent="0.25">
      <c r="A128" s="4" t="s">
        <v>127</v>
      </c>
      <c r="B128" s="4">
        <f>B106</f>
        <v>110</v>
      </c>
      <c r="C128" s="4">
        <f>C106</f>
        <v>310</v>
      </c>
      <c r="D128" s="4" t="str">
        <f>D106</f>
        <v/>
      </c>
      <c r="F128" s="43">
        <f>-SUM(F129:F133)</f>
        <v>0</v>
      </c>
      <c r="H128" s="43">
        <f>-SUM(H129:H133)</f>
        <v>0</v>
      </c>
      <c r="J128" s="43">
        <f>-SUM(J129:J133)</f>
        <v>0</v>
      </c>
      <c r="L128" s="43">
        <f>-SUM(L129:L133)</f>
        <v>0</v>
      </c>
      <c r="N128" s="43">
        <f>-SUM(N129:N133)</f>
        <v>0</v>
      </c>
      <c r="P128" s="43">
        <f>-SUM(P129:P133)</f>
        <v>0</v>
      </c>
      <c r="R128" s="43">
        <f>-SUM(R129:R133)</f>
        <v>0</v>
      </c>
      <c r="T128" s="43">
        <f>-SUM(T129:T133)</f>
        <v>0</v>
      </c>
      <c r="V128" s="43">
        <f>-SUM(V129:V133)</f>
        <v>0</v>
      </c>
      <c r="X128" s="43">
        <f>-SUM(X129:X133)</f>
        <v>0</v>
      </c>
      <c r="Z128" s="43">
        <f>-SUM(Z129:Z133)</f>
        <v>0</v>
      </c>
      <c r="AB128" s="43">
        <f>-SUM(AB129:AB133)</f>
        <v>0</v>
      </c>
      <c r="AD128" s="43">
        <f>-SUM(AD129:AD133)</f>
        <v>0</v>
      </c>
      <c r="AF128" s="43">
        <f>-SUM(AF129:AF133)</f>
        <v>0</v>
      </c>
      <c r="AH128" s="43">
        <f>-SUM(AH129:AH133)</f>
        <v>0</v>
      </c>
      <c r="AJ128" s="43">
        <f>-SUM(AJ129:AJ133)</f>
        <v>0</v>
      </c>
      <c r="AL128" s="43">
        <f>-SUM(AL129:AL133)</f>
        <v>0</v>
      </c>
      <c r="AN128" s="43">
        <f>-SUM(AN129:AN133)</f>
        <v>0</v>
      </c>
      <c r="AP128" s="43">
        <f>-SUM(AP129:AP133)</f>
        <v>0</v>
      </c>
      <c r="AR128" s="43">
        <f>-SUM(AR129:AR133)</f>
        <v>0</v>
      </c>
    </row>
    <row r="129" spans="1:45" ht="17.100000000000001" hidden="1" customHeight="1" outlineLevel="2" x14ac:dyDescent="0.25">
      <c r="A129" s="4" t="s">
        <v>127</v>
      </c>
      <c r="B129" s="4">
        <f t="shared" ref="B129:C133" si="163">B107</f>
        <v>110</v>
      </c>
      <c r="C129" s="4">
        <f t="shared" si="163"/>
        <v>320</v>
      </c>
      <c r="D129" s="4" t="str">
        <f>D107</f>
        <v/>
      </c>
      <c r="F129" s="42"/>
      <c r="H129" s="42"/>
      <c r="J129" s="42"/>
      <c r="L129" s="42"/>
      <c r="N129" s="42"/>
      <c r="P129" s="42"/>
      <c r="R129" s="42"/>
      <c r="T129" s="42"/>
      <c r="V129" s="42"/>
      <c r="X129" s="42"/>
      <c r="Z129" s="42"/>
      <c r="AB129" s="42"/>
      <c r="AD129" s="42"/>
      <c r="AF129" s="42"/>
      <c r="AH129" s="42"/>
      <c r="AJ129" s="42"/>
      <c r="AL129" s="42"/>
      <c r="AN129" s="42"/>
      <c r="AP129" s="42"/>
      <c r="AR129" s="42"/>
    </row>
    <row r="130" spans="1:45" ht="17.100000000000001" hidden="1" customHeight="1" outlineLevel="2" x14ac:dyDescent="0.25">
      <c r="A130" s="4" t="s">
        <v>127</v>
      </c>
      <c r="B130" s="4">
        <f t="shared" si="163"/>
        <v>110</v>
      </c>
      <c r="C130" s="4">
        <f t="shared" si="163"/>
        <v>330</v>
      </c>
      <c r="D130" s="4" t="str">
        <f>D108</f>
        <v/>
      </c>
      <c r="F130" s="42"/>
      <c r="H130" s="42"/>
      <c r="J130" s="42"/>
      <c r="L130" s="42"/>
      <c r="N130" s="42"/>
      <c r="P130" s="42"/>
      <c r="R130" s="42"/>
      <c r="T130" s="42"/>
      <c r="V130" s="42"/>
      <c r="X130" s="42"/>
      <c r="Z130" s="42"/>
      <c r="AB130" s="42"/>
      <c r="AD130" s="42"/>
      <c r="AF130" s="42"/>
      <c r="AH130" s="42"/>
      <c r="AJ130" s="42"/>
      <c r="AL130" s="42"/>
      <c r="AN130" s="42"/>
      <c r="AP130" s="42"/>
      <c r="AR130" s="42"/>
    </row>
    <row r="131" spans="1:45" ht="17.100000000000001" hidden="1" customHeight="1" outlineLevel="2" x14ac:dyDescent="0.25">
      <c r="A131" s="4" t="s">
        <v>127</v>
      </c>
      <c r="B131" s="4">
        <f t="shared" si="163"/>
        <v>110</v>
      </c>
      <c r="C131" s="4">
        <f t="shared" si="163"/>
        <v>340</v>
      </c>
      <c r="D131" s="4" t="str">
        <f>D109</f>
        <v/>
      </c>
      <c r="F131" s="42"/>
      <c r="H131" s="42"/>
      <c r="J131" s="42"/>
      <c r="L131" s="42"/>
      <c r="N131" s="42"/>
      <c r="P131" s="42"/>
      <c r="R131" s="42"/>
      <c r="T131" s="42"/>
      <c r="V131" s="42"/>
      <c r="X131" s="42"/>
      <c r="Z131" s="42"/>
      <c r="AB131" s="42"/>
      <c r="AD131" s="42"/>
      <c r="AF131" s="42"/>
      <c r="AH131" s="42"/>
      <c r="AJ131" s="42"/>
      <c r="AL131" s="42"/>
      <c r="AN131" s="42"/>
      <c r="AP131" s="42"/>
      <c r="AR131" s="42"/>
    </row>
    <row r="132" spans="1:45" ht="17.100000000000001" hidden="1" customHeight="1" outlineLevel="2" x14ac:dyDescent="0.25">
      <c r="A132" s="4" t="s">
        <v>127</v>
      </c>
      <c r="B132" s="4">
        <f t="shared" si="163"/>
        <v>110</v>
      </c>
      <c r="C132" s="4">
        <f t="shared" si="163"/>
        <v>350</v>
      </c>
      <c r="D132" s="4" t="str">
        <f>D110</f>
        <v/>
      </c>
      <c r="F132" s="42"/>
      <c r="H132" s="42"/>
      <c r="J132" s="42"/>
      <c r="L132" s="42"/>
      <c r="N132" s="42"/>
      <c r="P132" s="42"/>
      <c r="R132" s="42"/>
      <c r="T132" s="42"/>
      <c r="V132" s="42"/>
      <c r="X132" s="42"/>
      <c r="Z132" s="42"/>
      <c r="AB132" s="42"/>
      <c r="AD132" s="42"/>
      <c r="AF132" s="42"/>
      <c r="AH132" s="42"/>
      <c r="AJ132" s="42"/>
      <c r="AL132" s="42"/>
      <c r="AN132" s="42"/>
      <c r="AP132" s="42"/>
      <c r="AR132" s="42"/>
    </row>
    <row r="133" spans="1:45" ht="17.100000000000001" hidden="1" customHeight="1" outlineLevel="2" x14ac:dyDescent="0.25">
      <c r="A133" s="4" t="s">
        <v>127</v>
      </c>
      <c r="B133" s="4">
        <f t="shared" si="163"/>
        <v>110</v>
      </c>
      <c r="C133" s="4">
        <f t="shared" si="163"/>
        <v>360</v>
      </c>
      <c r="D133" s="4" t="str">
        <f>D111</f>
        <v/>
      </c>
      <c r="F133" s="42"/>
      <c r="H133" s="42"/>
      <c r="J133" s="42"/>
      <c r="L133" s="42"/>
      <c r="N133" s="42"/>
      <c r="P133" s="42"/>
      <c r="R133" s="42"/>
      <c r="T133" s="42"/>
      <c r="V133" s="42"/>
      <c r="X133" s="42"/>
      <c r="Z133" s="42"/>
      <c r="AB133" s="42"/>
      <c r="AD133" s="42"/>
      <c r="AF133" s="42"/>
      <c r="AH133" s="42"/>
      <c r="AJ133" s="42"/>
      <c r="AL133" s="42"/>
      <c r="AN133" s="42"/>
      <c r="AP133" s="42"/>
      <c r="AR133" s="42"/>
    </row>
    <row r="134" spans="1:45" ht="17.100000000000001" hidden="1" customHeight="1" outlineLevel="1" x14ac:dyDescent="0.25"/>
    <row r="135" spans="1:45" ht="17.100000000000001" hidden="1" customHeight="1" outlineLevel="1" collapsed="1" x14ac:dyDescent="0.25">
      <c r="A135" s="54"/>
      <c r="B135" s="54"/>
      <c r="C135" s="55"/>
      <c r="D135" s="54" t="s">
        <v>128</v>
      </c>
      <c r="E135" s="56"/>
      <c r="F135" s="57"/>
      <c r="G135" s="56"/>
      <c r="H135" s="57"/>
      <c r="I135" s="56"/>
      <c r="J135" s="57"/>
      <c r="K135" s="56"/>
      <c r="L135" s="57"/>
      <c r="M135" s="56"/>
      <c r="N135" s="57"/>
      <c r="O135" s="56"/>
      <c r="P135" s="57"/>
      <c r="Q135" s="56"/>
      <c r="R135" s="57"/>
      <c r="S135" s="56"/>
      <c r="T135" s="57"/>
      <c r="U135" s="56"/>
      <c r="V135" s="57"/>
      <c r="W135" s="56"/>
      <c r="X135" s="57"/>
      <c r="Y135" s="56"/>
      <c r="Z135" s="57"/>
      <c r="AA135" s="56"/>
      <c r="AB135" s="57"/>
      <c r="AC135" s="56"/>
      <c r="AD135" s="57"/>
      <c r="AE135" s="56"/>
      <c r="AF135" s="57"/>
      <c r="AG135" s="56"/>
      <c r="AH135" s="57"/>
      <c r="AI135" s="56"/>
      <c r="AJ135" s="57"/>
      <c r="AK135" s="56"/>
      <c r="AL135" s="57"/>
      <c r="AM135" s="56"/>
      <c r="AN135" s="57"/>
      <c r="AO135" s="56"/>
      <c r="AP135" s="57"/>
      <c r="AQ135" s="56"/>
      <c r="AR135" s="57"/>
      <c r="AS135" s="56"/>
    </row>
    <row r="136" spans="1:45" ht="17.100000000000001" hidden="1" customHeight="1" outlineLevel="2" x14ac:dyDescent="0.25"/>
    <row r="137" spans="1:45" s="5" customFormat="1" ht="17.100000000000001" hidden="1" customHeight="1" outlineLevel="2" x14ac:dyDescent="0.25">
      <c r="A137" s="58"/>
      <c r="B137" s="58"/>
      <c r="C137" s="58"/>
      <c r="D137" s="58" t="str">
        <f>D90</f>
        <v>Cost at the end of the year- Land and buildings  -  PY</v>
      </c>
      <c r="E137" s="60"/>
      <c r="F137" s="61">
        <f>F90</f>
        <v>0</v>
      </c>
      <c r="G137" s="60"/>
      <c r="H137" s="61">
        <f>H90</f>
        <v>0</v>
      </c>
      <c r="I137" s="60"/>
      <c r="J137" s="61">
        <f>J90</f>
        <v>0</v>
      </c>
      <c r="K137" s="60"/>
      <c r="L137" s="61">
        <f>L90</f>
        <v>0</v>
      </c>
      <c r="M137" s="60"/>
      <c r="N137" s="61">
        <f>N90</f>
        <v>0</v>
      </c>
      <c r="O137" s="60"/>
      <c r="P137" s="61">
        <f>P90</f>
        <v>0</v>
      </c>
      <c r="Q137" s="60"/>
      <c r="R137" s="61">
        <f>R90</f>
        <v>0</v>
      </c>
      <c r="S137" s="60"/>
      <c r="T137" s="61">
        <f>T90</f>
        <v>0</v>
      </c>
      <c r="U137" s="60"/>
      <c r="V137" s="61">
        <f>V90</f>
        <v>0</v>
      </c>
      <c r="W137" s="60"/>
      <c r="X137" s="61">
        <f>X90</f>
        <v>0</v>
      </c>
      <c r="Y137" s="60"/>
      <c r="Z137" s="61">
        <f>Z90</f>
        <v>0</v>
      </c>
      <c r="AA137" s="60"/>
      <c r="AB137" s="61">
        <f>AB90</f>
        <v>0</v>
      </c>
      <c r="AC137" s="60"/>
      <c r="AD137" s="61">
        <f>AD90</f>
        <v>0</v>
      </c>
      <c r="AE137" s="60"/>
      <c r="AF137" s="61">
        <f>AF90</f>
        <v>0</v>
      </c>
      <c r="AG137" s="60"/>
      <c r="AH137" s="61">
        <f>AH90</f>
        <v>0</v>
      </c>
      <c r="AI137" s="60"/>
      <c r="AJ137" s="61">
        <f>AJ90</f>
        <v>0</v>
      </c>
      <c r="AK137" s="60"/>
      <c r="AL137" s="61">
        <f>AL90</f>
        <v>0</v>
      </c>
      <c r="AM137" s="60"/>
      <c r="AN137" s="61">
        <f>AN90</f>
        <v>0</v>
      </c>
      <c r="AO137" s="60"/>
      <c r="AP137" s="61">
        <f>AP90</f>
        <v>0</v>
      </c>
      <c r="AQ137" s="60"/>
      <c r="AR137" s="61">
        <f>AR90</f>
        <v>0</v>
      </c>
      <c r="AS137" s="60"/>
    </row>
    <row r="138" spans="1:45" ht="17.100000000000001" hidden="1" customHeight="1" outlineLevel="2" x14ac:dyDescent="0.25">
      <c r="D138" s="4" t="s">
        <v>124</v>
      </c>
      <c r="F138" s="43">
        <f>F140-F137</f>
        <v>0</v>
      </c>
      <c r="H138" s="43">
        <f>H140-H137</f>
        <v>0</v>
      </c>
      <c r="J138" s="43">
        <f>J140-J137</f>
        <v>0</v>
      </c>
      <c r="L138" s="43">
        <f>L140-L137</f>
        <v>0</v>
      </c>
      <c r="N138" s="43">
        <f>N140-N137</f>
        <v>0</v>
      </c>
      <c r="P138" s="43">
        <f>P140-P137</f>
        <v>0</v>
      </c>
      <c r="R138" s="43">
        <f>R140-R137</f>
        <v>0</v>
      </c>
      <c r="T138" s="43">
        <f>T140-T137</f>
        <v>0</v>
      </c>
      <c r="V138" s="43">
        <f>V140-V137</f>
        <v>0</v>
      </c>
      <c r="X138" s="43">
        <f>X140-X137</f>
        <v>0</v>
      </c>
      <c r="Z138" s="43">
        <f>Z140-Z137</f>
        <v>0</v>
      </c>
      <c r="AB138" s="43">
        <f>AB140-AB137</f>
        <v>0</v>
      </c>
      <c r="AD138" s="43">
        <f>AD140-AD137</f>
        <v>0</v>
      </c>
      <c r="AF138" s="43">
        <f>AF140-AF137</f>
        <v>0</v>
      </c>
      <c r="AH138" s="43">
        <f>AH140-AH137</f>
        <v>0</v>
      </c>
      <c r="AJ138" s="43">
        <f>AJ140-AJ137</f>
        <v>0</v>
      </c>
      <c r="AL138" s="43">
        <f>AL140-AL137</f>
        <v>0</v>
      </c>
      <c r="AN138" s="43">
        <f>AN140-AN137</f>
        <v>0</v>
      </c>
      <c r="AP138" s="43">
        <f>AP140-AP137</f>
        <v>0</v>
      </c>
      <c r="AR138" s="43">
        <f>AR140-AR137</f>
        <v>0</v>
      </c>
    </row>
    <row r="139" spans="1:45" ht="17.100000000000001" hidden="1" customHeight="1" outlineLevel="2" x14ac:dyDescent="0.25"/>
    <row r="140" spans="1:45" ht="17.100000000000001" hidden="1" customHeight="1" outlineLevel="2" x14ac:dyDescent="0.25">
      <c r="D140" s="4" t="str">
        <f>D93</f>
        <v/>
      </c>
      <c r="F140" s="43">
        <f>SUM(F93,F120)</f>
        <v>0</v>
      </c>
      <c r="H140" s="43">
        <f>SUM(H93,H120)</f>
        <v>0</v>
      </c>
      <c r="J140" s="43">
        <f>SUM(J93,J120)</f>
        <v>0</v>
      </c>
      <c r="L140" s="43">
        <f>SUM(L93,L120)</f>
        <v>0</v>
      </c>
      <c r="N140" s="43">
        <f>SUM(N93,N120)</f>
        <v>0</v>
      </c>
      <c r="P140" s="43">
        <f>SUM(P93,P120)</f>
        <v>0</v>
      </c>
      <c r="R140" s="43">
        <f>SUM(R93,R120)</f>
        <v>0</v>
      </c>
      <c r="T140" s="43">
        <f>SUM(T93,T120)</f>
        <v>0</v>
      </c>
      <c r="V140" s="43">
        <f>SUM(V93,V120)</f>
        <v>0</v>
      </c>
      <c r="X140" s="43">
        <f>SUM(X93,X120)</f>
        <v>0</v>
      </c>
      <c r="Z140" s="43">
        <f>SUM(Z93,Z120)</f>
        <v>0</v>
      </c>
      <c r="AB140" s="43">
        <f>SUM(AB93,AB120)</f>
        <v>0</v>
      </c>
      <c r="AD140" s="43">
        <f>SUM(AD93,AD120)</f>
        <v>0</v>
      </c>
      <c r="AF140" s="43">
        <f>SUM(AF93,AF120)</f>
        <v>0</v>
      </c>
      <c r="AH140" s="43">
        <f>SUM(AH93,AH120)</f>
        <v>0</v>
      </c>
      <c r="AJ140" s="43">
        <f>SUM(AJ93,AJ120)</f>
        <v>0</v>
      </c>
      <c r="AL140" s="43">
        <f>SUM(AL93,AL120)</f>
        <v>0</v>
      </c>
      <c r="AN140" s="43">
        <f>SUM(AN93,AN120)</f>
        <v>0</v>
      </c>
      <c r="AP140" s="43">
        <f>SUM(AP93,AP120)</f>
        <v>0</v>
      </c>
      <c r="AR140" s="43">
        <f>SUM(AR93,AR120)</f>
        <v>0</v>
      </c>
    </row>
    <row r="141" spans="1:45" ht="17.100000000000001" hidden="1" customHeight="1" outlineLevel="2" x14ac:dyDescent="0.25">
      <c r="D141" s="4" t="str">
        <f>D94</f>
        <v/>
      </c>
      <c r="F141" s="43">
        <f t="shared" ref="F141:F146" si="164">SUM(F94,F121)</f>
        <v>0</v>
      </c>
      <c r="H141" s="43">
        <f t="shared" ref="H141:J146" si="165">SUM(H94,H121)</f>
        <v>0</v>
      </c>
      <c r="J141" s="43">
        <f t="shared" si="165"/>
        <v>0</v>
      </c>
      <c r="L141" s="43">
        <f t="shared" ref="L141:L146" si="166">SUM(L94,L121)</f>
        <v>0</v>
      </c>
      <c r="N141" s="43">
        <f t="shared" ref="N141:N146" si="167">SUM(N94,N121)</f>
        <v>0</v>
      </c>
      <c r="P141" s="43">
        <f t="shared" ref="P141:P146" si="168">SUM(P94,P121)</f>
        <v>0</v>
      </c>
      <c r="R141" s="43">
        <f t="shared" ref="R141:R146" si="169">SUM(R94,R121)</f>
        <v>0</v>
      </c>
      <c r="T141" s="43">
        <f t="shared" ref="T141:T146" si="170">SUM(T94,T121)</f>
        <v>0</v>
      </c>
      <c r="V141" s="43">
        <f t="shared" ref="V141:V146" si="171">SUM(V94,V121)</f>
        <v>0</v>
      </c>
      <c r="X141" s="43">
        <f t="shared" ref="X141:X146" si="172">SUM(X94,X121)</f>
        <v>0</v>
      </c>
      <c r="Z141" s="43">
        <f t="shared" ref="Z141:Z146" si="173">SUM(Z94,Z121)</f>
        <v>0</v>
      </c>
      <c r="AB141" s="43">
        <f t="shared" ref="AB141:AB146" si="174">SUM(AB94,AB121)</f>
        <v>0</v>
      </c>
      <c r="AD141" s="43">
        <f t="shared" ref="AD141:AD146" si="175">SUM(AD94,AD121)</f>
        <v>0</v>
      </c>
      <c r="AF141" s="43">
        <f t="shared" ref="AF141:AF146" si="176">SUM(AF94,AF121)</f>
        <v>0</v>
      </c>
      <c r="AH141" s="43">
        <f t="shared" ref="AH141:AH146" si="177">SUM(AH94,AH121)</f>
        <v>0</v>
      </c>
      <c r="AJ141" s="43">
        <f t="shared" ref="AJ141:AJ146" si="178">SUM(AJ94,AJ121)</f>
        <v>0</v>
      </c>
      <c r="AL141" s="43">
        <f t="shared" ref="AL141:AL146" si="179">SUM(AL94,AL121)</f>
        <v>0</v>
      </c>
      <c r="AN141" s="43">
        <f t="shared" ref="AN141:AN146" si="180">SUM(AN94,AN121)</f>
        <v>0</v>
      </c>
      <c r="AP141" s="43">
        <f t="shared" ref="AP141:AP146" si="181">SUM(AP94,AP121)</f>
        <v>0</v>
      </c>
      <c r="AR141" s="43">
        <f t="shared" ref="AR141:AR146" si="182">SUM(AR94,AR121)</f>
        <v>0</v>
      </c>
    </row>
    <row r="142" spans="1:45" ht="17.100000000000001" hidden="1" customHeight="1" outlineLevel="2" x14ac:dyDescent="0.25">
      <c r="D142" s="4" t="str">
        <f t="shared" ref="D142:D147" si="183">D95</f>
        <v/>
      </c>
      <c r="F142" s="43">
        <f t="shared" si="164"/>
        <v>0</v>
      </c>
      <c r="H142" s="43">
        <f t="shared" si="165"/>
        <v>0</v>
      </c>
      <c r="J142" s="43">
        <f t="shared" si="165"/>
        <v>0</v>
      </c>
      <c r="L142" s="43">
        <f t="shared" si="166"/>
        <v>0</v>
      </c>
      <c r="N142" s="43">
        <f t="shared" si="167"/>
        <v>0</v>
      </c>
      <c r="P142" s="43">
        <f t="shared" si="168"/>
        <v>0</v>
      </c>
      <c r="R142" s="43">
        <f t="shared" si="169"/>
        <v>0</v>
      </c>
      <c r="T142" s="43">
        <f t="shared" si="170"/>
        <v>0</v>
      </c>
      <c r="V142" s="43">
        <f t="shared" si="171"/>
        <v>0</v>
      </c>
      <c r="X142" s="43">
        <f t="shared" si="172"/>
        <v>0</v>
      </c>
      <c r="Z142" s="43">
        <f t="shared" si="173"/>
        <v>0</v>
      </c>
      <c r="AB142" s="43">
        <f t="shared" si="174"/>
        <v>0</v>
      </c>
      <c r="AD142" s="43">
        <f t="shared" si="175"/>
        <v>0</v>
      </c>
      <c r="AF142" s="43">
        <f t="shared" si="176"/>
        <v>0</v>
      </c>
      <c r="AH142" s="43">
        <f t="shared" si="177"/>
        <v>0</v>
      </c>
      <c r="AJ142" s="43">
        <f t="shared" si="178"/>
        <v>0</v>
      </c>
      <c r="AL142" s="43">
        <f t="shared" si="179"/>
        <v>0</v>
      </c>
      <c r="AN142" s="43">
        <f t="shared" si="180"/>
        <v>0</v>
      </c>
      <c r="AP142" s="43">
        <f t="shared" si="181"/>
        <v>0</v>
      </c>
      <c r="AR142" s="43">
        <f t="shared" si="182"/>
        <v>0</v>
      </c>
    </row>
    <row r="143" spans="1:45" ht="17.100000000000001" hidden="1" customHeight="1" outlineLevel="2" x14ac:dyDescent="0.25">
      <c r="D143" s="4" t="str">
        <f t="shared" si="183"/>
        <v/>
      </c>
      <c r="F143" s="43">
        <f t="shared" si="164"/>
        <v>0</v>
      </c>
      <c r="H143" s="43">
        <f t="shared" si="165"/>
        <v>0</v>
      </c>
      <c r="J143" s="43">
        <f t="shared" si="165"/>
        <v>0</v>
      </c>
      <c r="L143" s="43">
        <f t="shared" si="166"/>
        <v>0</v>
      </c>
      <c r="N143" s="43">
        <f t="shared" si="167"/>
        <v>0</v>
      </c>
      <c r="P143" s="43">
        <f t="shared" si="168"/>
        <v>0</v>
      </c>
      <c r="R143" s="43">
        <f t="shared" si="169"/>
        <v>0</v>
      </c>
      <c r="T143" s="43">
        <f t="shared" si="170"/>
        <v>0</v>
      </c>
      <c r="V143" s="43">
        <f t="shared" si="171"/>
        <v>0</v>
      </c>
      <c r="X143" s="43">
        <f t="shared" si="172"/>
        <v>0</v>
      </c>
      <c r="Z143" s="43">
        <f t="shared" si="173"/>
        <v>0</v>
      </c>
      <c r="AB143" s="43">
        <f t="shared" si="174"/>
        <v>0</v>
      </c>
      <c r="AD143" s="43">
        <f t="shared" si="175"/>
        <v>0</v>
      </c>
      <c r="AF143" s="43">
        <f t="shared" si="176"/>
        <v>0</v>
      </c>
      <c r="AH143" s="43">
        <f t="shared" si="177"/>
        <v>0</v>
      </c>
      <c r="AJ143" s="43">
        <f t="shared" si="178"/>
        <v>0</v>
      </c>
      <c r="AL143" s="43">
        <f t="shared" si="179"/>
        <v>0</v>
      </c>
      <c r="AN143" s="43">
        <f t="shared" si="180"/>
        <v>0</v>
      </c>
      <c r="AP143" s="43">
        <f t="shared" si="181"/>
        <v>0</v>
      </c>
      <c r="AR143" s="43">
        <f t="shared" si="182"/>
        <v>0</v>
      </c>
    </row>
    <row r="144" spans="1:45" ht="17.100000000000001" hidden="1" customHeight="1" outlineLevel="2" x14ac:dyDescent="0.25">
      <c r="D144" s="4" t="str">
        <f t="shared" si="183"/>
        <v/>
      </c>
      <c r="F144" s="43">
        <f t="shared" si="164"/>
        <v>0</v>
      </c>
      <c r="H144" s="43">
        <f t="shared" si="165"/>
        <v>0</v>
      </c>
      <c r="J144" s="43">
        <f t="shared" si="165"/>
        <v>0</v>
      </c>
      <c r="L144" s="43">
        <f t="shared" si="166"/>
        <v>0</v>
      </c>
      <c r="N144" s="43">
        <f t="shared" si="167"/>
        <v>0</v>
      </c>
      <c r="P144" s="43">
        <f t="shared" si="168"/>
        <v>0</v>
      </c>
      <c r="R144" s="43">
        <f t="shared" si="169"/>
        <v>0</v>
      </c>
      <c r="T144" s="43">
        <f t="shared" si="170"/>
        <v>0</v>
      </c>
      <c r="V144" s="43">
        <f t="shared" si="171"/>
        <v>0</v>
      </c>
      <c r="X144" s="43">
        <f t="shared" si="172"/>
        <v>0</v>
      </c>
      <c r="Z144" s="43">
        <f t="shared" si="173"/>
        <v>0</v>
      </c>
      <c r="AB144" s="43">
        <f t="shared" si="174"/>
        <v>0</v>
      </c>
      <c r="AD144" s="43">
        <f t="shared" si="175"/>
        <v>0</v>
      </c>
      <c r="AF144" s="43">
        <f t="shared" si="176"/>
        <v>0</v>
      </c>
      <c r="AH144" s="43">
        <f t="shared" si="177"/>
        <v>0</v>
      </c>
      <c r="AJ144" s="43">
        <f t="shared" si="178"/>
        <v>0</v>
      </c>
      <c r="AL144" s="43">
        <f t="shared" si="179"/>
        <v>0</v>
      </c>
      <c r="AN144" s="43">
        <f t="shared" si="180"/>
        <v>0</v>
      </c>
      <c r="AP144" s="43">
        <f t="shared" si="181"/>
        <v>0</v>
      </c>
      <c r="AR144" s="43">
        <f t="shared" si="182"/>
        <v>0</v>
      </c>
    </row>
    <row r="145" spans="1:45" ht="17.100000000000001" hidden="1" customHeight="1" outlineLevel="2" x14ac:dyDescent="0.25">
      <c r="D145" s="4" t="str">
        <f t="shared" si="183"/>
        <v/>
      </c>
      <c r="F145" s="43">
        <f t="shared" si="164"/>
        <v>0</v>
      </c>
      <c r="H145" s="43">
        <f t="shared" si="165"/>
        <v>0</v>
      </c>
      <c r="J145" s="43">
        <f t="shared" si="165"/>
        <v>0</v>
      </c>
      <c r="L145" s="43">
        <f t="shared" si="166"/>
        <v>0</v>
      </c>
      <c r="N145" s="43">
        <f t="shared" si="167"/>
        <v>0</v>
      </c>
      <c r="P145" s="43">
        <f t="shared" si="168"/>
        <v>0</v>
      </c>
      <c r="R145" s="43">
        <f t="shared" si="169"/>
        <v>0</v>
      </c>
      <c r="T145" s="43">
        <f t="shared" si="170"/>
        <v>0</v>
      </c>
      <c r="V145" s="43">
        <f t="shared" si="171"/>
        <v>0</v>
      </c>
      <c r="X145" s="43">
        <f t="shared" si="172"/>
        <v>0</v>
      </c>
      <c r="Z145" s="43">
        <f t="shared" si="173"/>
        <v>0</v>
      </c>
      <c r="AB145" s="43">
        <f t="shared" si="174"/>
        <v>0</v>
      </c>
      <c r="AD145" s="43">
        <f t="shared" si="175"/>
        <v>0</v>
      </c>
      <c r="AF145" s="43">
        <f t="shared" si="176"/>
        <v>0</v>
      </c>
      <c r="AH145" s="43">
        <f t="shared" si="177"/>
        <v>0</v>
      </c>
      <c r="AJ145" s="43">
        <f t="shared" si="178"/>
        <v>0</v>
      </c>
      <c r="AL145" s="43">
        <f t="shared" si="179"/>
        <v>0</v>
      </c>
      <c r="AN145" s="43">
        <f t="shared" si="180"/>
        <v>0</v>
      </c>
      <c r="AP145" s="43">
        <f t="shared" si="181"/>
        <v>0</v>
      </c>
      <c r="AR145" s="43">
        <f t="shared" si="182"/>
        <v>0</v>
      </c>
    </row>
    <row r="146" spans="1:45" ht="17.100000000000001" hidden="1" customHeight="1" outlineLevel="2" x14ac:dyDescent="0.25">
      <c r="D146" s="4" t="str">
        <f t="shared" si="183"/>
        <v/>
      </c>
      <c r="F146" s="43">
        <f t="shared" si="164"/>
        <v>0</v>
      </c>
      <c r="H146" s="43">
        <f t="shared" si="165"/>
        <v>0</v>
      </c>
      <c r="J146" s="43">
        <f t="shared" si="165"/>
        <v>0</v>
      </c>
      <c r="L146" s="43">
        <f t="shared" si="166"/>
        <v>0</v>
      </c>
      <c r="N146" s="43">
        <f t="shared" si="167"/>
        <v>0</v>
      </c>
      <c r="P146" s="43">
        <f t="shared" si="168"/>
        <v>0</v>
      </c>
      <c r="R146" s="43">
        <f t="shared" si="169"/>
        <v>0</v>
      </c>
      <c r="T146" s="43">
        <f t="shared" si="170"/>
        <v>0</v>
      </c>
      <c r="V146" s="43">
        <f t="shared" si="171"/>
        <v>0</v>
      </c>
      <c r="X146" s="43">
        <f t="shared" si="172"/>
        <v>0</v>
      </c>
      <c r="Z146" s="43">
        <f t="shared" si="173"/>
        <v>0</v>
      </c>
      <c r="AB146" s="43">
        <f t="shared" si="174"/>
        <v>0</v>
      </c>
      <c r="AD146" s="43">
        <f t="shared" si="175"/>
        <v>0</v>
      </c>
      <c r="AF146" s="43">
        <f t="shared" si="176"/>
        <v>0</v>
      </c>
      <c r="AH146" s="43">
        <f t="shared" si="177"/>
        <v>0</v>
      </c>
      <c r="AJ146" s="43">
        <f t="shared" si="178"/>
        <v>0</v>
      </c>
      <c r="AL146" s="43">
        <f t="shared" si="179"/>
        <v>0</v>
      </c>
      <c r="AN146" s="43">
        <f t="shared" si="180"/>
        <v>0</v>
      </c>
      <c r="AP146" s="43">
        <f t="shared" si="181"/>
        <v>0</v>
      </c>
      <c r="AR146" s="43">
        <f t="shared" si="182"/>
        <v>0</v>
      </c>
    </row>
    <row r="147" spans="1:45" s="5" customFormat="1" ht="17.100000000000001" hidden="1" customHeight="1" outlineLevel="2" x14ac:dyDescent="0.25">
      <c r="A147" s="58"/>
      <c r="B147" s="58"/>
      <c r="C147" s="58"/>
      <c r="D147" s="58" t="str">
        <f t="shared" si="183"/>
        <v>Cost at the end of the year- Land and buildings</v>
      </c>
      <c r="E147" s="60"/>
      <c r="F147" s="61">
        <f>SUM(F140:F146)</f>
        <v>0</v>
      </c>
      <c r="G147" s="60"/>
      <c r="H147" s="61">
        <f>SUM(H140:H146)</f>
        <v>0</v>
      </c>
      <c r="I147" s="60"/>
      <c r="J147" s="61">
        <f>SUM(J140:J146)</f>
        <v>0</v>
      </c>
      <c r="K147" s="60"/>
      <c r="L147" s="61">
        <f>SUM(L140:L146)</f>
        <v>0</v>
      </c>
      <c r="M147" s="60"/>
      <c r="N147" s="61">
        <f>SUM(N140:N146)</f>
        <v>0</v>
      </c>
      <c r="O147" s="60"/>
      <c r="P147" s="61">
        <f>SUM(P140:P146)</f>
        <v>0</v>
      </c>
      <c r="Q147" s="60"/>
      <c r="R147" s="61">
        <f>SUM(R140:R146)</f>
        <v>0</v>
      </c>
      <c r="S147" s="60"/>
      <c r="T147" s="61">
        <f>SUM(T140:T146)</f>
        <v>0</v>
      </c>
      <c r="U147" s="60"/>
      <c r="V147" s="61">
        <f>SUM(V140:V146)</f>
        <v>0</v>
      </c>
      <c r="W147" s="60"/>
      <c r="X147" s="61">
        <f>SUM(X140:X146)</f>
        <v>0</v>
      </c>
      <c r="Y147" s="60"/>
      <c r="Z147" s="61">
        <f>SUM(Z140:Z146)</f>
        <v>0</v>
      </c>
      <c r="AA147" s="60"/>
      <c r="AB147" s="61">
        <f>SUM(AB140:AB146)</f>
        <v>0</v>
      </c>
      <c r="AC147" s="60"/>
      <c r="AD147" s="61">
        <f>SUM(AD140:AD146)</f>
        <v>0</v>
      </c>
      <c r="AE147" s="60"/>
      <c r="AF147" s="61">
        <f>SUM(AF140:AF146)</f>
        <v>0</v>
      </c>
      <c r="AG147" s="60"/>
      <c r="AH147" s="61">
        <f>SUM(AH140:AH146)</f>
        <v>0</v>
      </c>
      <c r="AI147" s="60"/>
      <c r="AJ147" s="61">
        <f>SUM(AJ140:AJ146)</f>
        <v>0</v>
      </c>
      <c r="AK147" s="60"/>
      <c r="AL147" s="61">
        <f>SUM(AL140:AL146)</f>
        <v>0</v>
      </c>
      <c r="AM147" s="60"/>
      <c r="AN147" s="61">
        <f>SUM(AN140:AN146)</f>
        <v>0</v>
      </c>
      <c r="AO147" s="60"/>
      <c r="AP147" s="61">
        <f>SUM(AP140:AP146)</f>
        <v>0</v>
      </c>
      <c r="AQ147" s="60"/>
      <c r="AR147" s="61">
        <f>SUM(AR140:AR146)</f>
        <v>0</v>
      </c>
      <c r="AS147" s="60"/>
    </row>
    <row r="148" spans="1:45" ht="17.100000000000001" hidden="1" customHeight="1" outlineLevel="2" x14ac:dyDescent="0.25"/>
    <row r="149" spans="1:45" s="5" customFormat="1" ht="17.100000000000001" hidden="1" customHeight="1" outlineLevel="2" x14ac:dyDescent="0.25">
      <c r="A149" s="58"/>
      <c r="B149" s="58"/>
      <c r="C149" s="58"/>
      <c r="D149" s="58" t="str">
        <f>D103</f>
        <v>Revaluations at the end of the year - Land and buildings  -  PY</v>
      </c>
      <c r="E149" s="60"/>
      <c r="F149" s="61">
        <f>F103</f>
        <v>0</v>
      </c>
      <c r="G149" s="60"/>
      <c r="H149" s="61">
        <f>H103</f>
        <v>0</v>
      </c>
      <c r="I149" s="60"/>
      <c r="J149" s="61">
        <f>J103</f>
        <v>0</v>
      </c>
      <c r="K149" s="60"/>
      <c r="L149" s="61">
        <f>L103</f>
        <v>0</v>
      </c>
      <c r="M149" s="60"/>
      <c r="N149" s="61">
        <f>N103</f>
        <v>0</v>
      </c>
      <c r="O149" s="60"/>
      <c r="P149" s="61">
        <f>P103</f>
        <v>0</v>
      </c>
      <c r="Q149" s="60"/>
      <c r="R149" s="61">
        <f>R103</f>
        <v>0</v>
      </c>
      <c r="S149" s="60"/>
      <c r="T149" s="61">
        <f>T103</f>
        <v>0</v>
      </c>
      <c r="U149" s="60"/>
      <c r="V149" s="61">
        <f>V103</f>
        <v>0</v>
      </c>
      <c r="W149" s="60"/>
      <c r="X149" s="61">
        <f>X103</f>
        <v>0</v>
      </c>
      <c r="Y149" s="60"/>
      <c r="Z149" s="61">
        <f>Z103</f>
        <v>0</v>
      </c>
      <c r="AA149" s="60"/>
      <c r="AB149" s="61">
        <f>AB103</f>
        <v>0</v>
      </c>
      <c r="AC149" s="60"/>
      <c r="AD149" s="61">
        <f>AD103</f>
        <v>0</v>
      </c>
      <c r="AE149" s="60"/>
      <c r="AF149" s="61">
        <f>AF103</f>
        <v>0</v>
      </c>
      <c r="AG149" s="60"/>
      <c r="AH149" s="61">
        <f>AH103</f>
        <v>0</v>
      </c>
      <c r="AI149" s="60"/>
      <c r="AJ149" s="61">
        <f>AJ103</f>
        <v>0</v>
      </c>
      <c r="AK149" s="60"/>
      <c r="AL149" s="61">
        <f>AL103</f>
        <v>0</v>
      </c>
      <c r="AM149" s="60"/>
      <c r="AN149" s="61">
        <f>AN103</f>
        <v>0</v>
      </c>
      <c r="AO149" s="60"/>
      <c r="AP149" s="61">
        <f>AP103</f>
        <v>0</v>
      </c>
      <c r="AQ149" s="60"/>
      <c r="AR149" s="61">
        <f>AR103</f>
        <v>0</v>
      </c>
      <c r="AS149" s="60"/>
    </row>
    <row r="150" spans="1:45" ht="17.100000000000001" hidden="1" customHeight="1" outlineLevel="2" x14ac:dyDescent="0.25">
      <c r="D150" s="4" t="s">
        <v>124</v>
      </c>
      <c r="F150" s="43">
        <f>F152-F149</f>
        <v>0</v>
      </c>
      <c r="H150" s="43">
        <f>H152-H149</f>
        <v>0</v>
      </c>
      <c r="J150" s="43">
        <f>J152-J149</f>
        <v>0</v>
      </c>
      <c r="L150" s="43">
        <f>L152-L149</f>
        <v>0</v>
      </c>
      <c r="N150" s="43">
        <f>N152-N149</f>
        <v>0</v>
      </c>
      <c r="P150" s="43">
        <f>P152-P149</f>
        <v>0</v>
      </c>
      <c r="R150" s="43">
        <f>R152-R149</f>
        <v>0</v>
      </c>
      <c r="T150" s="43">
        <f>T152-T149</f>
        <v>0</v>
      </c>
      <c r="V150" s="43">
        <f>V152-V149</f>
        <v>0</v>
      </c>
      <c r="X150" s="43">
        <f>X152-X149</f>
        <v>0</v>
      </c>
      <c r="Z150" s="43">
        <f>Z152-Z149</f>
        <v>0</v>
      </c>
      <c r="AB150" s="43">
        <f>AB152-AB149</f>
        <v>0</v>
      </c>
      <c r="AD150" s="43">
        <f>AD152-AD149</f>
        <v>0</v>
      </c>
      <c r="AF150" s="43">
        <f>AF152-AF149</f>
        <v>0</v>
      </c>
      <c r="AH150" s="43">
        <f>AH152-AH149</f>
        <v>0</v>
      </c>
      <c r="AJ150" s="43">
        <f>AJ152-AJ149</f>
        <v>0</v>
      </c>
      <c r="AL150" s="43">
        <f>AL152-AL149</f>
        <v>0</v>
      </c>
      <c r="AN150" s="43">
        <f>AN152-AN149</f>
        <v>0</v>
      </c>
      <c r="AP150" s="43">
        <f>AP152-AP149</f>
        <v>0</v>
      </c>
      <c r="AR150" s="43">
        <f>AR152-AR149</f>
        <v>0</v>
      </c>
    </row>
    <row r="151" spans="1:45" ht="17.100000000000001" hidden="1" customHeight="1" outlineLevel="2" x14ac:dyDescent="0.25"/>
    <row r="152" spans="1:45" ht="17.100000000000001" hidden="1" customHeight="1" outlineLevel="2" x14ac:dyDescent="0.25">
      <c r="D152" s="4" t="str">
        <f t="shared" ref="D152:D158" si="184">D106</f>
        <v/>
      </c>
      <c r="F152" s="43">
        <f>SUM(F106,F128)</f>
        <v>0</v>
      </c>
      <c r="H152" s="43">
        <f>SUM(H106,H128)</f>
        <v>0</v>
      </c>
      <c r="J152" s="43">
        <f>SUM(J106,J128)</f>
        <v>0</v>
      </c>
      <c r="L152" s="43">
        <f>SUM(L106,L128)</f>
        <v>0</v>
      </c>
      <c r="N152" s="43">
        <f>SUM(N106,N128)</f>
        <v>0</v>
      </c>
      <c r="P152" s="43">
        <f>SUM(P106,P128)</f>
        <v>0</v>
      </c>
      <c r="R152" s="43">
        <f>SUM(R106,R128)</f>
        <v>0</v>
      </c>
      <c r="T152" s="43">
        <f>SUM(T106,T128)</f>
        <v>0</v>
      </c>
      <c r="V152" s="43">
        <f>SUM(V106,V128)</f>
        <v>0</v>
      </c>
      <c r="X152" s="43">
        <f>SUM(X106,X128)</f>
        <v>0</v>
      </c>
      <c r="Z152" s="43">
        <f>SUM(Z106,Z128)</f>
        <v>0</v>
      </c>
      <c r="AB152" s="43">
        <f>SUM(AB106,AB128)</f>
        <v>0</v>
      </c>
      <c r="AD152" s="43">
        <f>SUM(AD106,AD128)</f>
        <v>0</v>
      </c>
      <c r="AF152" s="43">
        <f>SUM(AF106,AF128)</f>
        <v>0</v>
      </c>
      <c r="AH152" s="43">
        <f>SUM(AH106,AH128)</f>
        <v>0</v>
      </c>
      <c r="AJ152" s="43">
        <f>SUM(AJ106,AJ128)</f>
        <v>0</v>
      </c>
      <c r="AL152" s="43">
        <f>SUM(AL106,AL128)</f>
        <v>0</v>
      </c>
      <c r="AN152" s="43">
        <f>SUM(AN106,AN128)</f>
        <v>0</v>
      </c>
      <c r="AP152" s="43">
        <f>SUM(AP106,AP128)</f>
        <v>0</v>
      </c>
      <c r="AR152" s="43">
        <f>SUM(AR106,AR128)</f>
        <v>0</v>
      </c>
    </row>
    <row r="153" spans="1:45" ht="17.100000000000001" hidden="1" customHeight="1" outlineLevel="2" x14ac:dyDescent="0.25">
      <c r="D153" s="4" t="str">
        <f t="shared" si="184"/>
        <v/>
      </c>
      <c r="F153" s="43">
        <f t="shared" ref="F153:F157" si="185">SUM(F107,F129)</f>
        <v>0</v>
      </c>
      <c r="H153" s="43">
        <f t="shared" ref="H153:J157" si="186">SUM(H107,H129)</f>
        <v>0</v>
      </c>
      <c r="J153" s="43">
        <f t="shared" si="186"/>
        <v>0</v>
      </c>
      <c r="L153" s="43">
        <f t="shared" ref="L153:L157" si="187">SUM(L107,L129)</f>
        <v>0</v>
      </c>
      <c r="N153" s="43">
        <f t="shared" ref="N153:N157" si="188">SUM(N107,N129)</f>
        <v>0</v>
      </c>
      <c r="P153" s="43">
        <f t="shared" ref="P153:P157" si="189">SUM(P107,P129)</f>
        <v>0</v>
      </c>
      <c r="R153" s="43">
        <f t="shared" ref="R153:R157" si="190">SUM(R107,R129)</f>
        <v>0</v>
      </c>
      <c r="T153" s="43">
        <f t="shared" ref="T153:T157" si="191">SUM(T107,T129)</f>
        <v>0</v>
      </c>
      <c r="V153" s="43">
        <f t="shared" ref="V153:V157" si="192">SUM(V107,V129)</f>
        <v>0</v>
      </c>
      <c r="X153" s="43">
        <f t="shared" ref="X153:X157" si="193">SUM(X107,X129)</f>
        <v>0</v>
      </c>
      <c r="Z153" s="43">
        <f t="shared" ref="Z153:Z157" si="194">SUM(Z107,Z129)</f>
        <v>0</v>
      </c>
      <c r="AB153" s="43">
        <f t="shared" ref="AB153:AB157" si="195">SUM(AB107,AB129)</f>
        <v>0</v>
      </c>
      <c r="AD153" s="43">
        <f t="shared" ref="AD153:AD157" si="196">SUM(AD107,AD129)</f>
        <v>0</v>
      </c>
      <c r="AF153" s="43">
        <f t="shared" ref="AF153:AF157" si="197">SUM(AF107,AF129)</f>
        <v>0</v>
      </c>
      <c r="AH153" s="43">
        <f t="shared" ref="AH153:AH157" si="198">SUM(AH107,AH129)</f>
        <v>0</v>
      </c>
      <c r="AJ153" s="43">
        <f t="shared" ref="AJ153:AJ157" si="199">SUM(AJ107,AJ129)</f>
        <v>0</v>
      </c>
      <c r="AL153" s="43">
        <f t="shared" ref="AL153:AL157" si="200">SUM(AL107,AL129)</f>
        <v>0</v>
      </c>
      <c r="AN153" s="43">
        <f t="shared" ref="AN153:AN157" si="201">SUM(AN107,AN129)</f>
        <v>0</v>
      </c>
      <c r="AP153" s="43">
        <f t="shared" ref="AP153:AP157" si="202">SUM(AP107,AP129)</f>
        <v>0</v>
      </c>
      <c r="AR153" s="43">
        <f t="shared" ref="AR153:AR157" si="203">SUM(AR107,AR129)</f>
        <v>0</v>
      </c>
    </row>
    <row r="154" spans="1:45" ht="17.100000000000001" hidden="1" customHeight="1" outlineLevel="2" x14ac:dyDescent="0.25">
      <c r="D154" s="4" t="str">
        <f t="shared" si="184"/>
        <v/>
      </c>
      <c r="F154" s="43">
        <f t="shared" si="185"/>
        <v>0</v>
      </c>
      <c r="H154" s="43">
        <f t="shared" si="186"/>
        <v>0</v>
      </c>
      <c r="J154" s="43">
        <f t="shared" si="186"/>
        <v>0</v>
      </c>
      <c r="L154" s="43">
        <f t="shared" si="187"/>
        <v>0</v>
      </c>
      <c r="N154" s="43">
        <f t="shared" si="188"/>
        <v>0</v>
      </c>
      <c r="P154" s="43">
        <f t="shared" si="189"/>
        <v>0</v>
      </c>
      <c r="R154" s="43">
        <f t="shared" si="190"/>
        <v>0</v>
      </c>
      <c r="T154" s="43">
        <f t="shared" si="191"/>
        <v>0</v>
      </c>
      <c r="V154" s="43">
        <f t="shared" si="192"/>
        <v>0</v>
      </c>
      <c r="X154" s="43">
        <f t="shared" si="193"/>
        <v>0</v>
      </c>
      <c r="Z154" s="43">
        <f t="shared" si="194"/>
        <v>0</v>
      </c>
      <c r="AB154" s="43">
        <f t="shared" si="195"/>
        <v>0</v>
      </c>
      <c r="AD154" s="43">
        <f t="shared" si="196"/>
        <v>0</v>
      </c>
      <c r="AF154" s="43">
        <f t="shared" si="197"/>
        <v>0</v>
      </c>
      <c r="AH154" s="43">
        <f t="shared" si="198"/>
        <v>0</v>
      </c>
      <c r="AJ154" s="43">
        <f t="shared" si="199"/>
        <v>0</v>
      </c>
      <c r="AL154" s="43">
        <f t="shared" si="200"/>
        <v>0</v>
      </c>
      <c r="AN154" s="43">
        <f t="shared" si="201"/>
        <v>0</v>
      </c>
      <c r="AP154" s="43">
        <f t="shared" si="202"/>
        <v>0</v>
      </c>
      <c r="AR154" s="43">
        <f t="shared" si="203"/>
        <v>0</v>
      </c>
    </row>
    <row r="155" spans="1:45" ht="17.100000000000001" hidden="1" customHeight="1" outlineLevel="2" x14ac:dyDescent="0.25">
      <c r="D155" s="4" t="str">
        <f t="shared" si="184"/>
        <v/>
      </c>
      <c r="F155" s="43">
        <f t="shared" si="185"/>
        <v>0</v>
      </c>
      <c r="H155" s="43">
        <f t="shared" si="186"/>
        <v>0</v>
      </c>
      <c r="J155" s="43">
        <f t="shared" si="186"/>
        <v>0</v>
      </c>
      <c r="L155" s="43">
        <f t="shared" si="187"/>
        <v>0</v>
      </c>
      <c r="N155" s="43">
        <f t="shared" si="188"/>
        <v>0</v>
      </c>
      <c r="P155" s="43">
        <f t="shared" si="189"/>
        <v>0</v>
      </c>
      <c r="R155" s="43">
        <f t="shared" si="190"/>
        <v>0</v>
      </c>
      <c r="T155" s="43">
        <f t="shared" si="191"/>
        <v>0</v>
      </c>
      <c r="V155" s="43">
        <f t="shared" si="192"/>
        <v>0</v>
      </c>
      <c r="X155" s="43">
        <f t="shared" si="193"/>
        <v>0</v>
      </c>
      <c r="Z155" s="43">
        <f t="shared" si="194"/>
        <v>0</v>
      </c>
      <c r="AB155" s="43">
        <f t="shared" si="195"/>
        <v>0</v>
      </c>
      <c r="AD155" s="43">
        <f t="shared" si="196"/>
        <v>0</v>
      </c>
      <c r="AF155" s="43">
        <f t="shared" si="197"/>
        <v>0</v>
      </c>
      <c r="AH155" s="43">
        <f t="shared" si="198"/>
        <v>0</v>
      </c>
      <c r="AJ155" s="43">
        <f t="shared" si="199"/>
        <v>0</v>
      </c>
      <c r="AL155" s="43">
        <f t="shared" si="200"/>
        <v>0</v>
      </c>
      <c r="AN155" s="43">
        <f t="shared" si="201"/>
        <v>0</v>
      </c>
      <c r="AP155" s="43">
        <f t="shared" si="202"/>
        <v>0</v>
      </c>
      <c r="AR155" s="43">
        <f t="shared" si="203"/>
        <v>0</v>
      </c>
    </row>
    <row r="156" spans="1:45" ht="17.100000000000001" hidden="1" customHeight="1" outlineLevel="2" x14ac:dyDescent="0.25">
      <c r="D156" s="4" t="str">
        <f t="shared" si="184"/>
        <v/>
      </c>
      <c r="F156" s="43">
        <f t="shared" si="185"/>
        <v>0</v>
      </c>
      <c r="H156" s="43">
        <f t="shared" si="186"/>
        <v>0</v>
      </c>
      <c r="J156" s="43">
        <f t="shared" si="186"/>
        <v>0</v>
      </c>
      <c r="L156" s="43">
        <f t="shared" si="187"/>
        <v>0</v>
      </c>
      <c r="N156" s="43">
        <f t="shared" si="188"/>
        <v>0</v>
      </c>
      <c r="P156" s="43">
        <f t="shared" si="189"/>
        <v>0</v>
      </c>
      <c r="R156" s="43">
        <f t="shared" si="190"/>
        <v>0</v>
      </c>
      <c r="T156" s="43">
        <f t="shared" si="191"/>
        <v>0</v>
      </c>
      <c r="V156" s="43">
        <f t="shared" si="192"/>
        <v>0</v>
      </c>
      <c r="X156" s="43">
        <f t="shared" si="193"/>
        <v>0</v>
      </c>
      <c r="Z156" s="43">
        <f t="shared" si="194"/>
        <v>0</v>
      </c>
      <c r="AB156" s="43">
        <f t="shared" si="195"/>
        <v>0</v>
      </c>
      <c r="AD156" s="43">
        <f t="shared" si="196"/>
        <v>0</v>
      </c>
      <c r="AF156" s="43">
        <f t="shared" si="197"/>
        <v>0</v>
      </c>
      <c r="AH156" s="43">
        <f t="shared" si="198"/>
        <v>0</v>
      </c>
      <c r="AJ156" s="43">
        <f t="shared" si="199"/>
        <v>0</v>
      </c>
      <c r="AL156" s="43">
        <f t="shared" si="200"/>
        <v>0</v>
      </c>
      <c r="AN156" s="43">
        <f t="shared" si="201"/>
        <v>0</v>
      </c>
      <c r="AP156" s="43">
        <f t="shared" si="202"/>
        <v>0</v>
      </c>
      <c r="AR156" s="43">
        <f t="shared" si="203"/>
        <v>0</v>
      </c>
    </row>
    <row r="157" spans="1:45" ht="17.100000000000001" hidden="1" customHeight="1" outlineLevel="2" x14ac:dyDescent="0.25">
      <c r="D157" s="4" t="str">
        <f t="shared" si="184"/>
        <v/>
      </c>
      <c r="F157" s="43">
        <f t="shared" si="185"/>
        <v>0</v>
      </c>
      <c r="H157" s="43">
        <f t="shared" si="186"/>
        <v>0</v>
      </c>
      <c r="J157" s="43">
        <f t="shared" si="186"/>
        <v>0</v>
      </c>
      <c r="L157" s="43">
        <f t="shared" si="187"/>
        <v>0</v>
      </c>
      <c r="N157" s="43">
        <f t="shared" si="188"/>
        <v>0</v>
      </c>
      <c r="P157" s="43">
        <f t="shared" si="189"/>
        <v>0</v>
      </c>
      <c r="R157" s="43">
        <f t="shared" si="190"/>
        <v>0</v>
      </c>
      <c r="T157" s="43">
        <f t="shared" si="191"/>
        <v>0</v>
      </c>
      <c r="V157" s="43">
        <f t="shared" si="192"/>
        <v>0</v>
      </c>
      <c r="X157" s="43">
        <f t="shared" si="193"/>
        <v>0</v>
      </c>
      <c r="Z157" s="43">
        <f t="shared" si="194"/>
        <v>0</v>
      </c>
      <c r="AB157" s="43">
        <f t="shared" si="195"/>
        <v>0</v>
      </c>
      <c r="AD157" s="43">
        <f t="shared" si="196"/>
        <v>0</v>
      </c>
      <c r="AF157" s="43">
        <f t="shared" si="197"/>
        <v>0</v>
      </c>
      <c r="AH157" s="43">
        <f t="shared" si="198"/>
        <v>0</v>
      </c>
      <c r="AJ157" s="43">
        <f t="shared" si="199"/>
        <v>0</v>
      </c>
      <c r="AL157" s="43">
        <f t="shared" si="200"/>
        <v>0</v>
      </c>
      <c r="AN157" s="43">
        <f t="shared" si="201"/>
        <v>0</v>
      </c>
      <c r="AP157" s="43">
        <f t="shared" si="202"/>
        <v>0</v>
      </c>
      <c r="AR157" s="43">
        <f t="shared" si="203"/>
        <v>0</v>
      </c>
    </row>
    <row r="158" spans="1:45" s="5" customFormat="1" ht="17.100000000000001" hidden="1" customHeight="1" outlineLevel="2" x14ac:dyDescent="0.25">
      <c r="A158" s="58"/>
      <c r="B158" s="58"/>
      <c r="C158" s="58"/>
      <c r="D158" s="58" t="str">
        <f t="shared" si="184"/>
        <v>Revaluations at the end of the year - Land and buildings</v>
      </c>
      <c r="E158" s="60"/>
      <c r="F158" s="61">
        <f>SUM(F152:F157)</f>
        <v>0</v>
      </c>
      <c r="G158" s="60"/>
      <c r="H158" s="61">
        <f>SUM(H152:H157)</f>
        <v>0</v>
      </c>
      <c r="I158" s="60"/>
      <c r="J158" s="61">
        <f>SUM(J152:J157)</f>
        <v>0</v>
      </c>
      <c r="K158" s="60"/>
      <c r="L158" s="61">
        <f>SUM(L152:L157)</f>
        <v>0</v>
      </c>
      <c r="M158" s="60"/>
      <c r="N158" s="61">
        <f>SUM(N152:N157)</f>
        <v>0</v>
      </c>
      <c r="O158" s="60"/>
      <c r="P158" s="61">
        <f>SUM(P152:P157)</f>
        <v>0</v>
      </c>
      <c r="Q158" s="60"/>
      <c r="R158" s="61">
        <f>SUM(R152:R157)</f>
        <v>0</v>
      </c>
      <c r="S158" s="60"/>
      <c r="T158" s="61">
        <f>SUM(T152:T157)</f>
        <v>0</v>
      </c>
      <c r="U158" s="60"/>
      <c r="V158" s="61">
        <f>SUM(V152:V157)</f>
        <v>0</v>
      </c>
      <c r="W158" s="60"/>
      <c r="X158" s="61">
        <f>SUM(X152:X157)</f>
        <v>0</v>
      </c>
      <c r="Y158" s="60"/>
      <c r="Z158" s="61">
        <f>SUM(Z152:Z157)</f>
        <v>0</v>
      </c>
      <c r="AA158" s="60"/>
      <c r="AB158" s="61">
        <f>SUM(AB152:AB157)</f>
        <v>0</v>
      </c>
      <c r="AC158" s="60"/>
      <c r="AD158" s="61">
        <f>SUM(AD152:AD157)</f>
        <v>0</v>
      </c>
      <c r="AE158" s="60"/>
      <c r="AF158" s="61">
        <f>SUM(AF152:AF157)</f>
        <v>0</v>
      </c>
      <c r="AG158" s="60"/>
      <c r="AH158" s="61">
        <f>SUM(AH152:AH157)</f>
        <v>0</v>
      </c>
      <c r="AI158" s="60"/>
      <c r="AJ158" s="61">
        <f>SUM(AJ152:AJ157)</f>
        <v>0</v>
      </c>
      <c r="AK158" s="60"/>
      <c r="AL158" s="61">
        <f>SUM(AL152:AL157)</f>
        <v>0</v>
      </c>
      <c r="AM158" s="60"/>
      <c r="AN158" s="61">
        <f>SUM(AN152:AN157)</f>
        <v>0</v>
      </c>
      <c r="AO158" s="60"/>
      <c r="AP158" s="61">
        <f>SUM(AP152:AP157)</f>
        <v>0</v>
      </c>
      <c r="AQ158" s="60"/>
      <c r="AR158" s="61">
        <f>SUM(AR152:AR157)</f>
        <v>0</v>
      </c>
      <c r="AS158" s="60"/>
    </row>
    <row r="159" spans="1:45" ht="17.100000000000001" hidden="1" customHeight="1" outlineLevel="2" x14ac:dyDescent="0.25"/>
    <row r="160" spans="1:45" s="5" customFormat="1" ht="17.100000000000001" hidden="1" customHeight="1" outlineLevel="2" x14ac:dyDescent="0.25">
      <c r="A160" s="58"/>
      <c r="B160" s="58"/>
      <c r="C160" s="58"/>
      <c r="D160" s="58" t="str">
        <f>D115</f>
        <v>Land and buildings</v>
      </c>
      <c r="E160" s="60"/>
      <c r="F160" s="61">
        <f>SUM(F158,F147)</f>
        <v>0</v>
      </c>
      <c r="G160" s="60"/>
      <c r="H160" s="61">
        <f>SUM(H158,H147)</f>
        <v>0</v>
      </c>
      <c r="I160" s="60"/>
      <c r="J160" s="61">
        <f>SUM(J158,J147)</f>
        <v>0</v>
      </c>
      <c r="K160" s="60"/>
      <c r="L160" s="61">
        <f>SUM(L158,L147)</f>
        <v>0</v>
      </c>
      <c r="M160" s="60"/>
      <c r="N160" s="61">
        <f>SUM(N158,N147)</f>
        <v>0</v>
      </c>
      <c r="O160" s="60"/>
      <c r="P160" s="61">
        <f>SUM(P158,P147)</f>
        <v>0</v>
      </c>
      <c r="Q160" s="60"/>
      <c r="R160" s="61">
        <f>SUM(R158,R147)</f>
        <v>0</v>
      </c>
      <c r="S160" s="60"/>
      <c r="T160" s="61">
        <f>SUM(T158,T147)</f>
        <v>0</v>
      </c>
      <c r="U160" s="60"/>
      <c r="V160" s="61">
        <f>SUM(V158,V147)</f>
        <v>0</v>
      </c>
      <c r="W160" s="60"/>
      <c r="X160" s="61">
        <f>SUM(X158,X147)</f>
        <v>0</v>
      </c>
      <c r="Y160" s="60"/>
      <c r="Z160" s="61">
        <f>SUM(Z158,Z147)</f>
        <v>0</v>
      </c>
      <c r="AA160" s="60"/>
      <c r="AB160" s="61">
        <f>SUM(AB158,AB147)</f>
        <v>0</v>
      </c>
      <c r="AC160" s="60"/>
      <c r="AD160" s="61">
        <f>SUM(AD158,AD147)</f>
        <v>0</v>
      </c>
      <c r="AE160" s="60"/>
      <c r="AF160" s="61">
        <f>SUM(AF158,AF147)</f>
        <v>0</v>
      </c>
      <c r="AG160" s="60"/>
      <c r="AH160" s="61">
        <f>SUM(AH158,AH147)</f>
        <v>0</v>
      </c>
      <c r="AI160" s="60"/>
      <c r="AJ160" s="61">
        <f>SUM(AJ158,AJ147)</f>
        <v>0</v>
      </c>
      <c r="AK160" s="60"/>
      <c r="AL160" s="61">
        <f>SUM(AL158,AL147)</f>
        <v>0</v>
      </c>
      <c r="AM160" s="60"/>
      <c r="AN160" s="61">
        <f>SUM(AN158,AN147)</f>
        <v>0</v>
      </c>
      <c r="AO160" s="60"/>
      <c r="AP160" s="61">
        <f>SUM(AP158,AP147)</f>
        <v>0</v>
      </c>
      <c r="AQ160" s="60"/>
      <c r="AR160" s="61">
        <f>SUM(AR158,AR147)</f>
        <v>0</v>
      </c>
      <c r="AS160" s="60"/>
    </row>
    <row r="161" spans="1:45" ht="17.100000000000001" hidden="1" customHeight="1" outlineLevel="2" x14ac:dyDescent="0.25"/>
    <row r="162" spans="1:45" ht="17.100000000000001" customHeight="1" x14ac:dyDescent="0.25"/>
    <row r="163" spans="1:45" ht="17.100000000000001" customHeight="1" collapsed="1" x14ac:dyDescent="0.25">
      <c r="A163" s="40"/>
      <c r="B163" s="51">
        <v>112</v>
      </c>
      <c r="C163" s="44"/>
      <c r="D163" s="40" t="str">
        <f>D192</f>
        <v>Fixtures and fittings, other plant and equipment</v>
      </c>
      <c r="E163" s="52"/>
      <c r="F163" s="53"/>
      <c r="G163" s="52"/>
      <c r="H163" s="53"/>
      <c r="I163" s="52"/>
      <c r="J163" s="53"/>
      <c r="K163" s="52"/>
      <c r="L163" s="53"/>
      <c r="M163" s="52"/>
      <c r="N163" s="53"/>
      <c r="O163" s="52"/>
      <c r="P163" s="53"/>
      <c r="Q163" s="52"/>
      <c r="R163" s="53"/>
      <c r="S163" s="52"/>
      <c r="T163" s="53"/>
      <c r="U163" s="52"/>
      <c r="V163" s="53"/>
      <c r="W163" s="52"/>
      <c r="X163" s="53"/>
      <c r="Y163" s="52"/>
      <c r="Z163" s="53"/>
      <c r="AA163" s="52"/>
      <c r="AB163" s="53"/>
      <c r="AC163" s="52"/>
      <c r="AD163" s="53"/>
      <c r="AE163" s="52"/>
      <c r="AF163" s="53"/>
      <c r="AG163" s="52"/>
      <c r="AH163" s="53"/>
      <c r="AI163" s="52"/>
      <c r="AJ163" s="53"/>
      <c r="AK163" s="52"/>
      <c r="AL163" s="53"/>
      <c r="AM163" s="52"/>
      <c r="AN163" s="53"/>
      <c r="AO163" s="52"/>
      <c r="AP163" s="53"/>
      <c r="AQ163" s="52"/>
      <c r="AR163" s="53"/>
      <c r="AS163" s="52"/>
    </row>
    <row r="164" spans="1:45" ht="17.100000000000001" hidden="1" customHeight="1" outlineLevel="1" x14ac:dyDescent="0.25"/>
    <row r="165" spans="1:45" ht="17.100000000000001" hidden="1" customHeight="1" outlineLevel="1" collapsed="1" x14ac:dyDescent="0.25">
      <c r="A165" s="54"/>
      <c r="B165" s="54"/>
      <c r="C165" s="55"/>
      <c r="D165" s="54" t="s">
        <v>123</v>
      </c>
      <c r="E165" s="56"/>
      <c r="F165" s="57"/>
      <c r="G165" s="56"/>
      <c r="H165" s="57"/>
      <c r="I165" s="56"/>
      <c r="J165" s="57"/>
      <c r="K165" s="56"/>
      <c r="L165" s="57"/>
      <c r="M165" s="56"/>
      <c r="N165" s="57"/>
      <c r="O165" s="56"/>
      <c r="P165" s="57"/>
      <c r="Q165" s="56"/>
      <c r="R165" s="57"/>
      <c r="S165" s="56"/>
      <c r="T165" s="57"/>
      <c r="U165" s="56"/>
      <c r="V165" s="57"/>
      <c r="W165" s="56"/>
      <c r="X165" s="57"/>
      <c r="Y165" s="56"/>
      <c r="Z165" s="57"/>
      <c r="AA165" s="56"/>
      <c r="AB165" s="57"/>
      <c r="AC165" s="56"/>
      <c r="AD165" s="57"/>
      <c r="AE165" s="56"/>
      <c r="AF165" s="57"/>
      <c r="AG165" s="56"/>
      <c r="AH165" s="57"/>
      <c r="AI165" s="56"/>
      <c r="AJ165" s="57"/>
      <c r="AK165" s="56"/>
      <c r="AL165" s="57"/>
      <c r="AM165" s="56"/>
      <c r="AN165" s="57"/>
      <c r="AO165" s="56"/>
      <c r="AP165" s="57"/>
      <c r="AQ165" s="56"/>
      <c r="AR165" s="57"/>
      <c r="AS165" s="56"/>
    </row>
    <row r="166" spans="1:45" ht="17.100000000000001" hidden="1" customHeight="1" outlineLevel="2" x14ac:dyDescent="0.25"/>
    <row r="167" spans="1:45" s="5" customFormat="1" ht="17.100000000000001" hidden="1" customHeight="1" outlineLevel="2" x14ac:dyDescent="0.25">
      <c r="A167" s="58"/>
      <c r="B167" s="58">
        <f>B163</f>
        <v>112</v>
      </c>
      <c r="C167" s="59">
        <v>199</v>
      </c>
      <c r="D167" s="58" t="str">
        <f>VLOOKUP($B167&amp;$C167,GA[],2,FALSE)&amp;"  -  PY"</f>
        <v>Cost at the end of the year - Fixtures and fittings, other plant and equipment  -  PY</v>
      </c>
      <c r="E167" s="60"/>
      <c r="F167" s="61">
        <f>SUMIFS(
     UA[AmountYTD],
     UA[CompanyShortName],F$5,
     UA[Source],Source,
     UA[Year],YearEndYear,
     UA[Month],YearEnd,
     UA[AccountCode],$B167&amp;$C167,
     UA[GroupStructure],GroupStructure
  )</f>
        <v>0</v>
      </c>
      <c r="G167" s="60"/>
      <c r="H167" s="61">
        <f>SUMIFS(
     UA[AmountYTD],
     UA[CompanyShortName],H$5,
     UA[Source],Source,
     UA[Year],YearEndYear,
     UA[Month],YearEnd,
     UA[AccountCode],$B167&amp;$C167,
     UA[GroupStructure],GroupStructure
  )</f>
        <v>0</v>
      </c>
      <c r="I167" s="60"/>
      <c r="J167" s="61">
        <f>SUMIFS(
     UA[AmountYTD],
     UA[CompanyShortName],J$5,
     UA[Source],Source,
     UA[Year],YearEndYear,
     UA[Month],YearEnd,
     UA[AccountCode],$B167&amp;$C167,
     UA[GroupStructure],GroupStructure
  )</f>
        <v>0</v>
      </c>
      <c r="K167" s="60"/>
      <c r="L167" s="61">
        <f>SUMIFS(
     UA[AmountYTD],
     UA[CompanyShortName],L$5,
     UA[Source],Source,
     UA[Year],YearEndYear,
     UA[Month],YearEnd,
     UA[AccountCode],$B167&amp;$C167,
     UA[GroupStructure],GroupStructure
  )</f>
        <v>0</v>
      </c>
      <c r="M167" s="60"/>
      <c r="N167" s="61">
        <f>SUMIFS(
     UA[AmountYTD],
     UA[CompanyShortName],N$5,
     UA[Source],Source,
     UA[Year],YearEndYear,
     UA[Month],YearEnd,
     UA[AccountCode],$B167&amp;$C167,
     UA[GroupStructure],GroupStructure
  )</f>
        <v>0</v>
      </c>
      <c r="O167" s="60"/>
      <c r="P167" s="61">
        <f>SUMIFS(
     UA[AmountYTD],
     UA[CompanyShortName],P$5,
     UA[Source],Source,
     UA[Year],YearEndYear,
     UA[Month],YearEnd,
     UA[AccountCode],$B167&amp;$C167,
     UA[GroupStructure],GroupStructure
  )</f>
        <v>0</v>
      </c>
      <c r="Q167" s="60"/>
      <c r="R167" s="61">
        <f>SUMIFS(
     UA[AmountYTD],
     UA[CompanyShortName],R$5,
     UA[Source],Source,
     UA[Year],YearEndYear,
     UA[Month],YearEnd,
     UA[AccountCode],$B167&amp;$C167,
     UA[GroupStructure],GroupStructure
  )</f>
        <v>0</v>
      </c>
      <c r="S167" s="60"/>
      <c r="T167" s="61">
        <f>SUMIFS(
     UA[AmountYTD],
     UA[CompanyShortName],T$5,
     UA[Source],Source,
     UA[Year],YearEndYear,
     UA[Month],YearEnd,
     UA[AccountCode],$B167&amp;$C167,
     UA[GroupStructure],GroupStructure
  )</f>
        <v>0</v>
      </c>
      <c r="U167" s="60"/>
      <c r="V167" s="61">
        <f>SUMIFS(
     UA[AmountYTD],
     UA[CompanyShortName],V$5,
     UA[Source],Source,
     UA[Year],YearEndYear,
     UA[Month],YearEnd,
     UA[AccountCode],$B167&amp;$C167,
     UA[GroupStructure],GroupStructure
  )</f>
        <v>0</v>
      </c>
      <c r="W167" s="60"/>
      <c r="X167" s="61">
        <f>SUMIFS(
     UA[AmountYTD],
     UA[CompanyShortName],X$5,
     UA[Source],Source,
     UA[Year],YearEndYear,
     UA[Month],YearEnd,
     UA[AccountCode],$B167&amp;$C167,
     UA[GroupStructure],GroupStructure
  )</f>
        <v>0</v>
      </c>
      <c r="Y167" s="60"/>
      <c r="Z167" s="61">
        <f>SUMIFS(
     UA[AmountYTD],
     UA[CompanyShortName],Z$5,
     UA[Source],Source,
     UA[Year],YearEndYear,
     UA[Month],YearEnd,
     UA[AccountCode],$B167&amp;$C167,
     UA[GroupStructure],GroupStructure
  )</f>
        <v>0</v>
      </c>
      <c r="AA167" s="60"/>
      <c r="AB167" s="61">
        <f>SUMIFS(
     UA[AmountYTD],
     UA[CompanyShortName],AB$5,
     UA[Source],Source,
     UA[Year],YearEndYear,
     UA[Month],YearEnd,
     UA[AccountCode],$B167&amp;$C167,
     UA[GroupStructure],GroupStructure
  )</f>
        <v>0</v>
      </c>
      <c r="AC167" s="60"/>
      <c r="AD167" s="61">
        <f>SUMIFS(
     UA[AmountYTD],
     UA[CompanyShortName],AD$5,
     UA[Source],Source,
     UA[Year],YearEndYear,
     UA[Month],YearEnd,
     UA[AccountCode],$B167&amp;$C167,
     UA[GroupStructure],GroupStructure
  )</f>
        <v>0</v>
      </c>
      <c r="AE167" s="60"/>
      <c r="AF167" s="61">
        <f>SUMIFS(
     UA[AmountYTD],
     UA[CompanyShortName],AF$5,
     UA[Source],Source,
     UA[Year],YearEndYear,
     UA[Month],YearEnd,
     UA[AccountCode],$B167&amp;$C167,
     UA[GroupStructure],GroupStructure
  )</f>
        <v>0</v>
      </c>
      <c r="AG167" s="60"/>
      <c r="AH167" s="61">
        <f>SUMIFS(
     UA[AmountYTD],
     UA[CompanyShortName],AH$5,
     UA[Source],Source,
     UA[Year],YearEndYear,
     UA[Month],YearEnd,
     UA[AccountCode],$B167&amp;$C167,
     UA[GroupStructure],GroupStructure
  )</f>
        <v>0</v>
      </c>
      <c r="AI167" s="60"/>
      <c r="AJ167" s="61">
        <f>SUMIFS(
     UA[AmountYTD],
     UA[CompanyShortName],AJ$5,
     UA[Source],Source,
     UA[Year],YearEndYear,
     UA[Month],YearEnd,
     UA[AccountCode],$B167&amp;$C167,
     UA[GroupStructure],GroupStructure
  )</f>
        <v>0</v>
      </c>
      <c r="AK167" s="60"/>
      <c r="AL167" s="61">
        <f>SUMIFS(
     UA[AmountYTD],
     UA[CompanyShortName],AL$5,
     UA[Source],Source,
     UA[Year],YearEndYear,
     UA[Month],YearEnd,
     UA[AccountCode],$B167&amp;$C167,
     UA[GroupStructure],GroupStructure
  )</f>
        <v>0</v>
      </c>
      <c r="AM167" s="60"/>
      <c r="AN167" s="61">
        <f>SUMIFS(
     UA[AmountYTD],
     UA[CompanyShortName],AN$5,
     UA[Source],Source,
     UA[Year],YearEndYear,
     UA[Month],YearEnd,
     UA[AccountCode],$B167&amp;$C167,
     UA[GroupStructure],GroupStructure
  )</f>
        <v>0</v>
      </c>
      <c r="AO167" s="60"/>
      <c r="AP167" s="61">
        <f>SUMIFS(
     UA[AmountYTD],
     UA[CompanyShortName],AP$5,
     UA[Source],Source,
     UA[Year],YearEndYear,
     UA[Month],YearEnd,
     UA[AccountCode],$B167&amp;$C167,
     UA[GroupStructure],GroupStructure
  )</f>
        <v>0</v>
      </c>
      <c r="AQ167" s="60"/>
      <c r="AR167" s="61">
        <f>SUMIFS(
     UA[AmountYTD],
     UA[CompanyShortName],AR$5,
     UA[Source],Source,
     UA[Year],YearEndYear,
     UA[Month],YearEnd,
     UA[AccountCode],$B167&amp;$C167,
     UA[GroupStructure],GroupStructure
  )</f>
        <v>0</v>
      </c>
      <c r="AS167" s="60"/>
    </row>
    <row r="168" spans="1:45" ht="17.100000000000001" hidden="1" customHeight="1" outlineLevel="2" x14ac:dyDescent="0.25">
      <c r="D168" s="4" t="s">
        <v>124</v>
      </c>
      <c r="F168" s="43">
        <f>F170-F167</f>
        <v>0</v>
      </c>
      <c r="H168" s="43">
        <f>H170-H167</f>
        <v>0</v>
      </c>
      <c r="J168" s="43">
        <f>J170-J167</f>
        <v>0</v>
      </c>
      <c r="L168" s="43">
        <f>L170-L167</f>
        <v>0</v>
      </c>
      <c r="N168" s="43">
        <f>N170-N167</f>
        <v>0</v>
      </c>
      <c r="P168" s="43">
        <f>P170-P167</f>
        <v>0</v>
      </c>
      <c r="R168" s="43">
        <f>R170-R167</f>
        <v>0</v>
      </c>
      <c r="T168" s="43">
        <f>T170-T167</f>
        <v>0</v>
      </c>
      <c r="V168" s="43">
        <f>V170-V167</f>
        <v>0</v>
      </c>
      <c r="X168" s="43">
        <f>X170-X167</f>
        <v>0</v>
      </c>
      <c r="Z168" s="43">
        <f>Z170-Z167</f>
        <v>0</v>
      </c>
      <c r="AB168" s="43">
        <f>AB170-AB167</f>
        <v>0</v>
      </c>
      <c r="AD168" s="43">
        <f>AD170-AD167</f>
        <v>0</v>
      </c>
      <c r="AF168" s="43">
        <f>AF170-AF167</f>
        <v>0</v>
      </c>
      <c r="AH168" s="43">
        <f>AH170-AH167</f>
        <v>0</v>
      </c>
      <c r="AJ168" s="43">
        <f>AJ170-AJ167</f>
        <v>0</v>
      </c>
      <c r="AL168" s="43">
        <f>AL170-AL167</f>
        <v>0</v>
      </c>
      <c r="AN168" s="43">
        <f>AN170-AN167</f>
        <v>0</v>
      </c>
      <c r="AP168" s="43">
        <f>AP170-AP167</f>
        <v>0</v>
      </c>
      <c r="AR168" s="43">
        <f>AR170-AR167</f>
        <v>0</v>
      </c>
    </row>
    <row r="169" spans="1:45" ht="17.100000000000001" hidden="1" customHeight="1" outlineLevel="2" x14ac:dyDescent="0.25"/>
    <row r="170" spans="1:45" ht="17.100000000000001" hidden="1" customHeight="1" outlineLevel="2" x14ac:dyDescent="0.25">
      <c r="B170" s="4">
        <f>B167</f>
        <v>112</v>
      </c>
      <c r="C170" s="41">
        <v>110</v>
      </c>
      <c r="D170" s="4" t="str">
        <f>IFERROR(VLOOKUP($B170&amp;$C170,GA[],2,FALSE),"")</f>
        <v/>
      </c>
      <c r="F170" s="43">
        <f>SUMIFS(
     UA[AmountYTD],
     UA[CompanyShortName],F$5,
     UA[Source],Source,
     UA[Year],Year,
     UA[Month],Month,
     UA[AccountCode],$B170&amp;$C170,
     UA[GroupStructure],GroupStructure
  )</f>
        <v>0</v>
      </c>
      <c r="H170" s="43">
        <f>SUMIFS(
     UA[AmountYTD],
     UA[CompanyShortName],H$5,
     UA[Source],Source,
     UA[Year],Year,
     UA[Month],Month,
     UA[AccountCode],$B170&amp;$C170,
     UA[GroupStructure],GroupStructure
  )</f>
        <v>0</v>
      </c>
      <c r="J170" s="43">
        <f>SUMIFS(
     UA[AmountYTD],
     UA[CompanyShortName],J$5,
     UA[Source],Source,
     UA[Year],Year,
     UA[Month],Month,
     UA[AccountCode],$B170&amp;$C170,
     UA[GroupStructure],GroupStructure
  )</f>
        <v>0</v>
      </c>
      <c r="L170" s="43">
        <f>SUMIFS(
     UA[AmountYTD],
     UA[CompanyShortName],L$5,
     UA[Source],Source,
     UA[Year],Year,
     UA[Month],Month,
     UA[AccountCode],$B170&amp;$C170,
     UA[GroupStructure],GroupStructure
  )</f>
        <v>0</v>
      </c>
      <c r="N170" s="43">
        <f>SUMIFS(
     UA[AmountYTD],
     UA[CompanyShortName],N$5,
     UA[Source],Source,
     UA[Year],Year,
     UA[Month],Month,
     UA[AccountCode],$B170&amp;$C170,
     UA[GroupStructure],GroupStructure
  )</f>
        <v>0</v>
      </c>
      <c r="P170" s="43">
        <f>SUMIFS(
     UA[AmountYTD],
     UA[CompanyShortName],P$5,
     UA[Source],Source,
     UA[Year],Year,
     UA[Month],Month,
     UA[AccountCode],$B170&amp;$C170,
     UA[GroupStructure],GroupStructure
  )</f>
        <v>0</v>
      </c>
      <c r="R170" s="43">
        <f>SUMIFS(
     UA[AmountYTD],
     UA[CompanyShortName],R$5,
     UA[Source],Source,
     UA[Year],Year,
     UA[Month],Month,
     UA[AccountCode],$B170&amp;$C170,
     UA[GroupStructure],GroupStructure
  )</f>
        <v>0</v>
      </c>
      <c r="T170" s="43">
        <f>SUMIFS(
     UA[AmountYTD],
     UA[CompanyShortName],T$5,
     UA[Source],Source,
     UA[Year],Year,
     UA[Month],Month,
     UA[AccountCode],$B170&amp;$C170,
     UA[GroupStructure],GroupStructure
  )</f>
        <v>0</v>
      </c>
      <c r="V170" s="43">
        <f>SUMIFS(
     UA[AmountYTD],
     UA[CompanyShortName],V$5,
     UA[Source],Source,
     UA[Year],Year,
     UA[Month],Month,
     UA[AccountCode],$B170&amp;$C170,
     UA[GroupStructure],GroupStructure
  )</f>
        <v>0</v>
      </c>
      <c r="X170" s="43">
        <f>SUMIFS(
     UA[AmountYTD],
     UA[CompanyShortName],X$5,
     UA[Source],Source,
     UA[Year],Year,
     UA[Month],Month,
     UA[AccountCode],$B170&amp;$C170,
     UA[GroupStructure],GroupStructure
  )</f>
        <v>0</v>
      </c>
      <c r="Z170" s="43">
        <f>SUMIFS(
     UA[AmountYTD],
     UA[CompanyShortName],Z$5,
     UA[Source],Source,
     UA[Year],Year,
     UA[Month],Month,
     UA[AccountCode],$B170&amp;$C170,
     UA[GroupStructure],GroupStructure
  )</f>
        <v>0</v>
      </c>
      <c r="AB170" s="43">
        <f>SUMIFS(
     UA[AmountYTD],
     UA[CompanyShortName],AB$5,
     UA[Source],Source,
     UA[Year],Year,
     UA[Month],Month,
     UA[AccountCode],$B170&amp;$C170,
     UA[GroupStructure],GroupStructure
  )</f>
        <v>0</v>
      </c>
      <c r="AD170" s="43">
        <f>SUMIFS(
     UA[AmountYTD],
     UA[CompanyShortName],AD$5,
     UA[Source],Source,
     UA[Year],Year,
     UA[Month],Month,
     UA[AccountCode],$B170&amp;$C170,
     UA[GroupStructure],GroupStructure
  )</f>
        <v>0</v>
      </c>
      <c r="AF170" s="43">
        <f>SUMIFS(
     UA[AmountYTD],
     UA[CompanyShortName],AF$5,
     UA[Source],Source,
     UA[Year],Year,
     UA[Month],Month,
     UA[AccountCode],$B170&amp;$C170,
     UA[GroupStructure],GroupStructure
  )</f>
        <v>0</v>
      </c>
      <c r="AH170" s="43">
        <f>SUMIFS(
     UA[AmountYTD],
     UA[CompanyShortName],AH$5,
     UA[Source],Source,
     UA[Year],Year,
     UA[Month],Month,
     UA[AccountCode],$B170&amp;$C170,
     UA[GroupStructure],GroupStructure
  )</f>
        <v>0</v>
      </c>
      <c r="AJ170" s="43">
        <f>SUMIFS(
     UA[AmountYTD],
     UA[CompanyShortName],AJ$5,
     UA[Source],Source,
     UA[Year],Year,
     UA[Month],Month,
     UA[AccountCode],$B170&amp;$C170,
     UA[GroupStructure],GroupStructure
  )</f>
        <v>0</v>
      </c>
      <c r="AL170" s="43">
        <f>SUMIFS(
     UA[AmountYTD],
     UA[CompanyShortName],AL$5,
     UA[Source],Source,
     UA[Year],Year,
     UA[Month],Month,
     UA[AccountCode],$B170&amp;$C170,
     UA[GroupStructure],GroupStructure
  )</f>
        <v>0</v>
      </c>
      <c r="AN170" s="43">
        <f>SUMIFS(
     UA[AmountYTD],
     UA[CompanyShortName],AN$5,
     UA[Source],Source,
     UA[Year],Year,
     UA[Month],Month,
     UA[AccountCode],$B170&amp;$C170,
     UA[GroupStructure],GroupStructure
  )</f>
        <v>0</v>
      </c>
      <c r="AP170" s="43">
        <f>SUMIFS(
     UA[AmountYTD],
     UA[CompanyShortName],AP$5,
     UA[Source],Source,
     UA[Year],Year,
     UA[Month],Month,
     UA[AccountCode],$B170&amp;$C170,
     UA[GroupStructure],GroupStructure
  )</f>
        <v>0</v>
      </c>
      <c r="AR170" s="43">
        <f>SUMIFS(
     UA[AmountYTD],
     UA[CompanyShortName],AR$5,
     UA[Source],Source,
     UA[Year],Year,
     UA[Month],Month,
     UA[AccountCode],$B170&amp;$C170,
     UA[GroupStructure],GroupStructure
  )</f>
        <v>0</v>
      </c>
    </row>
    <row r="171" spans="1:45" ht="17.100000000000001" hidden="1" customHeight="1" outlineLevel="2" x14ac:dyDescent="0.25">
      <c r="B171" s="4">
        <f t="shared" ref="B171:B177" si="204">B170</f>
        <v>112</v>
      </c>
      <c r="C171" s="4">
        <f t="shared" ref="C171:C176" si="205">C170+10</f>
        <v>120</v>
      </c>
      <c r="D171" s="4" t="str">
        <f>IFERROR(VLOOKUP($B171&amp;$C171,GA[],2,FALSE),"")</f>
        <v/>
      </c>
      <c r="F171" s="43">
        <f>SUMIFS(
     UA[AmountYTD],
     UA[CompanyShortName],F$5,
     UA[Source],Source,
     UA[Year],Year,
     UA[Month],Month,
     UA[AccountCode],$B171&amp;$C171,
     UA[GroupStructure],GroupStructure
  )</f>
        <v>0</v>
      </c>
      <c r="H171" s="43">
        <f>SUMIFS(
     UA[AmountYTD],
     UA[CompanyShortName],H$5,
     UA[Source],Source,
     UA[Year],Year,
     UA[Month],Month,
     UA[AccountCode],$B171&amp;$C171,
     UA[GroupStructure],GroupStructure
  )</f>
        <v>0</v>
      </c>
      <c r="J171" s="43">
        <f>SUMIFS(
     UA[AmountYTD],
     UA[CompanyShortName],J$5,
     UA[Source],Source,
     UA[Year],Year,
     UA[Month],Month,
     UA[AccountCode],$B171&amp;$C171,
     UA[GroupStructure],GroupStructure
  )</f>
        <v>0</v>
      </c>
      <c r="L171" s="43">
        <f>SUMIFS(
     UA[AmountYTD],
     UA[CompanyShortName],L$5,
     UA[Source],Source,
     UA[Year],Year,
     UA[Month],Month,
     UA[AccountCode],$B171&amp;$C171,
     UA[GroupStructure],GroupStructure
  )</f>
        <v>0</v>
      </c>
      <c r="N171" s="43">
        <f>SUMIFS(
     UA[AmountYTD],
     UA[CompanyShortName],N$5,
     UA[Source],Source,
     UA[Year],Year,
     UA[Month],Month,
     UA[AccountCode],$B171&amp;$C171,
     UA[GroupStructure],GroupStructure
  )</f>
        <v>0</v>
      </c>
      <c r="P171" s="43">
        <f>SUMIFS(
     UA[AmountYTD],
     UA[CompanyShortName],P$5,
     UA[Source],Source,
     UA[Year],Year,
     UA[Month],Month,
     UA[AccountCode],$B171&amp;$C171,
     UA[GroupStructure],GroupStructure
  )</f>
        <v>0</v>
      </c>
      <c r="R171" s="43">
        <f>SUMIFS(
     UA[AmountYTD],
     UA[CompanyShortName],R$5,
     UA[Source],Source,
     UA[Year],Year,
     UA[Month],Month,
     UA[AccountCode],$B171&amp;$C171,
     UA[GroupStructure],GroupStructure
  )</f>
        <v>0</v>
      </c>
      <c r="T171" s="43">
        <f>SUMIFS(
     UA[AmountYTD],
     UA[CompanyShortName],T$5,
     UA[Source],Source,
     UA[Year],Year,
     UA[Month],Month,
     UA[AccountCode],$B171&amp;$C171,
     UA[GroupStructure],GroupStructure
  )</f>
        <v>0</v>
      </c>
      <c r="V171" s="43">
        <f>SUMIFS(
     UA[AmountYTD],
     UA[CompanyShortName],V$5,
     UA[Source],Source,
     UA[Year],Year,
     UA[Month],Month,
     UA[AccountCode],$B171&amp;$C171,
     UA[GroupStructure],GroupStructure
  )</f>
        <v>0</v>
      </c>
      <c r="X171" s="43">
        <f>SUMIFS(
     UA[AmountYTD],
     UA[CompanyShortName],X$5,
     UA[Source],Source,
     UA[Year],Year,
     UA[Month],Month,
     UA[AccountCode],$B171&amp;$C171,
     UA[GroupStructure],GroupStructure
  )</f>
        <v>0</v>
      </c>
      <c r="Z171" s="43">
        <f>SUMIFS(
     UA[AmountYTD],
     UA[CompanyShortName],Z$5,
     UA[Source],Source,
     UA[Year],Year,
     UA[Month],Month,
     UA[AccountCode],$B171&amp;$C171,
     UA[GroupStructure],GroupStructure
  )</f>
        <v>0</v>
      </c>
      <c r="AB171" s="43">
        <f>SUMIFS(
     UA[AmountYTD],
     UA[CompanyShortName],AB$5,
     UA[Source],Source,
     UA[Year],Year,
     UA[Month],Month,
     UA[AccountCode],$B171&amp;$C171,
     UA[GroupStructure],GroupStructure
  )</f>
        <v>0</v>
      </c>
      <c r="AD171" s="43">
        <f>SUMIFS(
     UA[AmountYTD],
     UA[CompanyShortName],AD$5,
     UA[Source],Source,
     UA[Year],Year,
     UA[Month],Month,
     UA[AccountCode],$B171&amp;$C171,
     UA[GroupStructure],GroupStructure
  )</f>
        <v>0</v>
      </c>
      <c r="AF171" s="43">
        <f>SUMIFS(
     UA[AmountYTD],
     UA[CompanyShortName],AF$5,
     UA[Source],Source,
     UA[Year],Year,
     UA[Month],Month,
     UA[AccountCode],$B171&amp;$C171,
     UA[GroupStructure],GroupStructure
  )</f>
        <v>0</v>
      </c>
      <c r="AH171" s="43">
        <f>SUMIFS(
     UA[AmountYTD],
     UA[CompanyShortName],AH$5,
     UA[Source],Source,
     UA[Year],Year,
     UA[Month],Month,
     UA[AccountCode],$B171&amp;$C171,
     UA[GroupStructure],GroupStructure
  )</f>
        <v>0</v>
      </c>
      <c r="AJ171" s="43">
        <f>SUMIFS(
     UA[AmountYTD],
     UA[CompanyShortName],AJ$5,
     UA[Source],Source,
     UA[Year],Year,
     UA[Month],Month,
     UA[AccountCode],$B171&amp;$C171,
     UA[GroupStructure],GroupStructure
  )</f>
        <v>0</v>
      </c>
      <c r="AL171" s="43">
        <f>SUMIFS(
     UA[AmountYTD],
     UA[CompanyShortName],AL$5,
     UA[Source],Source,
     UA[Year],Year,
     UA[Month],Month,
     UA[AccountCode],$B171&amp;$C171,
     UA[GroupStructure],GroupStructure
  )</f>
        <v>0</v>
      </c>
      <c r="AN171" s="43">
        <f>SUMIFS(
     UA[AmountYTD],
     UA[CompanyShortName],AN$5,
     UA[Source],Source,
     UA[Year],Year,
     UA[Month],Month,
     UA[AccountCode],$B171&amp;$C171,
     UA[GroupStructure],GroupStructure
  )</f>
        <v>0</v>
      </c>
      <c r="AP171" s="43">
        <f>SUMIFS(
     UA[AmountYTD],
     UA[CompanyShortName],AP$5,
     UA[Source],Source,
     UA[Year],Year,
     UA[Month],Month,
     UA[AccountCode],$B171&amp;$C171,
     UA[GroupStructure],GroupStructure
  )</f>
        <v>0</v>
      </c>
      <c r="AR171" s="43">
        <f>SUMIFS(
     UA[AmountYTD],
     UA[CompanyShortName],AR$5,
     UA[Source],Source,
     UA[Year],Year,
     UA[Month],Month,
     UA[AccountCode],$B171&amp;$C171,
     UA[GroupStructure],GroupStructure
  )</f>
        <v>0</v>
      </c>
    </row>
    <row r="172" spans="1:45" ht="17.100000000000001" hidden="1" customHeight="1" outlineLevel="2" x14ac:dyDescent="0.25">
      <c r="B172" s="4">
        <f t="shared" si="204"/>
        <v>112</v>
      </c>
      <c r="C172" s="4">
        <f t="shared" si="205"/>
        <v>130</v>
      </c>
      <c r="D172" s="4" t="str">
        <f>IFERROR(VLOOKUP($B172&amp;$C172,GA[],2,FALSE),"")</f>
        <v/>
      </c>
      <c r="F172" s="43">
        <f>SUMIFS(
     UA[AmountYTD],
     UA[CompanyShortName],F$5,
     UA[Source],Source,
     UA[Year],Year,
     UA[Month],Month,
     UA[AccountCode],$B172&amp;$C172,
     UA[GroupStructure],GroupStructure
  )</f>
        <v>0</v>
      </c>
      <c r="H172" s="43">
        <f>SUMIFS(
     UA[AmountYTD],
     UA[CompanyShortName],H$5,
     UA[Source],Source,
     UA[Year],Year,
     UA[Month],Month,
     UA[AccountCode],$B172&amp;$C172,
     UA[GroupStructure],GroupStructure
  )</f>
        <v>0</v>
      </c>
      <c r="J172" s="43">
        <f>SUMIFS(
     UA[AmountYTD],
     UA[CompanyShortName],J$5,
     UA[Source],Source,
     UA[Year],Year,
     UA[Month],Month,
     UA[AccountCode],$B172&amp;$C172,
     UA[GroupStructure],GroupStructure
  )</f>
        <v>0</v>
      </c>
      <c r="L172" s="43">
        <f>SUMIFS(
     UA[AmountYTD],
     UA[CompanyShortName],L$5,
     UA[Source],Source,
     UA[Year],Year,
     UA[Month],Month,
     UA[AccountCode],$B172&amp;$C172,
     UA[GroupStructure],GroupStructure
  )</f>
        <v>0</v>
      </c>
      <c r="N172" s="43">
        <f>SUMIFS(
     UA[AmountYTD],
     UA[CompanyShortName],N$5,
     UA[Source],Source,
     UA[Year],Year,
     UA[Month],Month,
     UA[AccountCode],$B172&amp;$C172,
     UA[GroupStructure],GroupStructure
  )</f>
        <v>0</v>
      </c>
      <c r="P172" s="43">
        <f>SUMIFS(
     UA[AmountYTD],
     UA[CompanyShortName],P$5,
     UA[Source],Source,
     UA[Year],Year,
     UA[Month],Month,
     UA[AccountCode],$B172&amp;$C172,
     UA[GroupStructure],GroupStructure
  )</f>
        <v>0</v>
      </c>
      <c r="R172" s="43">
        <f>SUMIFS(
     UA[AmountYTD],
     UA[CompanyShortName],R$5,
     UA[Source],Source,
     UA[Year],Year,
     UA[Month],Month,
     UA[AccountCode],$B172&amp;$C172,
     UA[GroupStructure],GroupStructure
  )</f>
        <v>0</v>
      </c>
      <c r="T172" s="43">
        <f>SUMIFS(
     UA[AmountYTD],
     UA[CompanyShortName],T$5,
     UA[Source],Source,
     UA[Year],Year,
     UA[Month],Month,
     UA[AccountCode],$B172&amp;$C172,
     UA[GroupStructure],GroupStructure
  )</f>
        <v>0</v>
      </c>
      <c r="V172" s="43">
        <f>SUMIFS(
     UA[AmountYTD],
     UA[CompanyShortName],V$5,
     UA[Source],Source,
     UA[Year],Year,
     UA[Month],Month,
     UA[AccountCode],$B172&amp;$C172,
     UA[GroupStructure],GroupStructure
  )</f>
        <v>0</v>
      </c>
      <c r="X172" s="43">
        <f>SUMIFS(
     UA[AmountYTD],
     UA[CompanyShortName],X$5,
     UA[Source],Source,
     UA[Year],Year,
     UA[Month],Month,
     UA[AccountCode],$B172&amp;$C172,
     UA[GroupStructure],GroupStructure
  )</f>
        <v>0</v>
      </c>
      <c r="Z172" s="43">
        <f>SUMIFS(
     UA[AmountYTD],
     UA[CompanyShortName],Z$5,
     UA[Source],Source,
     UA[Year],Year,
     UA[Month],Month,
     UA[AccountCode],$B172&amp;$C172,
     UA[GroupStructure],GroupStructure
  )</f>
        <v>0</v>
      </c>
      <c r="AB172" s="43">
        <f>SUMIFS(
     UA[AmountYTD],
     UA[CompanyShortName],AB$5,
     UA[Source],Source,
     UA[Year],Year,
     UA[Month],Month,
     UA[AccountCode],$B172&amp;$C172,
     UA[GroupStructure],GroupStructure
  )</f>
        <v>0</v>
      </c>
      <c r="AD172" s="43">
        <f>SUMIFS(
     UA[AmountYTD],
     UA[CompanyShortName],AD$5,
     UA[Source],Source,
     UA[Year],Year,
     UA[Month],Month,
     UA[AccountCode],$B172&amp;$C172,
     UA[GroupStructure],GroupStructure
  )</f>
        <v>0</v>
      </c>
      <c r="AF172" s="43">
        <f>SUMIFS(
     UA[AmountYTD],
     UA[CompanyShortName],AF$5,
     UA[Source],Source,
     UA[Year],Year,
     UA[Month],Month,
     UA[AccountCode],$B172&amp;$C172,
     UA[GroupStructure],GroupStructure
  )</f>
        <v>0</v>
      </c>
      <c r="AH172" s="43">
        <f>SUMIFS(
     UA[AmountYTD],
     UA[CompanyShortName],AH$5,
     UA[Source],Source,
     UA[Year],Year,
     UA[Month],Month,
     UA[AccountCode],$B172&amp;$C172,
     UA[GroupStructure],GroupStructure
  )</f>
        <v>0</v>
      </c>
      <c r="AJ172" s="43">
        <f>SUMIFS(
     UA[AmountYTD],
     UA[CompanyShortName],AJ$5,
     UA[Source],Source,
     UA[Year],Year,
     UA[Month],Month,
     UA[AccountCode],$B172&amp;$C172,
     UA[GroupStructure],GroupStructure
  )</f>
        <v>0</v>
      </c>
      <c r="AL172" s="43">
        <f>SUMIFS(
     UA[AmountYTD],
     UA[CompanyShortName],AL$5,
     UA[Source],Source,
     UA[Year],Year,
     UA[Month],Month,
     UA[AccountCode],$B172&amp;$C172,
     UA[GroupStructure],GroupStructure
  )</f>
        <v>0</v>
      </c>
      <c r="AN172" s="43">
        <f>SUMIFS(
     UA[AmountYTD],
     UA[CompanyShortName],AN$5,
     UA[Source],Source,
     UA[Year],Year,
     UA[Month],Month,
     UA[AccountCode],$B172&amp;$C172,
     UA[GroupStructure],GroupStructure
  )</f>
        <v>0</v>
      </c>
      <c r="AP172" s="43">
        <f>SUMIFS(
     UA[AmountYTD],
     UA[CompanyShortName],AP$5,
     UA[Source],Source,
     UA[Year],Year,
     UA[Month],Month,
     UA[AccountCode],$B172&amp;$C172,
     UA[GroupStructure],GroupStructure
  )</f>
        <v>0</v>
      </c>
      <c r="AR172" s="43">
        <f>SUMIFS(
     UA[AmountYTD],
     UA[CompanyShortName],AR$5,
     UA[Source],Source,
     UA[Year],Year,
     UA[Month],Month,
     UA[AccountCode],$B172&amp;$C172,
     UA[GroupStructure],GroupStructure
  )</f>
        <v>0</v>
      </c>
    </row>
    <row r="173" spans="1:45" ht="17.100000000000001" hidden="1" customHeight="1" outlineLevel="2" x14ac:dyDescent="0.25">
      <c r="B173" s="4">
        <f t="shared" si="204"/>
        <v>112</v>
      </c>
      <c r="C173" s="4">
        <f t="shared" si="205"/>
        <v>140</v>
      </c>
      <c r="D173" s="4" t="str">
        <f>IFERROR(VLOOKUP($B173&amp;$C173,GA[],2,FALSE),"")</f>
        <v/>
      </c>
      <c r="F173" s="43">
        <f>SUMIFS(
     UA[AmountYTD],
     UA[CompanyShortName],F$5,
     UA[Source],Source,
     UA[Year],Year,
     UA[Month],Month,
     UA[AccountCode],$B173&amp;$C173,
     UA[GroupStructure],GroupStructure
  )</f>
        <v>0</v>
      </c>
      <c r="H173" s="43">
        <f>SUMIFS(
     UA[AmountYTD],
     UA[CompanyShortName],H$5,
     UA[Source],Source,
     UA[Year],Year,
     UA[Month],Month,
     UA[AccountCode],$B173&amp;$C173,
     UA[GroupStructure],GroupStructure
  )</f>
        <v>0</v>
      </c>
      <c r="J173" s="43">
        <f>SUMIFS(
     UA[AmountYTD],
     UA[CompanyShortName],J$5,
     UA[Source],Source,
     UA[Year],Year,
     UA[Month],Month,
     UA[AccountCode],$B173&amp;$C173,
     UA[GroupStructure],GroupStructure
  )</f>
        <v>0</v>
      </c>
      <c r="L173" s="43">
        <f>SUMIFS(
     UA[AmountYTD],
     UA[CompanyShortName],L$5,
     UA[Source],Source,
     UA[Year],Year,
     UA[Month],Month,
     UA[AccountCode],$B173&amp;$C173,
     UA[GroupStructure],GroupStructure
  )</f>
        <v>0</v>
      </c>
      <c r="N173" s="43">
        <f>SUMIFS(
     UA[AmountYTD],
     UA[CompanyShortName],N$5,
     UA[Source],Source,
     UA[Year],Year,
     UA[Month],Month,
     UA[AccountCode],$B173&amp;$C173,
     UA[GroupStructure],GroupStructure
  )</f>
        <v>0</v>
      </c>
      <c r="P173" s="43">
        <f>SUMIFS(
     UA[AmountYTD],
     UA[CompanyShortName],P$5,
     UA[Source],Source,
     UA[Year],Year,
     UA[Month],Month,
     UA[AccountCode],$B173&amp;$C173,
     UA[GroupStructure],GroupStructure
  )</f>
        <v>0</v>
      </c>
      <c r="R173" s="43">
        <f>SUMIFS(
     UA[AmountYTD],
     UA[CompanyShortName],R$5,
     UA[Source],Source,
     UA[Year],Year,
     UA[Month],Month,
     UA[AccountCode],$B173&amp;$C173,
     UA[GroupStructure],GroupStructure
  )</f>
        <v>0</v>
      </c>
      <c r="T173" s="43">
        <f>SUMIFS(
     UA[AmountYTD],
     UA[CompanyShortName],T$5,
     UA[Source],Source,
     UA[Year],Year,
     UA[Month],Month,
     UA[AccountCode],$B173&amp;$C173,
     UA[GroupStructure],GroupStructure
  )</f>
        <v>0</v>
      </c>
      <c r="V173" s="43">
        <f>SUMIFS(
     UA[AmountYTD],
     UA[CompanyShortName],V$5,
     UA[Source],Source,
     UA[Year],Year,
     UA[Month],Month,
     UA[AccountCode],$B173&amp;$C173,
     UA[GroupStructure],GroupStructure
  )</f>
        <v>0</v>
      </c>
      <c r="X173" s="43">
        <f>SUMIFS(
     UA[AmountYTD],
     UA[CompanyShortName],X$5,
     UA[Source],Source,
     UA[Year],Year,
     UA[Month],Month,
     UA[AccountCode],$B173&amp;$C173,
     UA[GroupStructure],GroupStructure
  )</f>
        <v>0</v>
      </c>
      <c r="Z173" s="43">
        <f>SUMIFS(
     UA[AmountYTD],
     UA[CompanyShortName],Z$5,
     UA[Source],Source,
     UA[Year],Year,
     UA[Month],Month,
     UA[AccountCode],$B173&amp;$C173,
     UA[GroupStructure],GroupStructure
  )</f>
        <v>0</v>
      </c>
      <c r="AB173" s="43">
        <f>SUMIFS(
     UA[AmountYTD],
     UA[CompanyShortName],AB$5,
     UA[Source],Source,
     UA[Year],Year,
     UA[Month],Month,
     UA[AccountCode],$B173&amp;$C173,
     UA[GroupStructure],GroupStructure
  )</f>
        <v>0</v>
      </c>
      <c r="AD173" s="43">
        <f>SUMIFS(
     UA[AmountYTD],
     UA[CompanyShortName],AD$5,
     UA[Source],Source,
     UA[Year],Year,
     UA[Month],Month,
     UA[AccountCode],$B173&amp;$C173,
     UA[GroupStructure],GroupStructure
  )</f>
        <v>0</v>
      </c>
      <c r="AF173" s="43">
        <f>SUMIFS(
     UA[AmountYTD],
     UA[CompanyShortName],AF$5,
     UA[Source],Source,
     UA[Year],Year,
     UA[Month],Month,
     UA[AccountCode],$B173&amp;$C173,
     UA[GroupStructure],GroupStructure
  )</f>
        <v>0</v>
      </c>
      <c r="AH173" s="43">
        <f>SUMIFS(
     UA[AmountYTD],
     UA[CompanyShortName],AH$5,
     UA[Source],Source,
     UA[Year],Year,
     UA[Month],Month,
     UA[AccountCode],$B173&amp;$C173,
     UA[GroupStructure],GroupStructure
  )</f>
        <v>0</v>
      </c>
      <c r="AJ173" s="43">
        <f>SUMIFS(
     UA[AmountYTD],
     UA[CompanyShortName],AJ$5,
     UA[Source],Source,
     UA[Year],Year,
     UA[Month],Month,
     UA[AccountCode],$B173&amp;$C173,
     UA[GroupStructure],GroupStructure
  )</f>
        <v>0</v>
      </c>
      <c r="AL173" s="43">
        <f>SUMIFS(
     UA[AmountYTD],
     UA[CompanyShortName],AL$5,
     UA[Source],Source,
     UA[Year],Year,
     UA[Month],Month,
     UA[AccountCode],$B173&amp;$C173,
     UA[GroupStructure],GroupStructure
  )</f>
        <v>0</v>
      </c>
      <c r="AN173" s="43">
        <f>SUMIFS(
     UA[AmountYTD],
     UA[CompanyShortName],AN$5,
     UA[Source],Source,
     UA[Year],Year,
     UA[Month],Month,
     UA[AccountCode],$B173&amp;$C173,
     UA[GroupStructure],GroupStructure
  )</f>
        <v>0</v>
      </c>
      <c r="AP173" s="43">
        <f>SUMIFS(
     UA[AmountYTD],
     UA[CompanyShortName],AP$5,
     UA[Source],Source,
     UA[Year],Year,
     UA[Month],Month,
     UA[AccountCode],$B173&amp;$C173,
     UA[GroupStructure],GroupStructure
  )</f>
        <v>0</v>
      </c>
      <c r="AR173" s="43">
        <f>SUMIFS(
     UA[AmountYTD],
     UA[CompanyShortName],AR$5,
     UA[Source],Source,
     UA[Year],Year,
     UA[Month],Month,
     UA[AccountCode],$B173&amp;$C173,
     UA[GroupStructure],GroupStructure
  )</f>
        <v>0</v>
      </c>
    </row>
    <row r="174" spans="1:45" ht="17.100000000000001" hidden="1" customHeight="1" outlineLevel="2" x14ac:dyDescent="0.25">
      <c r="B174" s="4">
        <f t="shared" si="204"/>
        <v>112</v>
      </c>
      <c r="C174" s="4">
        <f t="shared" si="205"/>
        <v>150</v>
      </c>
      <c r="D174" s="4" t="str">
        <f>IFERROR(VLOOKUP($B174&amp;$C174,GA[],2,FALSE),"")</f>
        <v/>
      </c>
      <c r="F174" s="43">
        <f>SUMIFS(
     UA[AmountYTD],
     UA[CompanyShortName],F$5,
     UA[Source],Source,
     UA[Year],Year,
     UA[Month],Month,
     UA[AccountCode],$B174&amp;$C174,
     UA[GroupStructure],GroupStructure
  )</f>
        <v>0</v>
      </c>
      <c r="H174" s="43">
        <f>SUMIFS(
     UA[AmountYTD],
     UA[CompanyShortName],H$5,
     UA[Source],Source,
     UA[Year],Year,
     UA[Month],Month,
     UA[AccountCode],$B174&amp;$C174,
     UA[GroupStructure],GroupStructure
  )</f>
        <v>0</v>
      </c>
      <c r="J174" s="43">
        <f>SUMIFS(
     UA[AmountYTD],
     UA[CompanyShortName],J$5,
     UA[Source],Source,
     UA[Year],Year,
     UA[Month],Month,
     UA[AccountCode],$B174&amp;$C174,
     UA[GroupStructure],GroupStructure
  )</f>
        <v>0</v>
      </c>
      <c r="L174" s="43">
        <f>SUMIFS(
     UA[AmountYTD],
     UA[CompanyShortName],L$5,
     UA[Source],Source,
     UA[Year],Year,
     UA[Month],Month,
     UA[AccountCode],$B174&amp;$C174,
     UA[GroupStructure],GroupStructure
  )</f>
        <v>0</v>
      </c>
      <c r="N174" s="43">
        <f>SUMIFS(
     UA[AmountYTD],
     UA[CompanyShortName],N$5,
     UA[Source],Source,
     UA[Year],Year,
     UA[Month],Month,
     UA[AccountCode],$B174&amp;$C174,
     UA[GroupStructure],GroupStructure
  )</f>
        <v>0</v>
      </c>
      <c r="P174" s="43">
        <f>SUMIFS(
     UA[AmountYTD],
     UA[CompanyShortName],P$5,
     UA[Source],Source,
     UA[Year],Year,
     UA[Month],Month,
     UA[AccountCode],$B174&amp;$C174,
     UA[GroupStructure],GroupStructure
  )</f>
        <v>0</v>
      </c>
      <c r="R174" s="43">
        <f>SUMIFS(
     UA[AmountYTD],
     UA[CompanyShortName],R$5,
     UA[Source],Source,
     UA[Year],Year,
     UA[Month],Month,
     UA[AccountCode],$B174&amp;$C174,
     UA[GroupStructure],GroupStructure
  )</f>
        <v>0</v>
      </c>
      <c r="T174" s="43">
        <f>SUMIFS(
     UA[AmountYTD],
     UA[CompanyShortName],T$5,
     UA[Source],Source,
     UA[Year],Year,
     UA[Month],Month,
     UA[AccountCode],$B174&amp;$C174,
     UA[GroupStructure],GroupStructure
  )</f>
        <v>0</v>
      </c>
      <c r="V174" s="43">
        <f>SUMIFS(
     UA[AmountYTD],
     UA[CompanyShortName],V$5,
     UA[Source],Source,
     UA[Year],Year,
     UA[Month],Month,
     UA[AccountCode],$B174&amp;$C174,
     UA[GroupStructure],GroupStructure
  )</f>
        <v>0</v>
      </c>
      <c r="X174" s="43">
        <f>SUMIFS(
     UA[AmountYTD],
     UA[CompanyShortName],X$5,
     UA[Source],Source,
     UA[Year],Year,
     UA[Month],Month,
     UA[AccountCode],$B174&amp;$C174,
     UA[GroupStructure],GroupStructure
  )</f>
        <v>0</v>
      </c>
      <c r="Z174" s="43">
        <f>SUMIFS(
     UA[AmountYTD],
     UA[CompanyShortName],Z$5,
     UA[Source],Source,
     UA[Year],Year,
     UA[Month],Month,
     UA[AccountCode],$B174&amp;$C174,
     UA[GroupStructure],GroupStructure
  )</f>
        <v>0</v>
      </c>
      <c r="AB174" s="43">
        <f>SUMIFS(
     UA[AmountYTD],
     UA[CompanyShortName],AB$5,
     UA[Source],Source,
     UA[Year],Year,
     UA[Month],Month,
     UA[AccountCode],$B174&amp;$C174,
     UA[GroupStructure],GroupStructure
  )</f>
        <v>0</v>
      </c>
      <c r="AD174" s="43">
        <f>SUMIFS(
     UA[AmountYTD],
     UA[CompanyShortName],AD$5,
     UA[Source],Source,
     UA[Year],Year,
     UA[Month],Month,
     UA[AccountCode],$B174&amp;$C174,
     UA[GroupStructure],GroupStructure
  )</f>
        <v>0</v>
      </c>
      <c r="AF174" s="43">
        <f>SUMIFS(
     UA[AmountYTD],
     UA[CompanyShortName],AF$5,
     UA[Source],Source,
     UA[Year],Year,
     UA[Month],Month,
     UA[AccountCode],$B174&amp;$C174,
     UA[GroupStructure],GroupStructure
  )</f>
        <v>0</v>
      </c>
      <c r="AH174" s="43">
        <f>SUMIFS(
     UA[AmountYTD],
     UA[CompanyShortName],AH$5,
     UA[Source],Source,
     UA[Year],Year,
     UA[Month],Month,
     UA[AccountCode],$B174&amp;$C174,
     UA[GroupStructure],GroupStructure
  )</f>
        <v>0</v>
      </c>
      <c r="AJ174" s="43">
        <f>SUMIFS(
     UA[AmountYTD],
     UA[CompanyShortName],AJ$5,
     UA[Source],Source,
     UA[Year],Year,
     UA[Month],Month,
     UA[AccountCode],$B174&amp;$C174,
     UA[GroupStructure],GroupStructure
  )</f>
        <v>0</v>
      </c>
      <c r="AL174" s="43">
        <f>SUMIFS(
     UA[AmountYTD],
     UA[CompanyShortName],AL$5,
     UA[Source],Source,
     UA[Year],Year,
     UA[Month],Month,
     UA[AccountCode],$B174&amp;$C174,
     UA[GroupStructure],GroupStructure
  )</f>
        <v>0</v>
      </c>
      <c r="AN174" s="43">
        <f>SUMIFS(
     UA[AmountYTD],
     UA[CompanyShortName],AN$5,
     UA[Source],Source,
     UA[Year],Year,
     UA[Month],Month,
     UA[AccountCode],$B174&amp;$C174,
     UA[GroupStructure],GroupStructure
  )</f>
        <v>0</v>
      </c>
      <c r="AP174" s="43">
        <f>SUMIFS(
     UA[AmountYTD],
     UA[CompanyShortName],AP$5,
     UA[Source],Source,
     UA[Year],Year,
     UA[Month],Month,
     UA[AccountCode],$B174&amp;$C174,
     UA[GroupStructure],GroupStructure
  )</f>
        <v>0</v>
      </c>
      <c r="AR174" s="43">
        <f>SUMIFS(
     UA[AmountYTD],
     UA[CompanyShortName],AR$5,
     UA[Source],Source,
     UA[Year],Year,
     UA[Month],Month,
     UA[AccountCode],$B174&amp;$C174,
     UA[GroupStructure],GroupStructure
  )</f>
        <v>0</v>
      </c>
    </row>
    <row r="175" spans="1:45" ht="17.100000000000001" hidden="1" customHeight="1" outlineLevel="2" x14ac:dyDescent="0.25">
      <c r="B175" s="4">
        <f t="shared" si="204"/>
        <v>112</v>
      </c>
      <c r="C175" s="4">
        <f t="shared" si="205"/>
        <v>160</v>
      </c>
      <c r="D175" s="4" t="str">
        <f>IFERROR(VLOOKUP($B175&amp;$C175,GA[],2,FALSE),"")</f>
        <v/>
      </c>
      <c r="F175" s="43">
        <f>SUMIFS(
     UA[AmountYTD],
     UA[CompanyShortName],F$5,
     UA[Source],Source,
     UA[Year],Year,
     UA[Month],Month,
     UA[AccountCode],$B175&amp;$C175,
     UA[GroupStructure],GroupStructure
  )</f>
        <v>0</v>
      </c>
      <c r="H175" s="43">
        <f>SUMIFS(
     UA[AmountYTD],
     UA[CompanyShortName],H$5,
     UA[Source],Source,
     UA[Year],Year,
     UA[Month],Month,
     UA[AccountCode],$B175&amp;$C175,
     UA[GroupStructure],GroupStructure
  )</f>
        <v>0</v>
      </c>
      <c r="J175" s="43">
        <f>SUMIFS(
     UA[AmountYTD],
     UA[CompanyShortName],J$5,
     UA[Source],Source,
     UA[Year],Year,
     UA[Month],Month,
     UA[AccountCode],$B175&amp;$C175,
     UA[GroupStructure],GroupStructure
  )</f>
        <v>0</v>
      </c>
      <c r="L175" s="43">
        <f>SUMIFS(
     UA[AmountYTD],
     UA[CompanyShortName],L$5,
     UA[Source],Source,
     UA[Year],Year,
     UA[Month],Month,
     UA[AccountCode],$B175&amp;$C175,
     UA[GroupStructure],GroupStructure
  )</f>
        <v>0</v>
      </c>
      <c r="N175" s="43">
        <f>SUMIFS(
     UA[AmountYTD],
     UA[CompanyShortName],N$5,
     UA[Source],Source,
     UA[Year],Year,
     UA[Month],Month,
     UA[AccountCode],$B175&amp;$C175,
     UA[GroupStructure],GroupStructure
  )</f>
        <v>0</v>
      </c>
      <c r="P175" s="43">
        <f>SUMIFS(
     UA[AmountYTD],
     UA[CompanyShortName],P$5,
     UA[Source],Source,
     UA[Year],Year,
     UA[Month],Month,
     UA[AccountCode],$B175&amp;$C175,
     UA[GroupStructure],GroupStructure
  )</f>
        <v>0</v>
      </c>
      <c r="R175" s="43">
        <f>SUMIFS(
     UA[AmountYTD],
     UA[CompanyShortName],R$5,
     UA[Source],Source,
     UA[Year],Year,
     UA[Month],Month,
     UA[AccountCode],$B175&amp;$C175,
     UA[GroupStructure],GroupStructure
  )</f>
        <v>0</v>
      </c>
      <c r="T175" s="43">
        <f>SUMIFS(
     UA[AmountYTD],
     UA[CompanyShortName],T$5,
     UA[Source],Source,
     UA[Year],Year,
     UA[Month],Month,
     UA[AccountCode],$B175&amp;$C175,
     UA[GroupStructure],GroupStructure
  )</f>
        <v>0</v>
      </c>
      <c r="V175" s="43">
        <f>SUMIFS(
     UA[AmountYTD],
     UA[CompanyShortName],V$5,
     UA[Source],Source,
     UA[Year],Year,
     UA[Month],Month,
     UA[AccountCode],$B175&amp;$C175,
     UA[GroupStructure],GroupStructure
  )</f>
        <v>0</v>
      </c>
      <c r="X175" s="43">
        <f>SUMIFS(
     UA[AmountYTD],
     UA[CompanyShortName],X$5,
     UA[Source],Source,
     UA[Year],Year,
     UA[Month],Month,
     UA[AccountCode],$B175&amp;$C175,
     UA[GroupStructure],GroupStructure
  )</f>
        <v>0</v>
      </c>
      <c r="Z175" s="43">
        <f>SUMIFS(
     UA[AmountYTD],
     UA[CompanyShortName],Z$5,
     UA[Source],Source,
     UA[Year],Year,
     UA[Month],Month,
     UA[AccountCode],$B175&amp;$C175,
     UA[GroupStructure],GroupStructure
  )</f>
        <v>0</v>
      </c>
      <c r="AB175" s="43">
        <f>SUMIFS(
     UA[AmountYTD],
     UA[CompanyShortName],AB$5,
     UA[Source],Source,
     UA[Year],Year,
     UA[Month],Month,
     UA[AccountCode],$B175&amp;$C175,
     UA[GroupStructure],GroupStructure
  )</f>
        <v>0</v>
      </c>
      <c r="AD175" s="43">
        <f>SUMIFS(
     UA[AmountYTD],
     UA[CompanyShortName],AD$5,
     UA[Source],Source,
     UA[Year],Year,
     UA[Month],Month,
     UA[AccountCode],$B175&amp;$C175,
     UA[GroupStructure],GroupStructure
  )</f>
        <v>0</v>
      </c>
      <c r="AF175" s="43">
        <f>SUMIFS(
     UA[AmountYTD],
     UA[CompanyShortName],AF$5,
     UA[Source],Source,
     UA[Year],Year,
     UA[Month],Month,
     UA[AccountCode],$B175&amp;$C175,
     UA[GroupStructure],GroupStructure
  )</f>
        <v>0</v>
      </c>
      <c r="AH175" s="43">
        <f>SUMIFS(
     UA[AmountYTD],
     UA[CompanyShortName],AH$5,
     UA[Source],Source,
     UA[Year],Year,
     UA[Month],Month,
     UA[AccountCode],$B175&amp;$C175,
     UA[GroupStructure],GroupStructure
  )</f>
        <v>0</v>
      </c>
      <c r="AJ175" s="43">
        <f>SUMIFS(
     UA[AmountYTD],
     UA[CompanyShortName],AJ$5,
     UA[Source],Source,
     UA[Year],Year,
     UA[Month],Month,
     UA[AccountCode],$B175&amp;$C175,
     UA[GroupStructure],GroupStructure
  )</f>
        <v>0</v>
      </c>
      <c r="AL175" s="43">
        <f>SUMIFS(
     UA[AmountYTD],
     UA[CompanyShortName],AL$5,
     UA[Source],Source,
     UA[Year],Year,
     UA[Month],Month,
     UA[AccountCode],$B175&amp;$C175,
     UA[GroupStructure],GroupStructure
  )</f>
        <v>0</v>
      </c>
      <c r="AN175" s="43">
        <f>SUMIFS(
     UA[AmountYTD],
     UA[CompanyShortName],AN$5,
     UA[Source],Source,
     UA[Year],Year,
     UA[Month],Month,
     UA[AccountCode],$B175&amp;$C175,
     UA[GroupStructure],GroupStructure
  )</f>
        <v>0</v>
      </c>
      <c r="AP175" s="43">
        <f>SUMIFS(
     UA[AmountYTD],
     UA[CompanyShortName],AP$5,
     UA[Source],Source,
     UA[Year],Year,
     UA[Month],Month,
     UA[AccountCode],$B175&amp;$C175,
     UA[GroupStructure],GroupStructure
  )</f>
        <v>0</v>
      </c>
      <c r="AR175" s="43">
        <f>SUMIFS(
     UA[AmountYTD],
     UA[CompanyShortName],AR$5,
     UA[Source],Source,
     UA[Year],Year,
     UA[Month],Month,
     UA[AccountCode],$B175&amp;$C175,
     UA[GroupStructure],GroupStructure
  )</f>
        <v>0</v>
      </c>
    </row>
    <row r="176" spans="1:45" ht="17.100000000000001" hidden="1" customHeight="1" outlineLevel="2" x14ac:dyDescent="0.25">
      <c r="B176" s="4">
        <f t="shared" si="204"/>
        <v>112</v>
      </c>
      <c r="C176" s="4">
        <f t="shared" si="205"/>
        <v>170</v>
      </c>
      <c r="D176" s="4" t="str">
        <f>IFERROR(VLOOKUP($B176&amp;$C176,GA[],2,FALSE),"")</f>
        <v/>
      </c>
      <c r="F176" s="43">
        <f>SUMIFS(
     UA[AmountYTD],
     UA[CompanyShortName],F$5,
     UA[Source],Source,
     UA[Year],Year,
     UA[Month],Month,
     UA[AccountCode],$B176&amp;$C176,
     UA[GroupStructure],GroupStructure
  )</f>
        <v>0</v>
      </c>
      <c r="H176" s="43">
        <f>SUMIFS(
     UA[AmountYTD],
     UA[CompanyShortName],H$5,
     UA[Source],Source,
     UA[Year],Year,
     UA[Month],Month,
     UA[AccountCode],$B176&amp;$C176,
     UA[GroupStructure],GroupStructure
  )</f>
        <v>0</v>
      </c>
      <c r="J176" s="43">
        <f>SUMIFS(
     UA[AmountYTD],
     UA[CompanyShortName],J$5,
     UA[Source],Source,
     UA[Year],Year,
     UA[Month],Month,
     UA[AccountCode],$B176&amp;$C176,
     UA[GroupStructure],GroupStructure
  )</f>
        <v>0</v>
      </c>
      <c r="L176" s="43">
        <f>SUMIFS(
     UA[AmountYTD],
     UA[CompanyShortName],L$5,
     UA[Source],Source,
     UA[Year],Year,
     UA[Month],Month,
     UA[AccountCode],$B176&amp;$C176,
     UA[GroupStructure],GroupStructure
  )</f>
        <v>0</v>
      </c>
      <c r="N176" s="43">
        <f>SUMIFS(
     UA[AmountYTD],
     UA[CompanyShortName],N$5,
     UA[Source],Source,
     UA[Year],Year,
     UA[Month],Month,
     UA[AccountCode],$B176&amp;$C176,
     UA[GroupStructure],GroupStructure
  )</f>
        <v>0</v>
      </c>
      <c r="P176" s="43">
        <f>SUMIFS(
     UA[AmountYTD],
     UA[CompanyShortName],P$5,
     UA[Source],Source,
     UA[Year],Year,
     UA[Month],Month,
     UA[AccountCode],$B176&amp;$C176,
     UA[GroupStructure],GroupStructure
  )</f>
        <v>0</v>
      </c>
      <c r="R176" s="43">
        <f>SUMIFS(
     UA[AmountYTD],
     UA[CompanyShortName],R$5,
     UA[Source],Source,
     UA[Year],Year,
     UA[Month],Month,
     UA[AccountCode],$B176&amp;$C176,
     UA[GroupStructure],GroupStructure
  )</f>
        <v>0</v>
      </c>
      <c r="T176" s="43">
        <f>SUMIFS(
     UA[AmountYTD],
     UA[CompanyShortName],T$5,
     UA[Source],Source,
     UA[Year],Year,
     UA[Month],Month,
     UA[AccountCode],$B176&amp;$C176,
     UA[GroupStructure],GroupStructure
  )</f>
        <v>0</v>
      </c>
      <c r="V176" s="43">
        <f>SUMIFS(
     UA[AmountYTD],
     UA[CompanyShortName],V$5,
     UA[Source],Source,
     UA[Year],Year,
     UA[Month],Month,
     UA[AccountCode],$B176&amp;$C176,
     UA[GroupStructure],GroupStructure
  )</f>
        <v>0</v>
      </c>
      <c r="X176" s="43">
        <f>SUMIFS(
     UA[AmountYTD],
     UA[CompanyShortName],X$5,
     UA[Source],Source,
     UA[Year],Year,
     UA[Month],Month,
     UA[AccountCode],$B176&amp;$C176,
     UA[GroupStructure],GroupStructure
  )</f>
        <v>0</v>
      </c>
      <c r="Z176" s="43">
        <f>SUMIFS(
     UA[AmountYTD],
     UA[CompanyShortName],Z$5,
     UA[Source],Source,
     UA[Year],Year,
     UA[Month],Month,
     UA[AccountCode],$B176&amp;$C176,
     UA[GroupStructure],GroupStructure
  )</f>
        <v>0</v>
      </c>
      <c r="AB176" s="43">
        <f>SUMIFS(
     UA[AmountYTD],
     UA[CompanyShortName],AB$5,
     UA[Source],Source,
     UA[Year],Year,
     UA[Month],Month,
     UA[AccountCode],$B176&amp;$C176,
     UA[GroupStructure],GroupStructure
  )</f>
        <v>0</v>
      </c>
      <c r="AD176" s="43">
        <f>SUMIFS(
     UA[AmountYTD],
     UA[CompanyShortName],AD$5,
     UA[Source],Source,
     UA[Year],Year,
     UA[Month],Month,
     UA[AccountCode],$B176&amp;$C176,
     UA[GroupStructure],GroupStructure
  )</f>
        <v>0</v>
      </c>
      <c r="AF176" s="43">
        <f>SUMIFS(
     UA[AmountYTD],
     UA[CompanyShortName],AF$5,
     UA[Source],Source,
     UA[Year],Year,
     UA[Month],Month,
     UA[AccountCode],$B176&amp;$C176,
     UA[GroupStructure],GroupStructure
  )</f>
        <v>0</v>
      </c>
      <c r="AH176" s="43">
        <f>SUMIFS(
     UA[AmountYTD],
     UA[CompanyShortName],AH$5,
     UA[Source],Source,
     UA[Year],Year,
     UA[Month],Month,
     UA[AccountCode],$B176&amp;$C176,
     UA[GroupStructure],GroupStructure
  )</f>
        <v>0</v>
      </c>
      <c r="AJ176" s="43">
        <f>SUMIFS(
     UA[AmountYTD],
     UA[CompanyShortName],AJ$5,
     UA[Source],Source,
     UA[Year],Year,
     UA[Month],Month,
     UA[AccountCode],$B176&amp;$C176,
     UA[GroupStructure],GroupStructure
  )</f>
        <v>0</v>
      </c>
      <c r="AL176" s="43">
        <f>SUMIFS(
     UA[AmountYTD],
     UA[CompanyShortName],AL$5,
     UA[Source],Source,
     UA[Year],Year,
     UA[Month],Month,
     UA[AccountCode],$B176&amp;$C176,
     UA[GroupStructure],GroupStructure
  )</f>
        <v>0</v>
      </c>
      <c r="AN176" s="43">
        <f>SUMIFS(
     UA[AmountYTD],
     UA[CompanyShortName],AN$5,
     UA[Source],Source,
     UA[Year],Year,
     UA[Month],Month,
     UA[AccountCode],$B176&amp;$C176,
     UA[GroupStructure],GroupStructure
  )</f>
        <v>0</v>
      </c>
      <c r="AP176" s="43">
        <f>SUMIFS(
     UA[AmountYTD],
     UA[CompanyShortName],AP$5,
     UA[Source],Source,
     UA[Year],Year,
     UA[Month],Month,
     UA[AccountCode],$B176&amp;$C176,
     UA[GroupStructure],GroupStructure
  )</f>
        <v>0</v>
      </c>
      <c r="AR176" s="43">
        <f>SUMIFS(
     UA[AmountYTD],
     UA[CompanyShortName],AR$5,
     UA[Source],Source,
     UA[Year],Year,
     UA[Month],Month,
     UA[AccountCode],$B176&amp;$C176,
     UA[GroupStructure],GroupStructure
  )</f>
        <v>0</v>
      </c>
    </row>
    <row r="177" spans="1:45" s="5" customFormat="1" ht="17.100000000000001" hidden="1" customHeight="1" outlineLevel="2" x14ac:dyDescent="0.25">
      <c r="A177" s="58"/>
      <c r="B177" s="58">
        <f t="shared" si="204"/>
        <v>112</v>
      </c>
      <c r="C177" s="58">
        <f>C167</f>
        <v>199</v>
      </c>
      <c r="D177" s="58" t="str">
        <f>IFERROR(VLOOKUP($B177&amp;$C177,GA[],2,FALSE),"")</f>
        <v>Cost at the end of the year - Fixtures and fittings, other plant and equipment</v>
      </c>
      <c r="E177" s="60"/>
      <c r="F177" s="61">
        <f>SUMIFS(
     UA[AmountYTD],
     UA[CompanyShortName],F$5,
     UA[Source],Source,
     UA[Year],Year,
     UA[Month],Month,
     UA[AccountCode],$B177&amp;$C177,
     UA[GroupStructure],GroupStructure
  )</f>
        <v>0</v>
      </c>
      <c r="G177" s="60"/>
      <c r="H177" s="61">
        <f>SUMIFS(
     UA[AmountYTD],
     UA[CompanyShortName],H$5,
     UA[Source],Source,
     UA[Year],Year,
     UA[Month],Month,
     UA[AccountCode],$B177&amp;$C177,
     UA[GroupStructure],GroupStructure
  )</f>
        <v>0</v>
      </c>
      <c r="I177" s="60"/>
      <c r="J177" s="61">
        <f>SUMIFS(
     UA[AmountYTD],
     UA[CompanyShortName],J$5,
     UA[Source],Source,
     UA[Year],Year,
     UA[Month],Month,
     UA[AccountCode],$B177&amp;$C177,
     UA[GroupStructure],GroupStructure
  )</f>
        <v>0</v>
      </c>
      <c r="K177" s="60"/>
      <c r="L177" s="61">
        <f>SUMIFS(
     UA[AmountYTD],
     UA[CompanyShortName],L$5,
     UA[Source],Source,
     UA[Year],Year,
     UA[Month],Month,
     UA[AccountCode],$B177&amp;$C177,
     UA[GroupStructure],GroupStructure
  )</f>
        <v>0</v>
      </c>
      <c r="M177" s="60"/>
      <c r="N177" s="61">
        <f>SUMIFS(
     UA[AmountYTD],
     UA[CompanyShortName],N$5,
     UA[Source],Source,
     UA[Year],Year,
     UA[Month],Month,
     UA[AccountCode],$B177&amp;$C177,
     UA[GroupStructure],GroupStructure
  )</f>
        <v>0</v>
      </c>
      <c r="O177" s="60"/>
      <c r="P177" s="61">
        <f>SUMIFS(
     UA[AmountYTD],
     UA[CompanyShortName],P$5,
     UA[Source],Source,
     UA[Year],Year,
     UA[Month],Month,
     UA[AccountCode],$B177&amp;$C177,
     UA[GroupStructure],GroupStructure
  )</f>
        <v>0</v>
      </c>
      <c r="Q177" s="60"/>
      <c r="R177" s="61">
        <f>SUMIFS(
     UA[AmountYTD],
     UA[CompanyShortName],R$5,
     UA[Source],Source,
     UA[Year],Year,
     UA[Month],Month,
     UA[AccountCode],$B177&amp;$C177,
     UA[GroupStructure],GroupStructure
  )</f>
        <v>0</v>
      </c>
      <c r="S177" s="60"/>
      <c r="T177" s="61">
        <f>SUMIFS(
     UA[AmountYTD],
     UA[CompanyShortName],T$5,
     UA[Source],Source,
     UA[Year],Year,
     UA[Month],Month,
     UA[AccountCode],$B177&amp;$C177,
     UA[GroupStructure],GroupStructure
  )</f>
        <v>0</v>
      </c>
      <c r="U177" s="60"/>
      <c r="V177" s="61">
        <f>SUMIFS(
     UA[AmountYTD],
     UA[CompanyShortName],V$5,
     UA[Source],Source,
     UA[Year],Year,
     UA[Month],Month,
     UA[AccountCode],$B177&amp;$C177,
     UA[GroupStructure],GroupStructure
  )</f>
        <v>0</v>
      </c>
      <c r="W177" s="60"/>
      <c r="X177" s="61">
        <f>SUMIFS(
     UA[AmountYTD],
     UA[CompanyShortName],X$5,
     UA[Source],Source,
     UA[Year],Year,
     UA[Month],Month,
     UA[AccountCode],$B177&amp;$C177,
     UA[GroupStructure],GroupStructure
  )</f>
        <v>0</v>
      </c>
      <c r="Y177" s="60"/>
      <c r="Z177" s="61">
        <f>SUMIFS(
     UA[AmountYTD],
     UA[CompanyShortName],Z$5,
     UA[Source],Source,
     UA[Year],Year,
     UA[Month],Month,
     UA[AccountCode],$B177&amp;$C177,
     UA[GroupStructure],GroupStructure
  )</f>
        <v>0</v>
      </c>
      <c r="AA177" s="60"/>
      <c r="AB177" s="61">
        <f>SUMIFS(
     UA[AmountYTD],
     UA[CompanyShortName],AB$5,
     UA[Source],Source,
     UA[Year],Year,
     UA[Month],Month,
     UA[AccountCode],$B177&amp;$C177,
     UA[GroupStructure],GroupStructure
  )</f>
        <v>0</v>
      </c>
      <c r="AC177" s="60"/>
      <c r="AD177" s="61">
        <f>SUMIFS(
     UA[AmountYTD],
     UA[CompanyShortName],AD$5,
     UA[Source],Source,
     UA[Year],Year,
     UA[Month],Month,
     UA[AccountCode],$B177&amp;$C177,
     UA[GroupStructure],GroupStructure
  )</f>
        <v>0</v>
      </c>
      <c r="AE177" s="60"/>
      <c r="AF177" s="61">
        <f>SUMIFS(
     UA[AmountYTD],
     UA[CompanyShortName],AF$5,
     UA[Source],Source,
     UA[Year],Year,
     UA[Month],Month,
     UA[AccountCode],$B177&amp;$C177,
     UA[GroupStructure],GroupStructure
  )</f>
        <v>0</v>
      </c>
      <c r="AG177" s="60"/>
      <c r="AH177" s="61">
        <f>SUMIFS(
     UA[AmountYTD],
     UA[CompanyShortName],AH$5,
     UA[Source],Source,
     UA[Year],Year,
     UA[Month],Month,
     UA[AccountCode],$B177&amp;$C177,
     UA[GroupStructure],GroupStructure
  )</f>
        <v>0</v>
      </c>
      <c r="AI177" s="60"/>
      <c r="AJ177" s="61">
        <f>SUMIFS(
     UA[AmountYTD],
     UA[CompanyShortName],AJ$5,
     UA[Source],Source,
     UA[Year],Year,
     UA[Month],Month,
     UA[AccountCode],$B177&amp;$C177,
     UA[GroupStructure],GroupStructure
  )</f>
        <v>0</v>
      </c>
      <c r="AK177" s="60"/>
      <c r="AL177" s="61">
        <f>SUMIFS(
     UA[AmountYTD],
     UA[CompanyShortName],AL$5,
     UA[Source],Source,
     UA[Year],Year,
     UA[Month],Month,
     UA[AccountCode],$B177&amp;$C177,
     UA[GroupStructure],GroupStructure
  )</f>
        <v>0</v>
      </c>
      <c r="AM177" s="60"/>
      <c r="AN177" s="61">
        <f>SUMIFS(
     UA[AmountYTD],
     UA[CompanyShortName],AN$5,
     UA[Source],Source,
     UA[Year],Year,
     UA[Month],Month,
     UA[AccountCode],$B177&amp;$C177,
     UA[GroupStructure],GroupStructure
  )</f>
        <v>0</v>
      </c>
      <c r="AO177" s="60"/>
      <c r="AP177" s="61">
        <f>SUMIFS(
     UA[AmountYTD],
     UA[CompanyShortName],AP$5,
     UA[Source],Source,
     UA[Year],Year,
     UA[Month],Month,
     UA[AccountCode],$B177&amp;$C177,
     UA[GroupStructure],GroupStructure
  )</f>
        <v>0</v>
      </c>
      <c r="AQ177" s="60"/>
      <c r="AR177" s="61">
        <f>SUMIFS(
     UA[AmountYTD],
     UA[CompanyShortName],AR$5,
     UA[Source],Source,
     UA[Year],Year,
     UA[Month],Month,
     UA[AccountCode],$B177&amp;$C177,
     UA[GroupStructure],GroupStructure
  )</f>
        <v>0</v>
      </c>
      <c r="AS177" s="60"/>
    </row>
    <row r="178" spans="1:45" ht="17.100000000000001" hidden="1" customHeight="1" outlineLevel="2" x14ac:dyDescent="0.25">
      <c r="D178" s="4" t="s">
        <v>125</v>
      </c>
      <c r="F178" s="43">
        <f>F177-SUM(F170:F176)</f>
        <v>0</v>
      </c>
      <c r="H178" s="43">
        <f>H177-SUM(H170:H176)</f>
        <v>0</v>
      </c>
      <c r="J178" s="43">
        <f>J177-SUM(J170:J176)</f>
        <v>0</v>
      </c>
      <c r="L178" s="43">
        <f>L177-SUM(L170:L176)</f>
        <v>0</v>
      </c>
      <c r="N178" s="43">
        <f>N177-SUM(N170:N176)</f>
        <v>0</v>
      </c>
      <c r="P178" s="43">
        <f>P177-SUM(P170:P176)</f>
        <v>0</v>
      </c>
      <c r="R178" s="43">
        <f>R177-SUM(R170:R176)</f>
        <v>0</v>
      </c>
      <c r="T178" s="43">
        <f>T177-SUM(T170:T176)</f>
        <v>0</v>
      </c>
      <c r="V178" s="43">
        <f>V177-SUM(V170:V176)</f>
        <v>0</v>
      </c>
      <c r="X178" s="43">
        <f>X177-SUM(X170:X176)</f>
        <v>0</v>
      </c>
      <c r="Z178" s="43">
        <f>Z177-SUM(Z170:Z176)</f>
        <v>0</v>
      </c>
      <c r="AB178" s="43">
        <f>AB177-SUM(AB170:AB176)</f>
        <v>0</v>
      </c>
      <c r="AD178" s="43">
        <f>AD177-SUM(AD170:AD176)</f>
        <v>0</v>
      </c>
      <c r="AF178" s="43">
        <f>AF177-SUM(AF170:AF176)</f>
        <v>0</v>
      </c>
      <c r="AH178" s="43">
        <f>AH177-SUM(AH170:AH176)</f>
        <v>0</v>
      </c>
      <c r="AJ178" s="43">
        <f>AJ177-SUM(AJ170:AJ176)</f>
        <v>0</v>
      </c>
      <c r="AL178" s="43">
        <f>AL177-SUM(AL170:AL176)</f>
        <v>0</v>
      </c>
      <c r="AN178" s="43">
        <f>AN177-SUM(AN170:AN176)</f>
        <v>0</v>
      </c>
      <c r="AP178" s="43">
        <f>AP177-SUM(AP170:AP176)</f>
        <v>0</v>
      </c>
      <c r="AR178" s="43">
        <f>AR177-SUM(AR170:AR176)</f>
        <v>0</v>
      </c>
    </row>
    <row r="179" spans="1:45" ht="17.100000000000001" hidden="1" customHeight="1" outlineLevel="2" x14ac:dyDescent="0.25"/>
    <row r="180" spans="1:45" s="5" customFormat="1" ht="17.100000000000001" hidden="1" customHeight="1" outlineLevel="2" x14ac:dyDescent="0.25">
      <c r="A180" s="58"/>
      <c r="B180" s="58">
        <f>B177</f>
        <v>112</v>
      </c>
      <c r="C180" s="59">
        <v>399</v>
      </c>
      <c r="D180" s="58" t="e">
        <f>VLOOKUP($B180&amp;$C180,GA[],2,FALSE)&amp;"  -  PY"</f>
        <v>#N/A</v>
      </c>
      <c r="E180" s="60"/>
      <c r="F180" s="61">
        <f>SUMIFS(
     UA[AmountYTD],
     UA[CompanyShortName],F$5,
     UA[Source],Source,
     UA[Year],YearEndYear,
     UA[Month],YearEnd,
     UA[AccountCode],$B180&amp;$C180,
     UA[GroupStructure],GroupStructure
  )</f>
        <v>0</v>
      </c>
      <c r="G180" s="60"/>
      <c r="H180" s="61">
        <f>SUMIFS(
     UA[AmountYTD],
     UA[CompanyShortName],H$5,
     UA[Source],Source,
     UA[Year],YearEndYear,
     UA[Month],YearEnd,
     UA[AccountCode],$B180&amp;$C180,
     UA[GroupStructure],GroupStructure
  )</f>
        <v>0</v>
      </c>
      <c r="I180" s="60"/>
      <c r="J180" s="61">
        <f>SUMIFS(
     UA[AmountYTD],
     UA[CompanyShortName],J$5,
     UA[Source],Source,
     UA[Year],YearEndYear,
     UA[Month],YearEnd,
     UA[AccountCode],$B180&amp;$C180,
     UA[GroupStructure],GroupStructure
  )</f>
        <v>0</v>
      </c>
      <c r="K180" s="60"/>
      <c r="L180" s="61">
        <f>SUMIFS(
     UA[AmountYTD],
     UA[CompanyShortName],L$5,
     UA[Source],Source,
     UA[Year],YearEndYear,
     UA[Month],YearEnd,
     UA[AccountCode],$B180&amp;$C180,
     UA[GroupStructure],GroupStructure
  )</f>
        <v>0</v>
      </c>
      <c r="M180" s="60"/>
      <c r="N180" s="61">
        <f>SUMIFS(
     UA[AmountYTD],
     UA[CompanyShortName],N$5,
     UA[Source],Source,
     UA[Year],YearEndYear,
     UA[Month],YearEnd,
     UA[AccountCode],$B180&amp;$C180,
     UA[GroupStructure],GroupStructure
  )</f>
        <v>0</v>
      </c>
      <c r="O180" s="60"/>
      <c r="P180" s="61">
        <f>SUMIFS(
     UA[AmountYTD],
     UA[CompanyShortName],P$5,
     UA[Source],Source,
     UA[Year],YearEndYear,
     UA[Month],YearEnd,
     UA[AccountCode],$B180&amp;$C180,
     UA[GroupStructure],GroupStructure
  )</f>
        <v>0</v>
      </c>
      <c r="Q180" s="60"/>
      <c r="R180" s="61">
        <f>SUMIFS(
     UA[AmountYTD],
     UA[CompanyShortName],R$5,
     UA[Source],Source,
     UA[Year],YearEndYear,
     UA[Month],YearEnd,
     UA[AccountCode],$B180&amp;$C180,
     UA[GroupStructure],GroupStructure
  )</f>
        <v>0</v>
      </c>
      <c r="S180" s="60"/>
      <c r="T180" s="61">
        <f>SUMIFS(
     UA[AmountYTD],
     UA[CompanyShortName],T$5,
     UA[Source],Source,
     UA[Year],YearEndYear,
     UA[Month],YearEnd,
     UA[AccountCode],$B180&amp;$C180,
     UA[GroupStructure],GroupStructure
  )</f>
        <v>0</v>
      </c>
      <c r="U180" s="60"/>
      <c r="V180" s="61">
        <f>SUMIFS(
     UA[AmountYTD],
     UA[CompanyShortName],V$5,
     UA[Source],Source,
     UA[Year],YearEndYear,
     UA[Month],YearEnd,
     UA[AccountCode],$B180&amp;$C180,
     UA[GroupStructure],GroupStructure
  )</f>
        <v>0</v>
      </c>
      <c r="W180" s="60"/>
      <c r="X180" s="61">
        <f>SUMIFS(
     UA[AmountYTD],
     UA[CompanyShortName],X$5,
     UA[Source],Source,
     UA[Year],YearEndYear,
     UA[Month],YearEnd,
     UA[AccountCode],$B180&amp;$C180,
     UA[GroupStructure],GroupStructure
  )</f>
        <v>0</v>
      </c>
      <c r="Y180" s="60"/>
      <c r="Z180" s="61">
        <f>SUMIFS(
     UA[AmountYTD],
     UA[CompanyShortName],Z$5,
     UA[Source],Source,
     UA[Year],YearEndYear,
     UA[Month],YearEnd,
     UA[AccountCode],$B180&amp;$C180,
     UA[GroupStructure],GroupStructure
  )</f>
        <v>0</v>
      </c>
      <c r="AA180" s="60"/>
      <c r="AB180" s="61">
        <f>SUMIFS(
     UA[AmountYTD],
     UA[CompanyShortName],AB$5,
     UA[Source],Source,
     UA[Year],YearEndYear,
     UA[Month],YearEnd,
     UA[AccountCode],$B180&amp;$C180,
     UA[GroupStructure],GroupStructure
  )</f>
        <v>0</v>
      </c>
      <c r="AC180" s="60"/>
      <c r="AD180" s="61">
        <f>SUMIFS(
     UA[AmountYTD],
     UA[CompanyShortName],AD$5,
     UA[Source],Source,
     UA[Year],YearEndYear,
     UA[Month],YearEnd,
     UA[AccountCode],$B180&amp;$C180,
     UA[GroupStructure],GroupStructure
  )</f>
        <v>0</v>
      </c>
      <c r="AE180" s="60"/>
      <c r="AF180" s="61">
        <f>SUMIFS(
     UA[AmountYTD],
     UA[CompanyShortName],AF$5,
     UA[Source],Source,
     UA[Year],YearEndYear,
     UA[Month],YearEnd,
     UA[AccountCode],$B180&amp;$C180,
     UA[GroupStructure],GroupStructure
  )</f>
        <v>0</v>
      </c>
      <c r="AG180" s="60"/>
      <c r="AH180" s="61">
        <f>SUMIFS(
     UA[AmountYTD],
     UA[CompanyShortName],AH$5,
     UA[Source],Source,
     UA[Year],YearEndYear,
     UA[Month],YearEnd,
     UA[AccountCode],$B180&amp;$C180,
     UA[GroupStructure],GroupStructure
  )</f>
        <v>0</v>
      </c>
      <c r="AI180" s="60"/>
      <c r="AJ180" s="61">
        <f>SUMIFS(
     UA[AmountYTD],
     UA[CompanyShortName],AJ$5,
     UA[Source],Source,
     UA[Year],YearEndYear,
     UA[Month],YearEnd,
     UA[AccountCode],$B180&amp;$C180,
     UA[GroupStructure],GroupStructure
  )</f>
        <v>0</v>
      </c>
      <c r="AK180" s="60"/>
      <c r="AL180" s="61">
        <f>SUMIFS(
     UA[AmountYTD],
     UA[CompanyShortName],AL$5,
     UA[Source],Source,
     UA[Year],YearEndYear,
     UA[Month],YearEnd,
     UA[AccountCode],$B180&amp;$C180,
     UA[GroupStructure],GroupStructure
  )</f>
        <v>0</v>
      </c>
      <c r="AM180" s="60"/>
      <c r="AN180" s="61">
        <f>SUMIFS(
     UA[AmountYTD],
     UA[CompanyShortName],AN$5,
     UA[Source],Source,
     UA[Year],YearEndYear,
     UA[Month],YearEnd,
     UA[AccountCode],$B180&amp;$C180,
     UA[GroupStructure],GroupStructure
  )</f>
        <v>0</v>
      </c>
      <c r="AO180" s="60"/>
      <c r="AP180" s="61">
        <f>SUMIFS(
     UA[AmountYTD],
     UA[CompanyShortName],AP$5,
     UA[Source],Source,
     UA[Year],YearEndYear,
     UA[Month],YearEnd,
     UA[AccountCode],$B180&amp;$C180,
     UA[GroupStructure],GroupStructure
  )</f>
        <v>0</v>
      </c>
      <c r="AQ180" s="60"/>
      <c r="AR180" s="61">
        <f>SUMIFS(
     UA[AmountYTD],
     UA[CompanyShortName],AR$5,
     UA[Source],Source,
     UA[Year],YearEndYear,
     UA[Month],YearEnd,
     UA[AccountCode],$B180&amp;$C180,
     UA[GroupStructure],GroupStructure
  )</f>
        <v>0</v>
      </c>
      <c r="AS180" s="60"/>
    </row>
    <row r="181" spans="1:45" ht="17.100000000000001" hidden="1" customHeight="1" outlineLevel="2" x14ac:dyDescent="0.25">
      <c r="D181" s="4" t="s">
        <v>124</v>
      </c>
      <c r="F181" s="43">
        <f>F183-F180</f>
        <v>0</v>
      </c>
      <c r="H181" s="43">
        <f t="shared" ref="H181" si="206">H183-H180</f>
        <v>0</v>
      </c>
      <c r="J181" s="43">
        <f t="shared" ref="J181" si="207">J183-J180</f>
        <v>0</v>
      </c>
      <c r="L181" s="43">
        <f t="shared" ref="L181" si="208">L183-L180</f>
        <v>0</v>
      </c>
      <c r="N181" s="43">
        <f t="shared" ref="N181" si="209">N183-N180</f>
        <v>0</v>
      </c>
      <c r="P181" s="43">
        <f t="shared" ref="P181" si="210">P183-P180</f>
        <v>0</v>
      </c>
      <c r="R181" s="43">
        <f t="shared" ref="R181" si="211">R183-R180</f>
        <v>0</v>
      </c>
      <c r="T181" s="43">
        <f t="shared" ref="T181" si="212">T183-T180</f>
        <v>0</v>
      </c>
      <c r="V181" s="43">
        <f t="shared" ref="V181" si="213">V183-V180</f>
        <v>0</v>
      </c>
      <c r="X181" s="43">
        <f t="shared" ref="X181" si="214">X183-X180</f>
        <v>0</v>
      </c>
      <c r="Z181" s="43">
        <f t="shared" ref="Z181" si="215">Z183-Z180</f>
        <v>0</v>
      </c>
      <c r="AB181" s="43">
        <f t="shared" ref="AB181" si="216">AB183-AB180</f>
        <v>0</v>
      </c>
      <c r="AD181" s="43">
        <f t="shared" ref="AD181" si="217">AD183-AD180</f>
        <v>0</v>
      </c>
      <c r="AF181" s="43">
        <f t="shared" ref="AF181" si="218">AF183-AF180</f>
        <v>0</v>
      </c>
      <c r="AH181" s="43">
        <f t="shared" ref="AH181" si="219">AH183-AH180</f>
        <v>0</v>
      </c>
      <c r="AJ181" s="43">
        <f t="shared" ref="AJ181" si="220">AJ183-AJ180</f>
        <v>0</v>
      </c>
      <c r="AL181" s="43">
        <f t="shared" ref="AL181" si="221">AL183-AL180</f>
        <v>0</v>
      </c>
      <c r="AN181" s="43">
        <f t="shared" ref="AN181" si="222">AN183-AN180</f>
        <v>0</v>
      </c>
      <c r="AP181" s="43">
        <f t="shared" ref="AP181" si="223">AP183-AP180</f>
        <v>0</v>
      </c>
      <c r="AR181" s="43">
        <f t="shared" ref="AR181" si="224">AR183-AR180</f>
        <v>0</v>
      </c>
    </row>
    <row r="182" spans="1:45" ht="17.100000000000001" hidden="1" customHeight="1" outlineLevel="2" x14ac:dyDescent="0.25"/>
    <row r="183" spans="1:45" ht="17.100000000000001" hidden="1" customHeight="1" outlineLevel="2" x14ac:dyDescent="0.25">
      <c r="B183" s="4">
        <f>B180</f>
        <v>112</v>
      </c>
      <c r="C183" s="41">
        <v>310</v>
      </c>
      <c r="D183" s="4" t="str">
        <f>IFERROR(VLOOKUP($B183&amp;$C183,GA[],2,FALSE),"")</f>
        <v/>
      </c>
      <c r="F183" s="43">
        <f>SUMIFS(
     UA[AmountYTD],
     UA[CompanyShortName],F$5,
     UA[Source],Source,
     UA[Year],Year,
     UA[Month],Month,
     UA[AccountCode],$B183&amp;$C183,
     UA[GroupStructure],GroupStructure
  )</f>
        <v>0</v>
      </c>
      <c r="H183" s="43">
        <f>SUMIFS(
     UA[AmountYTD],
     UA[CompanyShortName],H$5,
     UA[Source],Source,
     UA[Year],Year,
     UA[Month],Month,
     UA[AccountCode],$B183&amp;$C183,
     UA[GroupStructure],GroupStructure
  )</f>
        <v>0</v>
      </c>
      <c r="J183" s="43">
        <f>SUMIFS(
     UA[AmountYTD],
     UA[CompanyShortName],J$5,
     UA[Source],Source,
     UA[Year],Year,
     UA[Month],Month,
     UA[AccountCode],$B183&amp;$C183,
     UA[GroupStructure],GroupStructure
  )</f>
        <v>0</v>
      </c>
      <c r="L183" s="43">
        <f>SUMIFS(
     UA[AmountYTD],
     UA[CompanyShortName],L$5,
     UA[Source],Source,
     UA[Year],Year,
     UA[Month],Month,
     UA[AccountCode],$B183&amp;$C183,
     UA[GroupStructure],GroupStructure
  )</f>
        <v>0</v>
      </c>
      <c r="N183" s="43">
        <f>SUMIFS(
     UA[AmountYTD],
     UA[CompanyShortName],N$5,
     UA[Source],Source,
     UA[Year],Year,
     UA[Month],Month,
     UA[AccountCode],$B183&amp;$C183,
     UA[GroupStructure],GroupStructure
  )</f>
        <v>0</v>
      </c>
      <c r="P183" s="43">
        <f>SUMIFS(
     UA[AmountYTD],
     UA[CompanyShortName],P$5,
     UA[Source],Source,
     UA[Year],Year,
     UA[Month],Month,
     UA[AccountCode],$B183&amp;$C183,
     UA[GroupStructure],GroupStructure
  )</f>
        <v>0</v>
      </c>
      <c r="R183" s="43">
        <f>SUMIFS(
     UA[AmountYTD],
     UA[CompanyShortName],R$5,
     UA[Source],Source,
     UA[Year],Year,
     UA[Month],Month,
     UA[AccountCode],$B183&amp;$C183,
     UA[GroupStructure],GroupStructure
  )</f>
        <v>0</v>
      </c>
      <c r="T183" s="43">
        <f>SUMIFS(
     UA[AmountYTD],
     UA[CompanyShortName],T$5,
     UA[Source],Source,
     UA[Year],Year,
     UA[Month],Month,
     UA[AccountCode],$B183&amp;$C183,
     UA[GroupStructure],GroupStructure
  )</f>
        <v>0</v>
      </c>
      <c r="V183" s="43">
        <f>SUMIFS(
     UA[AmountYTD],
     UA[CompanyShortName],V$5,
     UA[Source],Source,
     UA[Year],Year,
     UA[Month],Month,
     UA[AccountCode],$B183&amp;$C183,
     UA[GroupStructure],GroupStructure
  )</f>
        <v>0</v>
      </c>
      <c r="X183" s="43">
        <f>SUMIFS(
     UA[AmountYTD],
     UA[CompanyShortName],X$5,
     UA[Source],Source,
     UA[Year],Year,
     UA[Month],Month,
     UA[AccountCode],$B183&amp;$C183,
     UA[GroupStructure],GroupStructure
  )</f>
        <v>0</v>
      </c>
      <c r="Z183" s="43">
        <f>SUMIFS(
     UA[AmountYTD],
     UA[CompanyShortName],Z$5,
     UA[Source],Source,
     UA[Year],Year,
     UA[Month],Month,
     UA[AccountCode],$B183&amp;$C183,
     UA[GroupStructure],GroupStructure
  )</f>
        <v>0</v>
      </c>
      <c r="AB183" s="43">
        <f>SUMIFS(
     UA[AmountYTD],
     UA[CompanyShortName],AB$5,
     UA[Source],Source,
     UA[Year],Year,
     UA[Month],Month,
     UA[AccountCode],$B183&amp;$C183,
     UA[GroupStructure],GroupStructure
  )</f>
        <v>0</v>
      </c>
      <c r="AD183" s="43">
        <f>SUMIFS(
     UA[AmountYTD],
     UA[CompanyShortName],AD$5,
     UA[Source],Source,
     UA[Year],Year,
     UA[Month],Month,
     UA[AccountCode],$B183&amp;$C183,
     UA[GroupStructure],GroupStructure
  )</f>
        <v>0</v>
      </c>
      <c r="AF183" s="43">
        <f>SUMIFS(
     UA[AmountYTD],
     UA[CompanyShortName],AF$5,
     UA[Source],Source,
     UA[Year],Year,
     UA[Month],Month,
     UA[AccountCode],$B183&amp;$C183,
     UA[GroupStructure],GroupStructure
  )</f>
        <v>0</v>
      </c>
      <c r="AH183" s="43">
        <f>SUMIFS(
     UA[AmountYTD],
     UA[CompanyShortName],AH$5,
     UA[Source],Source,
     UA[Year],Year,
     UA[Month],Month,
     UA[AccountCode],$B183&amp;$C183,
     UA[GroupStructure],GroupStructure
  )</f>
        <v>0</v>
      </c>
      <c r="AJ183" s="43">
        <f>SUMIFS(
     UA[AmountYTD],
     UA[CompanyShortName],AJ$5,
     UA[Source],Source,
     UA[Year],Year,
     UA[Month],Month,
     UA[AccountCode],$B183&amp;$C183,
     UA[GroupStructure],GroupStructure
  )</f>
        <v>0</v>
      </c>
      <c r="AL183" s="43">
        <f>SUMIFS(
     UA[AmountYTD],
     UA[CompanyShortName],AL$5,
     UA[Source],Source,
     UA[Year],Year,
     UA[Month],Month,
     UA[AccountCode],$B183&amp;$C183,
     UA[GroupStructure],GroupStructure
  )</f>
        <v>0</v>
      </c>
      <c r="AN183" s="43">
        <f>SUMIFS(
     UA[AmountYTD],
     UA[CompanyShortName],AN$5,
     UA[Source],Source,
     UA[Year],Year,
     UA[Month],Month,
     UA[AccountCode],$B183&amp;$C183,
     UA[GroupStructure],GroupStructure
  )</f>
        <v>0</v>
      </c>
      <c r="AP183" s="43">
        <f>SUMIFS(
     UA[AmountYTD],
     UA[CompanyShortName],AP$5,
     UA[Source],Source,
     UA[Year],Year,
     UA[Month],Month,
     UA[AccountCode],$B183&amp;$C183,
     UA[GroupStructure],GroupStructure
  )</f>
        <v>0</v>
      </c>
      <c r="AR183" s="43">
        <f>SUMIFS(
     UA[AmountYTD],
     UA[CompanyShortName],AR$5,
     UA[Source],Source,
     UA[Year],Year,
     UA[Month],Month,
     UA[AccountCode],$B183&amp;$C183,
     UA[GroupStructure],GroupStructure
  )</f>
        <v>0</v>
      </c>
    </row>
    <row r="184" spans="1:45" ht="17.100000000000001" hidden="1" customHeight="1" outlineLevel="2" x14ac:dyDescent="0.25">
      <c r="B184" s="4">
        <f t="shared" ref="B184:B188" si="225">B183</f>
        <v>112</v>
      </c>
      <c r="C184" s="4">
        <f>C183+10</f>
        <v>320</v>
      </c>
      <c r="D184" s="4" t="str">
        <f>IFERROR(VLOOKUP($B184&amp;$C184,GA[],2,FALSE),"")</f>
        <v/>
      </c>
      <c r="F184" s="43">
        <f>SUMIFS(
     UA[AmountYTD],
     UA[CompanyShortName],F$5,
     UA[Source],Source,
     UA[Year],Year,
     UA[Month],Month,
     UA[AccountCode],$B184&amp;$C184,
     UA[GroupStructure],GroupStructure
  )</f>
        <v>0</v>
      </c>
      <c r="H184" s="43">
        <f>SUMIFS(
     UA[AmountYTD],
     UA[CompanyShortName],H$5,
     UA[Source],Source,
     UA[Year],Year,
     UA[Month],Month,
     UA[AccountCode],$B184&amp;$C184,
     UA[GroupStructure],GroupStructure
  )</f>
        <v>0</v>
      </c>
      <c r="J184" s="43">
        <f>SUMIFS(
     UA[AmountYTD],
     UA[CompanyShortName],J$5,
     UA[Source],Source,
     UA[Year],Year,
     UA[Month],Month,
     UA[AccountCode],$B184&amp;$C184,
     UA[GroupStructure],GroupStructure
  )</f>
        <v>0</v>
      </c>
      <c r="L184" s="43">
        <f>SUMIFS(
     UA[AmountYTD],
     UA[CompanyShortName],L$5,
     UA[Source],Source,
     UA[Year],Year,
     UA[Month],Month,
     UA[AccountCode],$B184&amp;$C184,
     UA[GroupStructure],GroupStructure
  )</f>
        <v>0</v>
      </c>
      <c r="N184" s="43">
        <f>SUMIFS(
     UA[AmountYTD],
     UA[CompanyShortName],N$5,
     UA[Source],Source,
     UA[Year],Year,
     UA[Month],Month,
     UA[AccountCode],$B184&amp;$C184,
     UA[GroupStructure],GroupStructure
  )</f>
        <v>0</v>
      </c>
      <c r="P184" s="43">
        <f>SUMIFS(
     UA[AmountYTD],
     UA[CompanyShortName],P$5,
     UA[Source],Source,
     UA[Year],Year,
     UA[Month],Month,
     UA[AccountCode],$B184&amp;$C184,
     UA[GroupStructure],GroupStructure
  )</f>
        <v>0</v>
      </c>
      <c r="R184" s="43">
        <f>SUMIFS(
     UA[AmountYTD],
     UA[CompanyShortName],R$5,
     UA[Source],Source,
     UA[Year],Year,
     UA[Month],Month,
     UA[AccountCode],$B184&amp;$C184,
     UA[GroupStructure],GroupStructure
  )</f>
        <v>0</v>
      </c>
      <c r="T184" s="43">
        <f>SUMIFS(
     UA[AmountYTD],
     UA[CompanyShortName],T$5,
     UA[Source],Source,
     UA[Year],Year,
     UA[Month],Month,
     UA[AccountCode],$B184&amp;$C184,
     UA[GroupStructure],GroupStructure
  )</f>
        <v>0</v>
      </c>
      <c r="V184" s="43">
        <f>SUMIFS(
     UA[AmountYTD],
     UA[CompanyShortName],V$5,
     UA[Source],Source,
     UA[Year],Year,
     UA[Month],Month,
     UA[AccountCode],$B184&amp;$C184,
     UA[GroupStructure],GroupStructure
  )</f>
        <v>0</v>
      </c>
      <c r="X184" s="43">
        <f>SUMIFS(
     UA[AmountYTD],
     UA[CompanyShortName],X$5,
     UA[Source],Source,
     UA[Year],Year,
     UA[Month],Month,
     UA[AccountCode],$B184&amp;$C184,
     UA[GroupStructure],GroupStructure
  )</f>
        <v>0</v>
      </c>
      <c r="Z184" s="43">
        <f>SUMIFS(
     UA[AmountYTD],
     UA[CompanyShortName],Z$5,
     UA[Source],Source,
     UA[Year],Year,
     UA[Month],Month,
     UA[AccountCode],$B184&amp;$C184,
     UA[GroupStructure],GroupStructure
  )</f>
        <v>0</v>
      </c>
      <c r="AB184" s="43">
        <f>SUMIFS(
     UA[AmountYTD],
     UA[CompanyShortName],AB$5,
     UA[Source],Source,
     UA[Year],Year,
     UA[Month],Month,
     UA[AccountCode],$B184&amp;$C184,
     UA[GroupStructure],GroupStructure
  )</f>
        <v>0</v>
      </c>
      <c r="AD184" s="43">
        <f>SUMIFS(
     UA[AmountYTD],
     UA[CompanyShortName],AD$5,
     UA[Source],Source,
     UA[Year],Year,
     UA[Month],Month,
     UA[AccountCode],$B184&amp;$C184,
     UA[GroupStructure],GroupStructure
  )</f>
        <v>0</v>
      </c>
      <c r="AF184" s="43">
        <f>SUMIFS(
     UA[AmountYTD],
     UA[CompanyShortName],AF$5,
     UA[Source],Source,
     UA[Year],Year,
     UA[Month],Month,
     UA[AccountCode],$B184&amp;$C184,
     UA[GroupStructure],GroupStructure
  )</f>
        <v>0</v>
      </c>
      <c r="AH184" s="43">
        <f>SUMIFS(
     UA[AmountYTD],
     UA[CompanyShortName],AH$5,
     UA[Source],Source,
     UA[Year],Year,
     UA[Month],Month,
     UA[AccountCode],$B184&amp;$C184,
     UA[GroupStructure],GroupStructure
  )</f>
        <v>0</v>
      </c>
      <c r="AJ184" s="43">
        <f>SUMIFS(
     UA[AmountYTD],
     UA[CompanyShortName],AJ$5,
     UA[Source],Source,
     UA[Year],Year,
     UA[Month],Month,
     UA[AccountCode],$B184&amp;$C184,
     UA[GroupStructure],GroupStructure
  )</f>
        <v>0</v>
      </c>
      <c r="AL184" s="43">
        <f>SUMIFS(
     UA[AmountYTD],
     UA[CompanyShortName],AL$5,
     UA[Source],Source,
     UA[Year],Year,
     UA[Month],Month,
     UA[AccountCode],$B184&amp;$C184,
     UA[GroupStructure],GroupStructure
  )</f>
        <v>0</v>
      </c>
      <c r="AN184" s="43">
        <f>SUMIFS(
     UA[AmountYTD],
     UA[CompanyShortName],AN$5,
     UA[Source],Source,
     UA[Year],Year,
     UA[Month],Month,
     UA[AccountCode],$B184&amp;$C184,
     UA[GroupStructure],GroupStructure
  )</f>
        <v>0</v>
      </c>
      <c r="AP184" s="43">
        <f>SUMIFS(
     UA[AmountYTD],
     UA[CompanyShortName],AP$5,
     UA[Source],Source,
     UA[Year],Year,
     UA[Month],Month,
     UA[AccountCode],$B184&amp;$C184,
     UA[GroupStructure],GroupStructure
  )</f>
        <v>0</v>
      </c>
      <c r="AR184" s="43">
        <f>SUMIFS(
     UA[AmountYTD],
     UA[CompanyShortName],AR$5,
     UA[Source],Source,
     UA[Year],Year,
     UA[Month],Month,
     UA[AccountCode],$B184&amp;$C184,
     UA[GroupStructure],GroupStructure
  )</f>
        <v>0</v>
      </c>
    </row>
    <row r="185" spans="1:45" ht="17.100000000000001" hidden="1" customHeight="1" outlineLevel="2" x14ac:dyDescent="0.25">
      <c r="B185" s="4">
        <f t="shared" si="225"/>
        <v>112</v>
      </c>
      <c r="C185" s="4">
        <f>C184+10</f>
        <v>330</v>
      </c>
      <c r="D185" s="4" t="str">
        <f>IFERROR(VLOOKUP($B185&amp;$C185,GA[],2,FALSE),"")</f>
        <v/>
      </c>
      <c r="F185" s="43">
        <f>SUMIFS(
     UA[AmountYTD],
     UA[CompanyShortName],F$5,
     UA[Source],Source,
     UA[Year],Year,
     UA[Month],Month,
     UA[AccountCode],$B185&amp;$C185,
     UA[GroupStructure],GroupStructure
  )</f>
        <v>0</v>
      </c>
      <c r="H185" s="43">
        <f>SUMIFS(
     UA[AmountYTD],
     UA[CompanyShortName],H$5,
     UA[Source],Source,
     UA[Year],Year,
     UA[Month],Month,
     UA[AccountCode],$B185&amp;$C185,
     UA[GroupStructure],GroupStructure
  )</f>
        <v>0</v>
      </c>
      <c r="J185" s="43">
        <f>SUMIFS(
     UA[AmountYTD],
     UA[CompanyShortName],J$5,
     UA[Source],Source,
     UA[Year],Year,
     UA[Month],Month,
     UA[AccountCode],$B185&amp;$C185,
     UA[GroupStructure],GroupStructure
  )</f>
        <v>0</v>
      </c>
      <c r="L185" s="43">
        <f>SUMIFS(
     UA[AmountYTD],
     UA[CompanyShortName],L$5,
     UA[Source],Source,
     UA[Year],Year,
     UA[Month],Month,
     UA[AccountCode],$B185&amp;$C185,
     UA[GroupStructure],GroupStructure
  )</f>
        <v>0</v>
      </c>
      <c r="N185" s="43">
        <f>SUMIFS(
     UA[AmountYTD],
     UA[CompanyShortName],N$5,
     UA[Source],Source,
     UA[Year],Year,
     UA[Month],Month,
     UA[AccountCode],$B185&amp;$C185,
     UA[GroupStructure],GroupStructure
  )</f>
        <v>0</v>
      </c>
      <c r="P185" s="43">
        <f>SUMIFS(
     UA[AmountYTD],
     UA[CompanyShortName],P$5,
     UA[Source],Source,
     UA[Year],Year,
     UA[Month],Month,
     UA[AccountCode],$B185&amp;$C185,
     UA[GroupStructure],GroupStructure
  )</f>
        <v>0</v>
      </c>
      <c r="R185" s="43">
        <f>SUMIFS(
     UA[AmountYTD],
     UA[CompanyShortName],R$5,
     UA[Source],Source,
     UA[Year],Year,
     UA[Month],Month,
     UA[AccountCode],$B185&amp;$C185,
     UA[GroupStructure],GroupStructure
  )</f>
        <v>0</v>
      </c>
      <c r="T185" s="43">
        <f>SUMIFS(
     UA[AmountYTD],
     UA[CompanyShortName],T$5,
     UA[Source],Source,
     UA[Year],Year,
     UA[Month],Month,
     UA[AccountCode],$B185&amp;$C185,
     UA[GroupStructure],GroupStructure
  )</f>
        <v>0</v>
      </c>
      <c r="V185" s="43">
        <f>SUMIFS(
     UA[AmountYTD],
     UA[CompanyShortName],V$5,
     UA[Source],Source,
     UA[Year],Year,
     UA[Month],Month,
     UA[AccountCode],$B185&amp;$C185,
     UA[GroupStructure],GroupStructure
  )</f>
        <v>0</v>
      </c>
      <c r="X185" s="43">
        <f>SUMIFS(
     UA[AmountYTD],
     UA[CompanyShortName],X$5,
     UA[Source],Source,
     UA[Year],Year,
     UA[Month],Month,
     UA[AccountCode],$B185&amp;$C185,
     UA[GroupStructure],GroupStructure
  )</f>
        <v>0</v>
      </c>
      <c r="Z185" s="43">
        <f>SUMIFS(
     UA[AmountYTD],
     UA[CompanyShortName],Z$5,
     UA[Source],Source,
     UA[Year],Year,
     UA[Month],Month,
     UA[AccountCode],$B185&amp;$C185,
     UA[GroupStructure],GroupStructure
  )</f>
        <v>0</v>
      </c>
      <c r="AB185" s="43">
        <f>SUMIFS(
     UA[AmountYTD],
     UA[CompanyShortName],AB$5,
     UA[Source],Source,
     UA[Year],Year,
     UA[Month],Month,
     UA[AccountCode],$B185&amp;$C185,
     UA[GroupStructure],GroupStructure
  )</f>
        <v>0</v>
      </c>
      <c r="AD185" s="43">
        <f>SUMIFS(
     UA[AmountYTD],
     UA[CompanyShortName],AD$5,
     UA[Source],Source,
     UA[Year],Year,
     UA[Month],Month,
     UA[AccountCode],$B185&amp;$C185,
     UA[GroupStructure],GroupStructure
  )</f>
        <v>0</v>
      </c>
      <c r="AF185" s="43">
        <f>SUMIFS(
     UA[AmountYTD],
     UA[CompanyShortName],AF$5,
     UA[Source],Source,
     UA[Year],Year,
     UA[Month],Month,
     UA[AccountCode],$B185&amp;$C185,
     UA[GroupStructure],GroupStructure
  )</f>
        <v>0</v>
      </c>
      <c r="AH185" s="43">
        <f>SUMIFS(
     UA[AmountYTD],
     UA[CompanyShortName],AH$5,
     UA[Source],Source,
     UA[Year],Year,
     UA[Month],Month,
     UA[AccountCode],$B185&amp;$C185,
     UA[GroupStructure],GroupStructure
  )</f>
        <v>0</v>
      </c>
      <c r="AJ185" s="43">
        <f>SUMIFS(
     UA[AmountYTD],
     UA[CompanyShortName],AJ$5,
     UA[Source],Source,
     UA[Year],Year,
     UA[Month],Month,
     UA[AccountCode],$B185&amp;$C185,
     UA[GroupStructure],GroupStructure
  )</f>
        <v>0</v>
      </c>
      <c r="AL185" s="43">
        <f>SUMIFS(
     UA[AmountYTD],
     UA[CompanyShortName],AL$5,
     UA[Source],Source,
     UA[Year],Year,
     UA[Month],Month,
     UA[AccountCode],$B185&amp;$C185,
     UA[GroupStructure],GroupStructure
  )</f>
        <v>0</v>
      </c>
      <c r="AN185" s="43">
        <f>SUMIFS(
     UA[AmountYTD],
     UA[CompanyShortName],AN$5,
     UA[Source],Source,
     UA[Year],Year,
     UA[Month],Month,
     UA[AccountCode],$B185&amp;$C185,
     UA[GroupStructure],GroupStructure
  )</f>
        <v>0</v>
      </c>
      <c r="AP185" s="43">
        <f>SUMIFS(
     UA[AmountYTD],
     UA[CompanyShortName],AP$5,
     UA[Source],Source,
     UA[Year],Year,
     UA[Month],Month,
     UA[AccountCode],$B185&amp;$C185,
     UA[GroupStructure],GroupStructure
  )</f>
        <v>0</v>
      </c>
      <c r="AR185" s="43">
        <f>SUMIFS(
     UA[AmountYTD],
     UA[CompanyShortName],AR$5,
     UA[Source],Source,
     UA[Year],Year,
     UA[Month],Month,
     UA[AccountCode],$B185&amp;$C185,
     UA[GroupStructure],GroupStructure
  )</f>
        <v>0</v>
      </c>
    </row>
    <row r="186" spans="1:45" ht="17.100000000000001" hidden="1" customHeight="1" outlineLevel="2" x14ac:dyDescent="0.25">
      <c r="B186" s="4">
        <f t="shared" si="225"/>
        <v>112</v>
      </c>
      <c r="C186" s="4">
        <f>C185+10</f>
        <v>340</v>
      </c>
      <c r="D186" s="4" t="str">
        <f>IFERROR(VLOOKUP($B186&amp;$C186,GA[],2,FALSE),"")</f>
        <v/>
      </c>
      <c r="F186" s="43">
        <f>SUMIFS(
     UA[AmountYTD],
     UA[CompanyShortName],F$5,
     UA[Source],Source,
     UA[Year],Year,
     UA[Month],Month,
     UA[AccountCode],$B186&amp;$C186,
     UA[GroupStructure],GroupStructure
  )</f>
        <v>0</v>
      </c>
      <c r="H186" s="43">
        <f>SUMIFS(
     UA[AmountYTD],
     UA[CompanyShortName],H$5,
     UA[Source],Source,
     UA[Year],Year,
     UA[Month],Month,
     UA[AccountCode],$B186&amp;$C186,
     UA[GroupStructure],GroupStructure
  )</f>
        <v>0</v>
      </c>
      <c r="J186" s="43">
        <f>SUMIFS(
     UA[AmountYTD],
     UA[CompanyShortName],J$5,
     UA[Source],Source,
     UA[Year],Year,
     UA[Month],Month,
     UA[AccountCode],$B186&amp;$C186,
     UA[GroupStructure],GroupStructure
  )</f>
        <v>0</v>
      </c>
      <c r="L186" s="43">
        <f>SUMIFS(
     UA[AmountYTD],
     UA[CompanyShortName],L$5,
     UA[Source],Source,
     UA[Year],Year,
     UA[Month],Month,
     UA[AccountCode],$B186&amp;$C186,
     UA[GroupStructure],GroupStructure
  )</f>
        <v>0</v>
      </c>
      <c r="N186" s="43">
        <f>SUMIFS(
     UA[AmountYTD],
     UA[CompanyShortName],N$5,
     UA[Source],Source,
     UA[Year],Year,
     UA[Month],Month,
     UA[AccountCode],$B186&amp;$C186,
     UA[GroupStructure],GroupStructure
  )</f>
        <v>0</v>
      </c>
      <c r="P186" s="43">
        <f>SUMIFS(
     UA[AmountYTD],
     UA[CompanyShortName],P$5,
     UA[Source],Source,
     UA[Year],Year,
     UA[Month],Month,
     UA[AccountCode],$B186&amp;$C186,
     UA[GroupStructure],GroupStructure
  )</f>
        <v>0</v>
      </c>
      <c r="R186" s="43">
        <f>SUMIFS(
     UA[AmountYTD],
     UA[CompanyShortName],R$5,
     UA[Source],Source,
     UA[Year],Year,
     UA[Month],Month,
     UA[AccountCode],$B186&amp;$C186,
     UA[GroupStructure],GroupStructure
  )</f>
        <v>0</v>
      </c>
      <c r="T186" s="43">
        <f>SUMIFS(
     UA[AmountYTD],
     UA[CompanyShortName],T$5,
     UA[Source],Source,
     UA[Year],Year,
     UA[Month],Month,
     UA[AccountCode],$B186&amp;$C186,
     UA[GroupStructure],GroupStructure
  )</f>
        <v>0</v>
      </c>
      <c r="V186" s="43">
        <f>SUMIFS(
     UA[AmountYTD],
     UA[CompanyShortName],V$5,
     UA[Source],Source,
     UA[Year],Year,
     UA[Month],Month,
     UA[AccountCode],$B186&amp;$C186,
     UA[GroupStructure],GroupStructure
  )</f>
        <v>0</v>
      </c>
      <c r="X186" s="43">
        <f>SUMIFS(
     UA[AmountYTD],
     UA[CompanyShortName],X$5,
     UA[Source],Source,
     UA[Year],Year,
     UA[Month],Month,
     UA[AccountCode],$B186&amp;$C186,
     UA[GroupStructure],GroupStructure
  )</f>
        <v>0</v>
      </c>
      <c r="Z186" s="43">
        <f>SUMIFS(
     UA[AmountYTD],
     UA[CompanyShortName],Z$5,
     UA[Source],Source,
     UA[Year],Year,
     UA[Month],Month,
     UA[AccountCode],$B186&amp;$C186,
     UA[GroupStructure],GroupStructure
  )</f>
        <v>0</v>
      </c>
      <c r="AB186" s="43">
        <f>SUMIFS(
     UA[AmountYTD],
     UA[CompanyShortName],AB$5,
     UA[Source],Source,
     UA[Year],Year,
     UA[Month],Month,
     UA[AccountCode],$B186&amp;$C186,
     UA[GroupStructure],GroupStructure
  )</f>
        <v>0</v>
      </c>
      <c r="AD186" s="43">
        <f>SUMIFS(
     UA[AmountYTD],
     UA[CompanyShortName],AD$5,
     UA[Source],Source,
     UA[Year],Year,
     UA[Month],Month,
     UA[AccountCode],$B186&amp;$C186,
     UA[GroupStructure],GroupStructure
  )</f>
        <v>0</v>
      </c>
      <c r="AF186" s="43">
        <f>SUMIFS(
     UA[AmountYTD],
     UA[CompanyShortName],AF$5,
     UA[Source],Source,
     UA[Year],Year,
     UA[Month],Month,
     UA[AccountCode],$B186&amp;$C186,
     UA[GroupStructure],GroupStructure
  )</f>
        <v>0</v>
      </c>
      <c r="AH186" s="43">
        <f>SUMIFS(
     UA[AmountYTD],
     UA[CompanyShortName],AH$5,
     UA[Source],Source,
     UA[Year],Year,
     UA[Month],Month,
     UA[AccountCode],$B186&amp;$C186,
     UA[GroupStructure],GroupStructure
  )</f>
        <v>0</v>
      </c>
      <c r="AJ186" s="43">
        <f>SUMIFS(
     UA[AmountYTD],
     UA[CompanyShortName],AJ$5,
     UA[Source],Source,
     UA[Year],Year,
     UA[Month],Month,
     UA[AccountCode],$B186&amp;$C186,
     UA[GroupStructure],GroupStructure
  )</f>
        <v>0</v>
      </c>
      <c r="AL186" s="43">
        <f>SUMIFS(
     UA[AmountYTD],
     UA[CompanyShortName],AL$5,
     UA[Source],Source,
     UA[Year],Year,
     UA[Month],Month,
     UA[AccountCode],$B186&amp;$C186,
     UA[GroupStructure],GroupStructure
  )</f>
        <v>0</v>
      </c>
      <c r="AN186" s="43">
        <f>SUMIFS(
     UA[AmountYTD],
     UA[CompanyShortName],AN$5,
     UA[Source],Source,
     UA[Year],Year,
     UA[Month],Month,
     UA[AccountCode],$B186&amp;$C186,
     UA[GroupStructure],GroupStructure
  )</f>
        <v>0</v>
      </c>
      <c r="AP186" s="43">
        <f>SUMIFS(
     UA[AmountYTD],
     UA[CompanyShortName],AP$5,
     UA[Source],Source,
     UA[Year],Year,
     UA[Month],Month,
     UA[AccountCode],$B186&amp;$C186,
     UA[GroupStructure],GroupStructure
  )</f>
        <v>0</v>
      </c>
      <c r="AR186" s="43">
        <f>SUMIFS(
     UA[AmountYTD],
     UA[CompanyShortName],AR$5,
     UA[Source],Source,
     UA[Year],Year,
     UA[Month],Month,
     UA[AccountCode],$B186&amp;$C186,
     UA[GroupStructure],GroupStructure
  )</f>
        <v>0</v>
      </c>
    </row>
    <row r="187" spans="1:45" ht="17.100000000000001" hidden="1" customHeight="1" outlineLevel="2" x14ac:dyDescent="0.25">
      <c r="B187" s="4">
        <f t="shared" si="225"/>
        <v>112</v>
      </c>
      <c r="C187" s="4">
        <f>C186+10</f>
        <v>350</v>
      </c>
      <c r="D187" s="4" t="str">
        <f>IFERROR(VLOOKUP($B187&amp;$C187,GA[],2,FALSE),"")</f>
        <v/>
      </c>
      <c r="F187" s="43">
        <f>SUMIFS(
     UA[AmountYTD],
     UA[CompanyShortName],F$5,
     UA[Source],Source,
     UA[Year],Year,
     UA[Month],Month,
     UA[AccountCode],$B187&amp;$C187,
     UA[GroupStructure],GroupStructure
  )</f>
        <v>0</v>
      </c>
      <c r="H187" s="43">
        <f>SUMIFS(
     UA[AmountYTD],
     UA[CompanyShortName],H$5,
     UA[Source],Source,
     UA[Year],Year,
     UA[Month],Month,
     UA[AccountCode],$B187&amp;$C187,
     UA[GroupStructure],GroupStructure
  )</f>
        <v>0</v>
      </c>
      <c r="J187" s="43">
        <f>SUMIFS(
     UA[AmountYTD],
     UA[CompanyShortName],J$5,
     UA[Source],Source,
     UA[Year],Year,
     UA[Month],Month,
     UA[AccountCode],$B187&amp;$C187,
     UA[GroupStructure],GroupStructure
  )</f>
        <v>0</v>
      </c>
      <c r="L187" s="43">
        <f>SUMIFS(
     UA[AmountYTD],
     UA[CompanyShortName],L$5,
     UA[Source],Source,
     UA[Year],Year,
     UA[Month],Month,
     UA[AccountCode],$B187&amp;$C187,
     UA[GroupStructure],GroupStructure
  )</f>
        <v>0</v>
      </c>
      <c r="N187" s="43">
        <f>SUMIFS(
     UA[AmountYTD],
     UA[CompanyShortName],N$5,
     UA[Source],Source,
     UA[Year],Year,
     UA[Month],Month,
     UA[AccountCode],$B187&amp;$C187,
     UA[GroupStructure],GroupStructure
  )</f>
        <v>0</v>
      </c>
      <c r="P187" s="43">
        <f>SUMIFS(
     UA[AmountYTD],
     UA[CompanyShortName],P$5,
     UA[Source],Source,
     UA[Year],Year,
     UA[Month],Month,
     UA[AccountCode],$B187&amp;$C187,
     UA[GroupStructure],GroupStructure
  )</f>
        <v>0</v>
      </c>
      <c r="R187" s="43">
        <f>SUMIFS(
     UA[AmountYTD],
     UA[CompanyShortName],R$5,
     UA[Source],Source,
     UA[Year],Year,
     UA[Month],Month,
     UA[AccountCode],$B187&amp;$C187,
     UA[GroupStructure],GroupStructure
  )</f>
        <v>0</v>
      </c>
      <c r="T187" s="43">
        <f>SUMIFS(
     UA[AmountYTD],
     UA[CompanyShortName],T$5,
     UA[Source],Source,
     UA[Year],Year,
     UA[Month],Month,
     UA[AccountCode],$B187&amp;$C187,
     UA[GroupStructure],GroupStructure
  )</f>
        <v>0</v>
      </c>
      <c r="V187" s="43">
        <f>SUMIFS(
     UA[AmountYTD],
     UA[CompanyShortName],V$5,
     UA[Source],Source,
     UA[Year],Year,
     UA[Month],Month,
     UA[AccountCode],$B187&amp;$C187,
     UA[GroupStructure],GroupStructure
  )</f>
        <v>0</v>
      </c>
      <c r="X187" s="43">
        <f>SUMIFS(
     UA[AmountYTD],
     UA[CompanyShortName],X$5,
     UA[Source],Source,
     UA[Year],Year,
     UA[Month],Month,
     UA[AccountCode],$B187&amp;$C187,
     UA[GroupStructure],GroupStructure
  )</f>
        <v>0</v>
      </c>
      <c r="Z187" s="43">
        <f>SUMIFS(
     UA[AmountYTD],
     UA[CompanyShortName],Z$5,
     UA[Source],Source,
     UA[Year],Year,
     UA[Month],Month,
     UA[AccountCode],$B187&amp;$C187,
     UA[GroupStructure],GroupStructure
  )</f>
        <v>0</v>
      </c>
      <c r="AB187" s="43">
        <f>SUMIFS(
     UA[AmountYTD],
     UA[CompanyShortName],AB$5,
     UA[Source],Source,
     UA[Year],Year,
     UA[Month],Month,
     UA[AccountCode],$B187&amp;$C187,
     UA[GroupStructure],GroupStructure
  )</f>
        <v>0</v>
      </c>
      <c r="AD187" s="43">
        <f>SUMIFS(
     UA[AmountYTD],
     UA[CompanyShortName],AD$5,
     UA[Source],Source,
     UA[Year],Year,
     UA[Month],Month,
     UA[AccountCode],$B187&amp;$C187,
     UA[GroupStructure],GroupStructure
  )</f>
        <v>0</v>
      </c>
      <c r="AF187" s="43">
        <f>SUMIFS(
     UA[AmountYTD],
     UA[CompanyShortName],AF$5,
     UA[Source],Source,
     UA[Year],Year,
     UA[Month],Month,
     UA[AccountCode],$B187&amp;$C187,
     UA[GroupStructure],GroupStructure
  )</f>
        <v>0</v>
      </c>
      <c r="AH187" s="43">
        <f>SUMIFS(
     UA[AmountYTD],
     UA[CompanyShortName],AH$5,
     UA[Source],Source,
     UA[Year],Year,
     UA[Month],Month,
     UA[AccountCode],$B187&amp;$C187,
     UA[GroupStructure],GroupStructure
  )</f>
        <v>0</v>
      </c>
      <c r="AJ187" s="43">
        <f>SUMIFS(
     UA[AmountYTD],
     UA[CompanyShortName],AJ$5,
     UA[Source],Source,
     UA[Year],Year,
     UA[Month],Month,
     UA[AccountCode],$B187&amp;$C187,
     UA[GroupStructure],GroupStructure
  )</f>
        <v>0</v>
      </c>
      <c r="AL187" s="43">
        <f>SUMIFS(
     UA[AmountYTD],
     UA[CompanyShortName],AL$5,
     UA[Source],Source,
     UA[Year],Year,
     UA[Month],Month,
     UA[AccountCode],$B187&amp;$C187,
     UA[GroupStructure],GroupStructure
  )</f>
        <v>0</v>
      </c>
      <c r="AN187" s="43">
        <f>SUMIFS(
     UA[AmountYTD],
     UA[CompanyShortName],AN$5,
     UA[Source],Source,
     UA[Year],Year,
     UA[Month],Month,
     UA[AccountCode],$B187&amp;$C187,
     UA[GroupStructure],GroupStructure
  )</f>
        <v>0</v>
      </c>
      <c r="AP187" s="43">
        <f>SUMIFS(
     UA[AmountYTD],
     UA[CompanyShortName],AP$5,
     UA[Source],Source,
     UA[Year],Year,
     UA[Month],Month,
     UA[AccountCode],$B187&amp;$C187,
     UA[GroupStructure],GroupStructure
  )</f>
        <v>0</v>
      </c>
      <c r="AR187" s="43">
        <f>SUMIFS(
     UA[AmountYTD],
     UA[CompanyShortName],AR$5,
     UA[Source],Source,
     UA[Year],Year,
     UA[Month],Month,
     UA[AccountCode],$B187&amp;$C187,
     UA[GroupStructure],GroupStructure
  )</f>
        <v>0</v>
      </c>
    </row>
    <row r="188" spans="1:45" ht="17.100000000000001" hidden="1" customHeight="1" outlineLevel="2" x14ac:dyDescent="0.25">
      <c r="B188" s="4">
        <f t="shared" si="225"/>
        <v>112</v>
      </c>
      <c r="C188" s="4">
        <f>C187+10</f>
        <v>360</v>
      </c>
      <c r="D188" s="4" t="str">
        <f>IFERROR(VLOOKUP($B188&amp;$C188,GA[],2,FALSE),"")</f>
        <v/>
      </c>
      <c r="F188" s="43">
        <f>SUMIFS(
     UA[AmountYTD],
     UA[CompanyShortName],F$5,
     UA[Source],Source,
     UA[Year],Year,
     UA[Month],Month,
     UA[AccountCode],$B188&amp;$C188,
     UA[GroupStructure],GroupStructure
  )</f>
        <v>0</v>
      </c>
      <c r="H188" s="43">
        <f>SUMIFS(
     UA[AmountYTD],
     UA[CompanyShortName],H$5,
     UA[Source],Source,
     UA[Year],Year,
     UA[Month],Month,
     UA[AccountCode],$B188&amp;$C188,
     UA[GroupStructure],GroupStructure
  )</f>
        <v>0</v>
      </c>
      <c r="J188" s="43">
        <f>SUMIFS(
     UA[AmountYTD],
     UA[CompanyShortName],J$5,
     UA[Source],Source,
     UA[Year],Year,
     UA[Month],Month,
     UA[AccountCode],$B188&amp;$C188,
     UA[GroupStructure],GroupStructure
  )</f>
        <v>0</v>
      </c>
      <c r="L188" s="43">
        <f>SUMIFS(
     UA[AmountYTD],
     UA[CompanyShortName],L$5,
     UA[Source],Source,
     UA[Year],Year,
     UA[Month],Month,
     UA[AccountCode],$B188&amp;$C188,
     UA[GroupStructure],GroupStructure
  )</f>
        <v>0</v>
      </c>
      <c r="N188" s="43">
        <f>SUMIFS(
     UA[AmountYTD],
     UA[CompanyShortName],N$5,
     UA[Source],Source,
     UA[Year],Year,
     UA[Month],Month,
     UA[AccountCode],$B188&amp;$C188,
     UA[GroupStructure],GroupStructure
  )</f>
        <v>0</v>
      </c>
      <c r="P188" s="43">
        <f>SUMIFS(
     UA[AmountYTD],
     UA[CompanyShortName],P$5,
     UA[Source],Source,
     UA[Year],Year,
     UA[Month],Month,
     UA[AccountCode],$B188&amp;$C188,
     UA[GroupStructure],GroupStructure
  )</f>
        <v>0</v>
      </c>
      <c r="R188" s="43">
        <f>SUMIFS(
     UA[AmountYTD],
     UA[CompanyShortName],R$5,
     UA[Source],Source,
     UA[Year],Year,
     UA[Month],Month,
     UA[AccountCode],$B188&amp;$C188,
     UA[GroupStructure],GroupStructure
  )</f>
        <v>0</v>
      </c>
      <c r="T188" s="43">
        <f>SUMIFS(
     UA[AmountYTD],
     UA[CompanyShortName],T$5,
     UA[Source],Source,
     UA[Year],Year,
     UA[Month],Month,
     UA[AccountCode],$B188&amp;$C188,
     UA[GroupStructure],GroupStructure
  )</f>
        <v>0</v>
      </c>
      <c r="V188" s="43">
        <f>SUMIFS(
     UA[AmountYTD],
     UA[CompanyShortName],V$5,
     UA[Source],Source,
     UA[Year],Year,
     UA[Month],Month,
     UA[AccountCode],$B188&amp;$C188,
     UA[GroupStructure],GroupStructure
  )</f>
        <v>0</v>
      </c>
      <c r="X188" s="43">
        <f>SUMIFS(
     UA[AmountYTD],
     UA[CompanyShortName],X$5,
     UA[Source],Source,
     UA[Year],Year,
     UA[Month],Month,
     UA[AccountCode],$B188&amp;$C188,
     UA[GroupStructure],GroupStructure
  )</f>
        <v>0</v>
      </c>
      <c r="Z188" s="43">
        <f>SUMIFS(
     UA[AmountYTD],
     UA[CompanyShortName],Z$5,
     UA[Source],Source,
     UA[Year],Year,
     UA[Month],Month,
     UA[AccountCode],$B188&amp;$C188,
     UA[GroupStructure],GroupStructure
  )</f>
        <v>0</v>
      </c>
      <c r="AB188" s="43">
        <f>SUMIFS(
     UA[AmountYTD],
     UA[CompanyShortName],AB$5,
     UA[Source],Source,
     UA[Year],Year,
     UA[Month],Month,
     UA[AccountCode],$B188&amp;$C188,
     UA[GroupStructure],GroupStructure
  )</f>
        <v>0</v>
      </c>
      <c r="AD188" s="43">
        <f>SUMIFS(
     UA[AmountYTD],
     UA[CompanyShortName],AD$5,
     UA[Source],Source,
     UA[Year],Year,
     UA[Month],Month,
     UA[AccountCode],$B188&amp;$C188,
     UA[GroupStructure],GroupStructure
  )</f>
        <v>0</v>
      </c>
      <c r="AF188" s="43">
        <f>SUMIFS(
     UA[AmountYTD],
     UA[CompanyShortName],AF$5,
     UA[Source],Source,
     UA[Year],Year,
     UA[Month],Month,
     UA[AccountCode],$B188&amp;$C188,
     UA[GroupStructure],GroupStructure
  )</f>
        <v>0</v>
      </c>
      <c r="AH188" s="43">
        <f>SUMIFS(
     UA[AmountYTD],
     UA[CompanyShortName],AH$5,
     UA[Source],Source,
     UA[Year],Year,
     UA[Month],Month,
     UA[AccountCode],$B188&amp;$C188,
     UA[GroupStructure],GroupStructure
  )</f>
        <v>0</v>
      </c>
      <c r="AJ188" s="43">
        <f>SUMIFS(
     UA[AmountYTD],
     UA[CompanyShortName],AJ$5,
     UA[Source],Source,
     UA[Year],Year,
     UA[Month],Month,
     UA[AccountCode],$B188&amp;$C188,
     UA[GroupStructure],GroupStructure
  )</f>
        <v>0</v>
      </c>
      <c r="AL188" s="43">
        <f>SUMIFS(
     UA[AmountYTD],
     UA[CompanyShortName],AL$5,
     UA[Source],Source,
     UA[Year],Year,
     UA[Month],Month,
     UA[AccountCode],$B188&amp;$C188,
     UA[GroupStructure],GroupStructure
  )</f>
        <v>0</v>
      </c>
      <c r="AN188" s="43">
        <f>SUMIFS(
     UA[AmountYTD],
     UA[CompanyShortName],AN$5,
     UA[Source],Source,
     UA[Year],Year,
     UA[Month],Month,
     UA[AccountCode],$B188&amp;$C188,
     UA[GroupStructure],GroupStructure
  )</f>
        <v>0</v>
      </c>
      <c r="AP188" s="43">
        <f>SUMIFS(
     UA[AmountYTD],
     UA[CompanyShortName],AP$5,
     UA[Source],Source,
     UA[Year],Year,
     UA[Month],Month,
     UA[AccountCode],$B188&amp;$C188,
     UA[GroupStructure],GroupStructure
  )</f>
        <v>0</v>
      </c>
      <c r="AR188" s="43">
        <f>SUMIFS(
     UA[AmountYTD],
     UA[CompanyShortName],AR$5,
     UA[Source],Source,
     UA[Year],Year,
     UA[Month],Month,
     UA[AccountCode],$B188&amp;$C188,
     UA[GroupStructure],GroupStructure
  )</f>
        <v>0</v>
      </c>
    </row>
    <row r="189" spans="1:45" s="5" customFormat="1" ht="17.100000000000001" hidden="1" customHeight="1" outlineLevel="2" x14ac:dyDescent="0.25">
      <c r="A189" s="58"/>
      <c r="B189" s="58">
        <f>B188</f>
        <v>112</v>
      </c>
      <c r="C189" s="58">
        <f>C180</f>
        <v>399</v>
      </c>
      <c r="D189" s="58" t="str">
        <f>IFERROR(VLOOKUP($B189&amp;$C189,GA[],2,FALSE),"")</f>
        <v/>
      </c>
      <c r="E189" s="60"/>
      <c r="F189" s="61">
        <f>SUMIFS(
     UA[AmountYTD],
     UA[CompanyShortName],F$5,
     UA[Source],Source,
     UA[Year],Year,
     UA[Month],Month,
     UA[AccountCode],$B189&amp;$C189,
     UA[GroupStructure],GroupStructure
  )</f>
        <v>0</v>
      </c>
      <c r="G189" s="60"/>
      <c r="H189" s="61">
        <f>SUMIFS(
     UA[AmountYTD],
     UA[CompanyShortName],H$5,
     UA[Source],Source,
     UA[Year],Year,
     UA[Month],Month,
     UA[AccountCode],$B189&amp;$C189,
     UA[GroupStructure],GroupStructure
  )</f>
        <v>0</v>
      </c>
      <c r="I189" s="60"/>
      <c r="J189" s="61">
        <f>SUMIFS(
     UA[AmountYTD],
     UA[CompanyShortName],J$5,
     UA[Source],Source,
     UA[Year],Year,
     UA[Month],Month,
     UA[AccountCode],$B189&amp;$C189,
     UA[GroupStructure],GroupStructure
  )</f>
        <v>0</v>
      </c>
      <c r="K189" s="60"/>
      <c r="L189" s="61">
        <f>SUMIFS(
     UA[AmountYTD],
     UA[CompanyShortName],L$5,
     UA[Source],Source,
     UA[Year],Year,
     UA[Month],Month,
     UA[AccountCode],$B189&amp;$C189,
     UA[GroupStructure],GroupStructure
  )</f>
        <v>0</v>
      </c>
      <c r="M189" s="60"/>
      <c r="N189" s="61">
        <f>SUMIFS(
     UA[AmountYTD],
     UA[CompanyShortName],N$5,
     UA[Source],Source,
     UA[Year],Year,
     UA[Month],Month,
     UA[AccountCode],$B189&amp;$C189,
     UA[GroupStructure],GroupStructure
  )</f>
        <v>0</v>
      </c>
      <c r="O189" s="60"/>
      <c r="P189" s="61">
        <f>SUMIFS(
     UA[AmountYTD],
     UA[CompanyShortName],P$5,
     UA[Source],Source,
     UA[Year],Year,
     UA[Month],Month,
     UA[AccountCode],$B189&amp;$C189,
     UA[GroupStructure],GroupStructure
  )</f>
        <v>0</v>
      </c>
      <c r="Q189" s="60"/>
      <c r="R189" s="61">
        <f>SUMIFS(
     UA[AmountYTD],
     UA[CompanyShortName],R$5,
     UA[Source],Source,
     UA[Year],Year,
     UA[Month],Month,
     UA[AccountCode],$B189&amp;$C189,
     UA[GroupStructure],GroupStructure
  )</f>
        <v>0</v>
      </c>
      <c r="S189" s="60"/>
      <c r="T189" s="61">
        <f>SUMIFS(
     UA[AmountYTD],
     UA[CompanyShortName],T$5,
     UA[Source],Source,
     UA[Year],Year,
     UA[Month],Month,
     UA[AccountCode],$B189&amp;$C189,
     UA[GroupStructure],GroupStructure
  )</f>
        <v>0</v>
      </c>
      <c r="U189" s="60"/>
      <c r="V189" s="61">
        <f>SUMIFS(
     UA[AmountYTD],
     UA[CompanyShortName],V$5,
     UA[Source],Source,
     UA[Year],Year,
     UA[Month],Month,
     UA[AccountCode],$B189&amp;$C189,
     UA[GroupStructure],GroupStructure
  )</f>
        <v>0</v>
      </c>
      <c r="W189" s="60"/>
      <c r="X189" s="61">
        <f>SUMIFS(
     UA[AmountYTD],
     UA[CompanyShortName],X$5,
     UA[Source],Source,
     UA[Year],Year,
     UA[Month],Month,
     UA[AccountCode],$B189&amp;$C189,
     UA[GroupStructure],GroupStructure
  )</f>
        <v>0</v>
      </c>
      <c r="Y189" s="60"/>
      <c r="Z189" s="61">
        <f>SUMIFS(
     UA[AmountYTD],
     UA[CompanyShortName],Z$5,
     UA[Source],Source,
     UA[Year],Year,
     UA[Month],Month,
     UA[AccountCode],$B189&amp;$C189,
     UA[GroupStructure],GroupStructure
  )</f>
        <v>0</v>
      </c>
      <c r="AA189" s="60"/>
      <c r="AB189" s="61">
        <f>SUMIFS(
     UA[AmountYTD],
     UA[CompanyShortName],AB$5,
     UA[Source],Source,
     UA[Year],Year,
     UA[Month],Month,
     UA[AccountCode],$B189&amp;$C189,
     UA[GroupStructure],GroupStructure
  )</f>
        <v>0</v>
      </c>
      <c r="AC189" s="60"/>
      <c r="AD189" s="61">
        <f>SUMIFS(
     UA[AmountYTD],
     UA[CompanyShortName],AD$5,
     UA[Source],Source,
     UA[Year],Year,
     UA[Month],Month,
     UA[AccountCode],$B189&amp;$C189,
     UA[GroupStructure],GroupStructure
  )</f>
        <v>0</v>
      </c>
      <c r="AE189" s="60"/>
      <c r="AF189" s="61">
        <f>SUMIFS(
     UA[AmountYTD],
     UA[CompanyShortName],AF$5,
     UA[Source],Source,
     UA[Year],Year,
     UA[Month],Month,
     UA[AccountCode],$B189&amp;$C189,
     UA[GroupStructure],GroupStructure
  )</f>
        <v>0</v>
      </c>
      <c r="AG189" s="60"/>
      <c r="AH189" s="61">
        <f>SUMIFS(
     UA[AmountYTD],
     UA[CompanyShortName],AH$5,
     UA[Source],Source,
     UA[Year],Year,
     UA[Month],Month,
     UA[AccountCode],$B189&amp;$C189,
     UA[GroupStructure],GroupStructure
  )</f>
        <v>0</v>
      </c>
      <c r="AI189" s="60"/>
      <c r="AJ189" s="61">
        <f>SUMIFS(
     UA[AmountYTD],
     UA[CompanyShortName],AJ$5,
     UA[Source],Source,
     UA[Year],Year,
     UA[Month],Month,
     UA[AccountCode],$B189&amp;$C189,
     UA[GroupStructure],GroupStructure
  )</f>
        <v>0</v>
      </c>
      <c r="AK189" s="60"/>
      <c r="AL189" s="61">
        <f>SUMIFS(
     UA[AmountYTD],
     UA[CompanyShortName],AL$5,
     UA[Source],Source,
     UA[Year],Year,
     UA[Month],Month,
     UA[AccountCode],$B189&amp;$C189,
     UA[GroupStructure],GroupStructure
  )</f>
        <v>0</v>
      </c>
      <c r="AM189" s="60"/>
      <c r="AN189" s="61">
        <f>SUMIFS(
     UA[AmountYTD],
     UA[CompanyShortName],AN$5,
     UA[Source],Source,
     UA[Year],Year,
     UA[Month],Month,
     UA[AccountCode],$B189&amp;$C189,
     UA[GroupStructure],GroupStructure
  )</f>
        <v>0</v>
      </c>
      <c r="AO189" s="60"/>
      <c r="AP189" s="61">
        <f>SUMIFS(
     UA[AmountYTD],
     UA[CompanyShortName],AP$5,
     UA[Source],Source,
     UA[Year],Year,
     UA[Month],Month,
     UA[AccountCode],$B189&amp;$C189,
     UA[GroupStructure],GroupStructure
  )</f>
        <v>0</v>
      </c>
      <c r="AQ189" s="60"/>
      <c r="AR189" s="61">
        <f>SUMIFS(
     UA[AmountYTD],
     UA[CompanyShortName],AR$5,
     UA[Source],Source,
     UA[Year],Year,
     UA[Month],Month,
     UA[AccountCode],$B189&amp;$C189,
     UA[GroupStructure],GroupStructure
  )</f>
        <v>0</v>
      </c>
      <c r="AS189" s="60"/>
    </row>
    <row r="190" spans="1:45" ht="17.100000000000001" hidden="1" customHeight="1" outlineLevel="2" x14ac:dyDescent="0.25">
      <c r="D190" s="4" t="s">
        <v>125</v>
      </c>
      <c r="F190" s="43">
        <f>F189-SUM(F183:F188)</f>
        <v>0</v>
      </c>
      <c r="H190" s="43">
        <f t="shared" ref="H190" si="226">H189-SUM(H183:H188)</f>
        <v>0</v>
      </c>
      <c r="J190" s="43">
        <f t="shared" ref="J190" si="227">J189-SUM(J183:J188)</f>
        <v>0</v>
      </c>
      <c r="L190" s="43">
        <f t="shared" ref="L190" si="228">L189-SUM(L183:L188)</f>
        <v>0</v>
      </c>
      <c r="N190" s="43">
        <f t="shared" ref="N190" si="229">N189-SUM(N183:N188)</f>
        <v>0</v>
      </c>
      <c r="P190" s="43">
        <f t="shared" ref="P190" si="230">P189-SUM(P183:P188)</f>
        <v>0</v>
      </c>
      <c r="R190" s="43">
        <f t="shared" ref="R190" si="231">R189-SUM(R183:R188)</f>
        <v>0</v>
      </c>
      <c r="T190" s="43">
        <f t="shared" ref="T190" si="232">T189-SUM(T183:T188)</f>
        <v>0</v>
      </c>
      <c r="V190" s="43">
        <f t="shared" ref="V190" si="233">V189-SUM(V183:V188)</f>
        <v>0</v>
      </c>
      <c r="X190" s="43">
        <f t="shared" ref="X190" si="234">X189-SUM(X183:X188)</f>
        <v>0</v>
      </c>
      <c r="Z190" s="43">
        <f t="shared" ref="Z190" si="235">Z189-SUM(Z183:Z188)</f>
        <v>0</v>
      </c>
      <c r="AB190" s="43">
        <f t="shared" ref="AB190" si="236">AB189-SUM(AB183:AB188)</f>
        <v>0</v>
      </c>
      <c r="AD190" s="43">
        <f t="shared" ref="AD190" si="237">AD189-SUM(AD183:AD188)</f>
        <v>0</v>
      </c>
      <c r="AF190" s="43">
        <f t="shared" ref="AF190" si="238">AF189-SUM(AF183:AF188)</f>
        <v>0</v>
      </c>
      <c r="AH190" s="43">
        <f t="shared" ref="AH190" si="239">AH189-SUM(AH183:AH188)</f>
        <v>0</v>
      </c>
      <c r="AJ190" s="43">
        <f t="shared" ref="AJ190" si="240">AJ189-SUM(AJ183:AJ188)</f>
        <v>0</v>
      </c>
      <c r="AL190" s="43">
        <f t="shared" ref="AL190" si="241">AL189-SUM(AL183:AL188)</f>
        <v>0</v>
      </c>
      <c r="AN190" s="43">
        <f t="shared" ref="AN190" si="242">AN189-SUM(AN183:AN188)</f>
        <v>0</v>
      </c>
      <c r="AP190" s="43">
        <f t="shared" ref="AP190" si="243">AP189-SUM(AP183:AP188)</f>
        <v>0</v>
      </c>
      <c r="AR190" s="43">
        <f t="shared" ref="AR190" si="244">AR189-SUM(AR183:AR188)</f>
        <v>0</v>
      </c>
    </row>
    <row r="191" spans="1:45" ht="17.100000000000001" hidden="1" customHeight="1" outlineLevel="2" x14ac:dyDescent="0.25"/>
    <row r="192" spans="1:45" s="5" customFormat="1" ht="17.100000000000001" hidden="1" customHeight="1" outlineLevel="2" x14ac:dyDescent="0.25">
      <c r="A192" s="58"/>
      <c r="B192" s="58">
        <f>B187</f>
        <v>112</v>
      </c>
      <c r="C192" s="59">
        <v>999</v>
      </c>
      <c r="D192" s="58" t="str">
        <f>IFERROR(VLOOKUP($B192&amp;$C192,GA[],2,FALSE),"")</f>
        <v>Fixtures and fittings, other plant and equipment</v>
      </c>
      <c r="E192" s="60"/>
      <c r="F192" s="61">
        <f>SUMIFS(
     UA[AmountYTD],
     UA[CompanyShortName],F$5,
     UA[Source],Source,
     UA[Year],Year,
     UA[Month],Month,
     UA[AccountCode],$B192&amp;$C192,
     UA[GroupStructure],GroupStructure
  )</f>
        <v>0</v>
      </c>
      <c r="G192" s="60"/>
      <c r="H192" s="61">
        <f>SUMIFS(
     UA[AmountYTD],
     UA[CompanyShortName],H$5,
     UA[Source],Source,
     UA[Year],Year,
     UA[Month],Month,
     UA[AccountCode],$B192&amp;$C192,
     UA[GroupStructure],GroupStructure
  )</f>
        <v>0</v>
      </c>
      <c r="I192" s="60"/>
      <c r="J192" s="61">
        <f>SUMIFS(
     UA[AmountYTD],
     UA[CompanyShortName],J$5,
     UA[Source],Source,
     UA[Year],Year,
     UA[Month],Month,
     UA[AccountCode],$B192&amp;$C192,
     UA[GroupStructure],GroupStructure
  )</f>
        <v>0</v>
      </c>
      <c r="K192" s="60"/>
      <c r="L192" s="61">
        <f>SUMIFS(
     UA[AmountYTD],
     UA[CompanyShortName],L$5,
     UA[Source],Source,
     UA[Year],Year,
     UA[Month],Month,
     UA[AccountCode],$B192&amp;$C192,
     UA[GroupStructure],GroupStructure
  )</f>
        <v>0</v>
      </c>
      <c r="M192" s="60"/>
      <c r="N192" s="61">
        <f>SUMIFS(
     UA[AmountYTD],
     UA[CompanyShortName],N$5,
     UA[Source],Source,
     UA[Year],Year,
     UA[Month],Month,
     UA[AccountCode],$B192&amp;$C192,
     UA[GroupStructure],GroupStructure
  )</f>
        <v>0</v>
      </c>
      <c r="O192" s="60"/>
      <c r="P192" s="61">
        <f>SUMIFS(
     UA[AmountYTD],
     UA[CompanyShortName],P$5,
     UA[Source],Source,
     UA[Year],Year,
     UA[Month],Month,
     UA[AccountCode],$B192&amp;$C192,
     UA[GroupStructure],GroupStructure
  )</f>
        <v>0</v>
      </c>
      <c r="Q192" s="60"/>
      <c r="R192" s="61">
        <f>SUMIFS(
     UA[AmountYTD],
     UA[CompanyShortName],R$5,
     UA[Source],Source,
     UA[Year],Year,
     UA[Month],Month,
     UA[AccountCode],$B192&amp;$C192,
     UA[GroupStructure],GroupStructure
  )</f>
        <v>0</v>
      </c>
      <c r="S192" s="60"/>
      <c r="T192" s="61">
        <f>SUMIFS(
     UA[AmountYTD],
     UA[CompanyShortName],T$5,
     UA[Source],Source,
     UA[Year],Year,
     UA[Month],Month,
     UA[AccountCode],$B192&amp;$C192,
     UA[GroupStructure],GroupStructure
  )</f>
        <v>0</v>
      </c>
      <c r="U192" s="60"/>
      <c r="V192" s="61">
        <f>SUMIFS(
     UA[AmountYTD],
     UA[CompanyShortName],V$5,
     UA[Source],Source,
     UA[Year],Year,
     UA[Month],Month,
     UA[AccountCode],$B192&amp;$C192,
     UA[GroupStructure],GroupStructure
  )</f>
        <v>0</v>
      </c>
      <c r="W192" s="60"/>
      <c r="X192" s="61">
        <f>SUMIFS(
     UA[AmountYTD],
     UA[CompanyShortName],X$5,
     UA[Source],Source,
     UA[Year],Year,
     UA[Month],Month,
     UA[AccountCode],$B192&amp;$C192,
     UA[GroupStructure],GroupStructure
  )</f>
        <v>0</v>
      </c>
      <c r="Y192" s="60"/>
      <c r="Z192" s="61">
        <f>SUMIFS(
     UA[AmountYTD],
     UA[CompanyShortName],Z$5,
     UA[Source],Source,
     UA[Year],Year,
     UA[Month],Month,
     UA[AccountCode],$B192&amp;$C192,
     UA[GroupStructure],GroupStructure
  )</f>
        <v>0</v>
      </c>
      <c r="AA192" s="60"/>
      <c r="AB192" s="61">
        <f>SUMIFS(
     UA[AmountYTD],
     UA[CompanyShortName],AB$5,
     UA[Source],Source,
     UA[Year],Year,
     UA[Month],Month,
     UA[AccountCode],$B192&amp;$C192,
     UA[GroupStructure],GroupStructure
  )</f>
        <v>0</v>
      </c>
      <c r="AC192" s="60"/>
      <c r="AD192" s="61">
        <f>SUMIFS(
     UA[AmountYTD],
     UA[CompanyShortName],AD$5,
     UA[Source],Source,
     UA[Year],Year,
     UA[Month],Month,
     UA[AccountCode],$B192&amp;$C192,
     UA[GroupStructure],GroupStructure
  )</f>
        <v>0</v>
      </c>
      <c r="AE192" s="60"/>
      <c r="AF192" s="61">
        <f>SUMIFS(
     UA[AmountYTD],
     UA[CompanyShortName],AF$5,
     UA[Source],Source,
     UA[Year],Year,
     UA[Month],Month,
     UA[AccountCode],$B192&amp;$C192,
     UA[GroupStructure],GroupStructure
  )</f>
        <v>0</v>
      </c>
      <c r="AG192" s="60"/>
      <c r="AH192" s="61">
        <f>SUMIFS(
     UA[AmountYTD],
     UA[CompanyShortName],AH$5,
     UA[Source],Source,
     UA[Year],Year,
     UA[Month],Month,
     UA[AccountCode],$B192&amp;$C192,
     UA[GroupStructure],GroupStructure
  )</f>
        <v>0</v>
      </c>
      <c r="AI192" s="60"/>
      <c r="AJ192" s="61">
        <f>SUMIFS(
     UA[AmountYTD],
     UA[CompanyShortName],AJ$5,
     UA[Source],Source,
     UA[Year],Year,
     UA[Month],Month,
     UA[AccountCode],$B192&amp;$C192,
     UA[GroupStructure],GroupStructure
  )</f>
        <v>0</v>
      </c>
      <c r="AK192" s="60"/>
      <c r="AL192" s="61">
        <f>SUMIFS(
     UA[AmountYTD],
     UA[CompanyShortName],AL$5,
     UA[Source],Source,
     UA[Year],Year,
     UA[Month],Month,
     UA[AccountCode],$B192&amp;$C192,
     UA[GroupStructure],GroupStructure
  )</f>
        <v>0</v>
      </c>
      <c r="AM192" s="60"/>
      <c r="AN192" s="61">
        <f>SUMIFS(
     UA[AmountYTD],
     UA[CompanyShortName],AN$5,
     UA[Source],Source,
     UA[Year],Year,
     UA[Month],Month,
     UA[AccountCode],$B192&amp;$C192,
     UA[GroupStructure],GroupStructure
  )</f>
        <v>0</v>
      </c>
      <c r="AO192" s="60"/>
      <c r="AP192" s="61">
        <f>SUMIFS(
     UA[AmountYTD],
     UA[CompanyShortName],AP$5,
     UA[Source],Source,
     UA[Year],Year,
     UA[Month],Month,
     UA[AccountCode],$B192&amp;$C192,
     UA[GroupStructure],GroupStructure
  )</f>
        <v>0</v>
      </c>
      <c r="AQ192" s="60"/>
      <c r="AR192" s="61">
        <f>SUMIFS(
     UA[AmountYTD],
     UA[CompanyShortName],AR$5,
     UA[Source],Source,
     UA[Year],Year,
     UA[Month],Month,
     UA[AccountCode],$B192&amp;$C192,
     UA[GroupStructure],GroupStructure
  )</f>
        <v>0</v>
      </c>
      <c r="AS192" s="60"/>
    </row>
    <row r="193" spans="1:45" ht="17.100000000000001" hidden="1" customHeight="1" outlineLevel="2" x14ac:dyDescent="0.25">
      <c r="D193" s="4" t="s">
        <v>125</v>
      </c>
      <c r="F193" s="43">
        <f>F192-SUM(F170:F176,F183:F188)</f>
        <v>0</v>
      </c>
      <c r="H193" s="43">
        <f t="shared" ref="H193" si="245">H192-SUM(H170:H176,H183:H188)</f>
        <v>0</v>
      </c>
      <c r="J193" s="43">
        <f t="shared" ref="J193" si="246">J192-SUM(J170:J176,J183:J188)</f>
        <v>0</v>
      </c>
      <c r="L193" s="43">
        <f t="shared" ref="L193" si="247">L192-SUM(L170:L176,L183:L188)</f>
        <v>0</v>
      </c>
      <c r="N193" s="43">
        <f t="shared" ref="N193" si="248">N192-SUM(N170:N176,N183:N188)</f>
        <v>0</v>
      </c>
      <c r="P193" s="43">
        <f t="shared" ref="P193" si="249">P192-SUM(P170:P176,P183:P188)</f>
        <v>0</v>
      </c>
      <c r="R193" s="43">
        <f t="shared" ref="R193" si="250">R192-SUM(R170:R176,R183:R188)</f>
        <v>0</v>
      </c>
      <c r="T193" s="43">
        <f t="shared" ref="T193" si="251">T192-SUM(T170:T176,T183:T188)</f>
        <v>0</v>
      </c>
      <c r="V193" s="43">
        <f t="shared" ref="V193" si="252">V192-SUM(V170:V176,V183:V188)</f>
        <v>0</v>
      </c>
      <c r="X193" s="43">
        <f t="shared" ref="X193" si="253">X192-SUM(X170:X176,X183:X188)</f>
        <v>0</v>
      </c>
      <c r="Z193" s="43">
        <f t="shared" ref="Z193" si="254">Z192-SUM(Z170:Z176,Z183:Z188)</f>
        <v>0</v>
      </c>
      <c r="AB193" s="43">
        <f t="shared" ref="AB193" si="255">AB192-SUM(AB170:AB176,AB183:AB188)</f>
        <v>0</v>
      </c>
      <c r="AD193" s="43">
        <f t="shared" ref="AD193" si="256">AD192-SUM(AD170:AD176,AD183:AD188)</f>
        <v>0</v>
      </c>
      <c r="AF193" s="43">
        <f t="shared" ref="AF193" si="257">AF192-SUM(AF170:AF176,AF183:AF188)</f>
        <v>0</v>
      </c>
      <c r="AH193" s="43">
        <f t="shared" ref="AH193" si="258">AH192-SUM(AH170:AH176,AH183:AH188)</f>
        <v>0</v>
      </c>
      <c r="AJ193" s="43">
        <f t="shared" ref="AJ193" si="259">AJ192-SUM(AJ170:AJ176,AJ183:AJ188)</f>
        <v>0</v>
      </c>
      <c r="AL193" s="43">
        <f t="shared" ref="AL193" si="260">AL192-SUM(AL170:AL176,AL183:AL188)</f>
        <v>0</v>
      </c>
      <c r="AN193" s="43">
        <f t="shared" ref="AN193" si="261">AN192-SUM(AN170:AN176,AN183:AN188)</f>
        <v>0</v>
      </c>
      <c r="AP193" s="43">
        <f t="shared" ref="AP193" si="262">AP192-SUM(AP170:AP176,AP183:AP188)</f>
        <v>0</v>
      </c>
      <c r="AR193" s="43">
        <f t="shared" ref="AR193" si="263">AR192-SUM(AR170:AR176,AR183:AR188)</f>
        <v>0</v>
      </c>
    </row>
    <row r="194" spans="1:45" ht="17.100000000000001" hidden="1" customHeight="1" outlineLevel="1" x14ac:dyDescent="0.25"/>
    <row r="195" spans="1:45" ht="17.100000000000001" hidden="1" customHeight="1" outlineLevel="1" collapsed="1" x14ac:dyDescent="0.25">
      <c r="A195" s="54"/>
      <c r="B195" s="54"/>
      <c r="C195" s="55"/>
      <c r="D195" s="54" t="s">
        <v>126</v>
      </c>
      <c r="E195" s="56"/>
      <c r="F195" s="57"/>
      <c r="G195" s="56"/>
      <c r="H195" s="57"/>
      <c r="I195" s="56"/>
      <c r="J195" s="57"/>
      <c r="K195" s="56"/>
      <c r="L195" s="57"/>
      <c r="M195" s="56"/>
      <c r="N195" s="57"/>
      <c r="O195" s="56"/>
      <c r="P195" s="57"/>
      <c r="Q195" s="56"/>
      <c r="R195" s="57"/>
      <c r="S195" s="56"/>
      <c r="T195" s="57"/>
      <c r="U195" s="56"/>
      <c r="V195" s="57"/>
      <c r="W195" s="56"/>
      <c r="X195" s="57"/>
      <c r="Y195" s="56"/>
      <c r="Z195" s="57"/>
      <c r="AA195" s="56"/>
      <c r="AB195" s="57"/>
      <c r="AC195" s="56"/>
      <c r="AD195" s="57"/>
      <c r="AE195" s="56"/>
      <c r="AF195" s="57"/>
      <c r="AG195" s="56"/>
      <c r="AH195" s="57"/>
      <c r="AI195" s="56"/>
      <c r="AJ195" s="57"/>
      <c r="AK195" s="56"/>
      <c r="AL195" s="57"/>
      <c r="AM195" s="56"/>
      <c r="AN195" s="57"/>
      <c r="AO195" s="56"/>
      <c r="AP195" s="57"/>
      <c r="AQ195" s="56"/>
      <c r="AR195" s="57"/>
      <c r="AS195" s="56"/>
    </row>
    <row r="196" spans="1:45" s="5" customFormat="1" ht="17.100000000000001" hidden="1" customHeight="1" outlineLevel="2" x14ac:dyDescent="0.25">
      <c r="A196" s="49"/>
      <c r="B196" s="49"/>
      <c r="C196" s="49"/>
      <c r="D196" s="49"/>
      <c r="F196" s="62"/>
      <c r="H196" s="62"/>
      <c r="J196" s="62"/>
      <c r="L196" s="62"/>
      <c r="N196" s="62"/>
      <c r="P196" s="62"/>
      <c r="R196" s="62"/>
      <c r="T196" s="62"/>
      <c r="V196" s="62"/>
      <c r="X196" s="62"/>
      <c r="Z196" s="62"/>
      <c r="AB196" s="62"/>
      <c r="AD196" s="62"/>
      <c r="AF196" s="62"/>
      <c r="AH196" s="62"/>
      <c r="AJ196" s="62"/>
      <c r="AL196" s="62"/>
      <c r="AN196" s="62"/>
      <c r="AP196" s="62"/>
      <c r="AR196" s="62"/>
    </row>
    <row r="197" spans="1:45" ht="17.100000000000001" hidden="1" customHeight="1" outlineLevel="2" x14ac:dyDescent="0.25">
      <c r="A197" s="4" t="s">
        <v>127</v>
      </c>
      <c r="B197" s="4">
        <f>B170</f>
        <v>112</v>
      </c>
      <c r="C197" s="4">
        <f>C170</f>
        <v>110</v>
      </c>
      <c r="D197" s="4" t="str">
        <f>D170</f>
        <v/>
      </c>
      <c r="F197" s="43">
        <f>-SUM(F198:F203)</f>
        <v>0</v>
      </c>
      <c r="H197" s="43">
        <f>-SUM(H198:H203)</f>
        <v>0</v>
      </c>
      <c r="J197" s="43">
        <f>-SUM(J198:J203)</f>
        <v>0</v>
      </c>
      <c r="L197" s="43">
        <f>-SUM(L198:L203)</f>
        <v>0</v>
      </c>
      <c r="N197" s="43">
        <f>-SUM(N198:N203)</f>
        <v>0</v>
      </c>
      <c r="P197" s="43">
        <f>-SUM(P198:P203)</f>
        <v>0</v>
      </c>
      <c r="R197" s="43">
        <f>-SUM(R198:R203)</f>
        <v>0</v>
      </c>
      <c r="T197" s="43">
        <f>-SUM(T198:T203)</f>
        <v>0</v>
      </c>
      <c r="V197" s="43">
        <f>-SUM(V198:V203)</f>
        <v>0</v>
      </c>
      <c r="X197" s="43">
        <f>-SUM(X198:X203)</f>
        <v>0</v>
      </c>
      <c r="Z197" s="43">
        <f>-SUM(Z198:Z203)</f>
        <v>0</v>
      </c>
      <c r="AB197" s="43">
        <f>-SUM(AB198:AB203)</f>
        <v>0</v>
      </c>
      <c r="AD197" s="43">
        <f>-SUM(AD198:AD203)</f>
        <v>0</v>
      </c>
      <c r="AF197" s="43">
        <f>-SUM(AF198:AF203)</f>
        <v>0</v>
      </c>
      <c r="AH197" s="43">
        <f>-SUM(AH198:AH203)</f>
        <v>0</v>
      </c>
      <c r="AJ197" s="43">
        <f>-SUM(AJ198:AJ203)</f>
        <v>0</v>
      </c>
      <c r="AL197" s="43">
        <f>-SUM(AL198:AL203)</f>
        <v>0</v>
      </c>
      <c r="AN197" s="43">
        <f>-SUM(AN198:AN203)</f>
        <v>0</v>
      </c>
      <c r="AP197" s="43">
        <f>-SUM(AP198:AP203)</f>
        <v>0</v>
      </c>
      <c r="AR197" s="43">
        <f>-SUM(AR198:AR203)</f>
        <v>0</v>
      </c>
    </row>
    <row r="198" spans="1:45" ht="17.100000000000001" hidden="1" customHeight="1" outlineLevel="2" x14ac:dyDescent="0.25">
      <c r="A198" s="4" t="s">
        <v>127</v>
      </c>
      <c r="B198" s="4">
        <f t="shared" ref="B198:D203" si="264">B171</f>
        <v>112</v>
      </c>
      <c r="C198" s="4">
        <f t="shared" si="264"/>
        <v>120</v>
      </c>
      <c r="D198" s="4" t="str">
        <f t="shared" si="264"/>
        <v/>
      </c>
      <c r="F198" s="42"/>
      <c r="H198" s="42"/>
      <c r="J198" s="42"/>
      <c r="L198" s="42"/>
      <c r="N198" s="42"/>
      <c r="P198" s="42"/>
      <c r="R198" s="42"/>
      <c r="T198" s="42"/>
      <c r="V198" s="42"/>
      <c r="X198" s="42"/>
      <c r="Z198" s="42"/>
      <c r="AB198" s="42"/>
      <c r="AD198" s="42"/>
      <c r="AF198" s="42"/>
      <c r="AH198" s="42"/>
      <c r="AJ198" s="42"/>
      <c r="AL198" s="42"/>
      <c r="AN198" s="42"/>
      <c r="AP198" s="42"/>
      <c r="AR198" s="42"/>
    </row>
    <row r="199" spans="1:45" ht="17.100000000000001" hidden="1" customHeight="1" outlineLevel="2" x14ac:dyDescent="0.25">
      <c r="A199" s="4" t="s">
        <v>127</v>
      </c>
      <c r="B199" s="4">
        <f t="shared" si="264"/>
        <v>112</v>
      </c>
      <c r="C199" s="4">
        <f t="shared" si="264"/>
        <v>130</v>
      </c>
      <c r="D199" s="4" t="str">
        <f t="shared" si="264"/>
        <v/>
      </c>
      <c r="F199" s="42"/>
      <c r="H199" s="42"/>
      <c r="J199" s="42"/>
      <c r="L199" s="42"/>
      <c r="N199" s="42"/>
      <c r="P199" s="42"/>
      <c r="R199" s="42"/>
      <c r="T199" s="42"/>
      <c r="V199" s="42"/>
      <c r="X199" s="42"/>
      <c r="Z199" s="42"/>
      <c r="AB199" s="42"/>
      <c r="AD199" s="42"/>
      <c r="AF199" s="42"/>
      <c r="AH199" s="42"/>
      <c r="AJ199" s="42"/>
      <c r="AL199" s="42"/>
      <c r="AN199" s="42"/>
      <c r="AP199" s="42"/>
      <c r="AR199" s="42"/>
    </row>
    <row r="200" spans="1:45" ht="17.100000000000001" hidden="1" customHeight="1" outlineLevel="2" x14ac:dyDescent="0.25">
      <c r="A200" s="4" t="s">
        <v>127</v>
      </c>
      <c r="B200" s="4">
        <f t="shared" si="264"/>
        <v>112</v>
      </c>
      <c r="C200" s="4">
        <f t="shared" si="264"/>
        <v>140</v>
      </c>
      <c r="D200" s="4" t="str">
        <f t="shared" si="264"/>
        <v/>
      </c>
      <c r="F200" s="42"/>
      <c r="H200" s="42"/>
      <c r="J200" s="42"/>
      <c r="L200" s="42"/>
      <c r="N200" s="42"/>
      <c r="P200" s="42"/>
      <c r="R200" s="42"/>
      <c r="T200" s="42"/>
      <c r="V200" s="42"/>
      <c r="X200" s="42"/>
      <c r="Z200" s="42"/>
      <c r="AB200" s="42"/>
      <c r="AD200" s="42"/>
      <c r="AF200" s="42"/>
      <c r="AH200" s="42"/>
      <c r="AJ200" s="42"/>
      <c r="AL200" s="42"/>
      <c r="AN200" s="42"/>
      <c r="AP200" s="42"/>
      <c r="AR200" s="42"/>
    </row>
    <row r="201" spans="1:45" ht="17.100000000000001" hidden="1" customHeight="1" outlineLevel="2" x14ac:dyDescent="0.25">
      <c r="A201" s="4" t="s">
        <v>127</v>
      </c>
      <c r="B201" s="4">
        <f t="shared" si="264"/>
        <v>112</v>
      </c>
      <c r="C201" s="4">
        <f t="shared" si="264"/>
        <v>150</v>
      </c>
      <c r="D201" s="4" t="str">
        <f t="shared" si="264"/>
        <v/>
      </c>
      <c r="F201" s="42"/>
      <c r="H201" s="42"/>
      <c r="J201" s="42"/>
      <c r="L201" s="42"/>
      <c r="N201" s="42"/>
      <c r="P201" s="42"/>
      <c r="R201" s="42"/>
      <c r="T201" s="42"/>
      <c r="V201" s="42"/>
      <c r="X201" s="42"/>
      <c r="Z201" s="42"/>
      <c r="AB201" s="42"/>
      <c r="AD201" s="42"/>
      <c r="AF201" s="42"/>
      <c r="AH201" s="42"/>
      <c r="AJ201" s="42"/>
      <c r="AL201" s="42"/>
      <c r="AN201" s="42"/>
      <c r="AP201" s="42"/>
      <c r="AR201" s="42"/>
    </row>
    <row r="202" spans="1:45" ht="17.100000000000001" hidden="1" customHeight="1" outlineLevel="2" x14ac:dyDescent="0.25">
      <c r="A202" s="4" t="s">
        <v>127</v>
      </c>
      <c r="B202" s="4">
        <f t="shared" si="264"/>
        <v>112</v>
      </c>
      <c r="C202" s="4">
        <f t="shared" si="264"/>
        <v>160</v>
      </c>
      <c r="D202" s="4" t="str">
        <f t="shared" si="264"/>
        <v/>
      </c>
      <c r="F202" s="42"/>
      <c r="H202" s="42"/>
      <c r="J202" s="42"/>
      <c r="L202" s="42"/>
      <c r="N202" s="42"/>
      <c r="P202" s="42"/>
      <c r="R202" s="42"/>
      <c r="T202" s="42"/>
      <c r="V202" s="42"/>
      <c r="X202" s="42"/>
      <c r="Z202" s="42"/>
      <c r="AB202" s="42"/>
      <c r="AD202" s="42"/>
      <c r="AF202" s="42"/>
      <c r="AH202" s="42"/>
      <c r="AJ202" s="42"/>
      <c r="AL202" s="42"/>
      <c r="AN202" s="42"/>
      <c r="AP202" s="42"/>
      <c r="AR202" s="42"/>
    </row>
    <row r="203" spans="1:45" ht="17.100000000000001" hidden="1" customHeight="1" outlineLevel="2" x14ac:dyDescent="0.25">
      <c r="A203" s="4" t="s">
        <v>127</v>
      </c>
      <c r="B203" s="4">
        <f t="shared" si="264"/>
        <v>112</v>
      </c>
      <c r="C203" s="4">
        <f t="shared" si="264"/>
        <v>170</v>
      </c>
      <c r="D203" s="4" t="str">
        <f t="shared" si="264"/>
        <v/>
      </c>
      <c r="F203" s="42"/>
      <c r="H203" s="42"/>
      <c r="J203" s="42"/>
      <c r="L203" s="42"/>
      <c r="N203" s="42"/>
      <c r="P203" s="42"/>
      <c r="R203" s="42"/>
      <c r="T203" s="42"/>
      <c r="V203" s="42"/>
      <c r="X203" s="42"/>
      <c r="Z203" s="42"/>
      <c r="AB203" s="42"/>
      <c r="AD203" s="42"/>
      <c r="AF203" s="42"/>
      <c r="AH203" s="42"/>
      <c r="AJ203" s="42"/>
      <c r="AL203" s="42"/>
      <c r="AN203" s="42"/>
      <c r="AP203" s="42"/>
      <c r="AR203" s="42"/>
    </row>
    <row r="204" spans="1:45" ht="17.100000000000001" hidden="1" customHeight="1" outlineLevel="2" x14ac:dyDescent="0.25"/>
    <row r="205" spans="1:45" ht="17.100000000000001" hidden="1" customHeight="1" outlineLevel="2" x14ac:dyDescent="0.25">
      <c r="A205" s="4" t="s">
        <v>127</v>
      </c>
      <c r="B205" s="4">
        <f>B183</f>
        <v>112</v>
      </c>
      <c r="C205" s="4">
        <f>C183</f>
        <v>310</v>
      </c>
      <c r="D205" s="4" t="str">
        <f>D183</f>
        <v/>
      </c>
      <c r="F205" s="43">
        <f>-SUM(F206:F210)</f>
        <v>0</v>
      </c>
      <c r="H205" s="43">
        <f>-SUM(H206:H210)</f>
        <v>0</v>
      </c>
      <c r="J205" s="43">
        <f>-SUM(J206:J210)</f>
        <v>0</v>
      </c>
      <c r="L205" s="43">
        <f>-SUM(L206:L210)</f>
        <v>0</v>
      </c>
      <c r="N205" s="43">
        <f>-SUM(N206:N210)</f>
        <v>0</v>
      </c>
      <c r="P205" s="43">
        <f>-SUM(P206:P210)</f>
        <v>0</v>
      </c>
      <c r="R205" s="43">
        <f>-SUM(R206:R210)</f>
        <v>0</v>
      </c>
      <c r="T205" s="43">
        <f>-SUM(T206:T210)</f>
        <v>0</v>
      </c>
      <c r="V205" s="43">
        <f>-SUM(V206:V210)</f>
        <v>0</v>
      </c>
      <c r="X205" s="43">
        <f>-SUM(X206:X210)</f>
        <v>0</v>
      </c>
      <c r="Z205" s="43">
        <f>-SUM(Z206:Z210)</f>
        <v>0</v>
      </c>
      <c r="AB205" s="43">
        <f>-SUM(AB206:AB210)</f>
        <v>0</v>
      </c>
      <c r="AD205" s="43">
        <f>-SUM(AD206:AD210)</f>
        <v>0</v>
      </c>
      <c r="AF205" s="43">
        <f>-SUM(AF206:AF210)</f>
        <v>0</v>
      </c>
      <c r="AH205" s="43">
        <f>-SUM(AH206:AH210)</f>
        <v>0</v>
      </c>
      <c r="AJ205" s="43">
        <f>-SUM(AJ206:AJ210)</f>
        <v>0</v>
      </c>
      <c r="AL205" s="43">
        <f>-SUM(AL206:AL210)</f>
        <v>0</v>
      </c>
      <c r="AN205" s="43">
        <f>-SUM(AN206:AN210)</f>
        <v>0</v>
      </c>
      <c r="AP205" s="43">
        <f>-SUM(AP206:AP210)</f>
        <v>0</v>
      </c>
      <c r="AR205" s="43">
        <f>-SUM(AR206:AR210)</f>
        <v>0</v>
      </c>
    </row>
    <row r="206" spans="1:45" ht="17.100000000000001" hidden="1" customHeight="1" outlineLevel="2" x14ac:dyDescent="0.25">
      <c r="A206" s="4" t="s">
        <v>127</v>
      </c>
      <c r="B206" s="4">
        <f t="shared" ref="B206:C210" si="265">B184</f>
        <v>112</v>
      </c>
      <c r="C206" s="4">
        <f t="shared" si="265"/>
        <v>320</v>
      </c>
      <c r="D206" s="4" t="str">
        <f>D184</f>
        <v/>
      </c>
      <c r="F206" s="42"/>
      <c r="H206" s="42"/>
      <c r="J206" s="42"/>
      <c r="L206" s="42"/>
      <c r="N206" s="42"/>
      <c r="P206" s="42"/>
      <c r="R206" s="42"/>
      <c r="T206" s="42"/>
      <c r="V206" s="42"/>
      <c r="X206" s="42"/>
      <c r="Z206" s="42"/>
      <c r="AB206" s="42"/>
      <c r="AD206" s="42"/>
      <c r="AF206" s="42"/>
      <c r="AH206" s="42"/>
      <c r="AJ206" s="42"/>
      <c r="AL206" s="42"/>
      <c r="AN206" s="42"/>
      <c r="AP206" s="42"/>
      <c r="AR206" s="42"/>
    </row>
    <row r="207" spans="1:45" ht="17.100000000000001" hidden="1" customHeight="1" outlineLevel="2" x14ac:dyDescent="0.25">
      <c r="A207" s="4" t="s">
        <v>127</v>
      </c>
      <c r="B207" s="4">
        <f t="shared" si="265"/>
        <v>112</v>
      </c>
      <c r="C207" s="4">
        <f t="shared" si="265"/>
        <v>330</v>
      </c>
      <c r="D207" s="4" t="str">
        <f>D185</f>
        <v/>
      </c>
      <c r="F207" s="42"/>
      <c r="H207" s="42"/>
      <c r="J207" s="42"/>
      <c r="L207" s="42"/>
      <c r="N207" s="42"/>
      <c r="P207" s="42"/>
      <c r="R207" s="42"/>
      <c r="T207" s="42"/>
      <c r="V207" s="42"/>
      <c r="X207" s="42"/>
      <c r="Z207" s="42"/>
      <c r="AB207" s="42"/>
      <c r="AD207" s="42"/>
      <c r="AF207" s="42"/>
      <c r="AH207" s="42"/>
      <c r="AJ207" s="42"/>
      <c r="AL207" s="42"/>
      <c r="AN207" s="42"/>
      <c r="AP207" s="42"/>
      <c r="AR207" s="42"/>
    </row>
    <row r="208" spans="1:45" ht="17.100000000000001" hidden="1" customHeight="1" outlineLevel="2" x14ac:dyDescent="0.25">
      <c r="A208" s="4" t="s">
        <v>127</v>
      </c>
      <c r="B208" s="4">
        <f t="shared" si="265"/>
        <v>112</v>
      </c>
      <c r="C208" s="4">
        <f t="shared" si="265"/>
        <v>340</v>
      </c>
      <c r="D208" s="4" t="str">
        <f>D186</f>
        <v/>
      </c>
      <c r="F208" s="42"/>
      <c r="H208" s="42"/>
      <c r="J208" s="42"/>
      <c r="L208" s="42"/>
      <c r="N208" s="42"/>
      <c r="P208" s="42"/>
      <c r="R208" s="42"/>
      <c r="T208" s="42"/>
      <c r="V208" s="42"/>
      <c r="X208" s="42"/>
      <c r="Z208" s="42"/>
      <c r="AB208" s="42"/>
      <c r="AD208" s="42"/>
      <c r="AF208" s="42"/>
      <c r="AH208" s="42"/>
      <c r="AJ208" s="42"/>
      <c r="AL208" s="42"/>
      <c r="AN208" s="42"/>
      <c r="AP208" s="42"/>
      <c r="AR208" s="42"/>
    </row>
    <row r="209" spans="1:45" ht="17.100000000000001" hidden="1" customHeight="1" outlineLevel="2" x14ac:dyDescent="0.25">
      <c r="A209" s="4" t="s">
        <v>127</v>
      </c>
      <c r="B209" s="4">
        <f t="shared" si="265"/>
        <v>112</v>
      </c>
      <c r="C209" s="4">
        <f t="shared" si="265"/>
        <v>350</v>
      </c>
      <c r="D209" s="4" t="str">
        <f>D187</f>
        <v/>
      </c>
      <c r="F209" s="42"/>
      <c r="H209" s="42"/>
      <c r="J209" s="42"/>
      <c r="L209" s="42"/>
      <c r="N209" s="42"/>
      <c r="P209" s="42"/>
      <c r="R209" s="42"/>
      <c r="T209" s="42"/>
      <c r="V209" s="42"/>
      <c r="X209" s="42"/>
      <c r="Z209" s="42"/>
      <c r="AB209" s="42"/>
      <c r="AD209" s="42"/>
      <c r="AF209" s="42"/>
      <c r="AH209" s="42"/>
      <c r="AJ209" s="42"/>
      <c r="AL209" s="42"/>
      <c r="AN209" s="42"/>
      <c r="AP209" s="42"/>
      <c r="AR209" s="42"/>
    </row>
    <row r="210" spans="1:45" ht="17.100000000000001" hidden="1" customHeight="1" outlineLevel="2" x14ac:dyDescent="0.25">
      <c r="A210" s="4" t="s">
        <v>127</v>
      </c>
      <c r="B210" s="4">
        <f t="shared" si="265"/>
        <v>112</v>
      </c>
      <c r="C210" s="4">
        <f t="shared" si="265"/>
        <v>360</v>
      </c>
      <c r="D210" s="4" t="str">
        <f>D188</f>
        <v/>
      </c>
      <c r="F210" s="42"/>
      <c r="H210" s="42"/>
      <c r="J210" s="42"/>
      <c r="L210" s="42"/>
      <c r="N210" s="42"/>
      <c r="P210" s="42"/>
      <c r="R210" s="42"/>
      <c r="T210" s="42"/>
      <c r="V210" s="42"/>
      <c r="X210" s="42"/>
      <c r="Z210" s="42"/>
      <c r="AB210" s="42"/>
      <c r="AD210" s="42"/>
      <c r="AF210" s="42"/>
      <c r="AH210" s="42"/>
      <c r="AJ210" s="42"/>
      <c r="AL210" s="42"/>
      <c r="AN210" s="42"/>
      <c r="AP210" s="42"/>
      <c r="AR210" s="42"/>
    </row>
    <row r="211" spans="1:45" ht="17.100000000000001" hidden="1" customHeight="1" outlineLevel="1" x14ac:dyDescent="0.25"/>
    <row r="212" spans="1:45" ht="17.100000000000001" hidden="1" customHeight="1" outlineLevel="1" collapsed="1" x14ac:dyDescent="0.25">
      <c r="A212" s="54"/>
      <c r="B212" s="54"/>
      <c r="C212" s="55"/>
      <c r="D212" s="54" t="s">
        <v>128</v>
      </c>
      <c r="E212" s="56"/>
      <c r="F212" s="57"/>
      <c r="G212" s="56"/>
      <c r="H212" s="57"/>
      <c r="I212" s="56"/>
      <c r="J212" s="57"/>
      <c r="K212" s="56"/>
      <c r="L212" s="57"/>
      <c r="M212" s="56"/>
      <c r="N212" s="57"/>
      <c r="O212" s="56"/>
      <c r="P212" s="57"/>
      <c r="Q212" s="56"/>
      <c r="R212" s="57"/>
      <c r="S212" s="56"/>
      <c r="T212" s="57"/>
      <c r="U212" s="56"/>
      <c r="V212" s="57"/>
      <c r="W212" s="56"/>
      <c r="X212" s="57"/>
      <c r="Y212" s="56"/>
      <c r="Z212" s="57"/>
      <c r="AA212" s="56"/>
      <c r="AB212" s="57"/>
      <c r="AC212" s="56"/>
      <c r="AD212" s="57"/>
      <c r="AE212" s="56"/>
      <c r="AF212" s="57"/>
      <c r="AG212" s="56"/>
      <c r="AH212" s="57"/>
      <c r="AI212" s="56"/>
      <c r="AJ212" s="57"/>
      <c r="AK212" s="56"/>
      <c r="AL212" s="57"/>
      <c r="AM212" s="56"/>
      <c r="AN212" s="57"/>
      <c r="AO212" s="56"/>
      <c r="AP212" s="57"/>
      <c r="AQ212" s="56"/>
      <c r="AR212" s="57"/>
      <c r="AS212" s="56"/>
    </row>
    <row r="213" spans="1:45" ht="17.100000000000001" hidden="1" customHeight="1" outlineLevel="2" x14ac:dyDescent="0.25"/>
    <row r="214" spans="1:45" s="5" customFormat="1" ht="17.100000000000001" hidden="1" customHeight="1" outlineLevel="2" x14ac:dyDescent="0.25">
      <c r="A214" s="58"/>
      <c r="B214" s="58"/>
      <c r="C214" s="58"/>
      <c r="D214" s="58" t="str">
        <f>D167</f>
        <v>Cost at the end of the year - Fixtures and fittings, other plant and equipment  -  PY</v>
      </c>
      <c r="E214" s="60"/>
      <c r="F214" s="61">
        <f>F167</f>
        <v>0</v>
      </c>
      <c r="G214" s="60"/>
      <c r="H214" s="61">
        <f>H167</f>
        <v>0</v>
      </c>
      <c r="I214" s="60"/>
      <c r="J214" s="61">
        <f>J167</f>
        <v>0</v>
      </c>
      <c r="K214" s="60"/>
      <c r="L214" s="61">
        <f>L167</f>
        <v>0</v>
      </c>
      <c r="M214" s="60"/>
      <c r="N214" s="61">
        <f>N167</f>
        <v>0</v>
      </c>
      <c r="O214" s="60"/>
      <c r="P214" s="61">
        <f>P167</f>
        <v>0</v>
      </c>
      <c r="Q214" s="60"/>
      <c r="R214" s="61">
        <f>R167</f>
        <v>0</v>
      </c>
      <c r="S214" s="60"/>
      <c r="T214" s="61">
        <f>T167</f>
        <v>0</v>
      </c>
      <c r="U214" s="60"/>
      <c r="V214" s="61">
        <f>V167</f>
        <v>0</v>
      </c>
      <c r="W214" s="60"/>
      <c r="X214" s="61">
        <f>X167</f>
        <v>0</v>
      </c>
      <c r="Y214" s="60"/>
      <c r="Z214" s="61">
        <f>Z167</f>
        <v>0</v>
      </c>
      <c r="AA214" s="60"/>
      <c r="AB214" s="61">
        <f>AB167</f>
        <v>0</v>
      </c>
      <c r="AC214" s="60"/>
      <c r="AD214" s="61">
        <f>AD167</f>
        <v>0</v>
      </c>
      <c r="AE214" s="60"/>
      <c r="AF214" s="61">
        <f>AF167</f>
        <v>0</v>
      </c>
      <c r="AG214" s="60"/>
      <c r="AH214" s="61">
        <f>AH167</f>
        <v>0</v>
      </c>
      <c r="AI214" s="60"/>
      <c r="AJ214" s="61">
        <f>AJ167</f>
        <v>0</v>
      </c>
      <c r="AK214" s="60"/>
      <c r="AL214" s="61">
        <f>AL167</f>
        <v>0</v>
      </c>
      <c r="AM214" s="60"/>
      <c r="AN214" s="61">
        <f>AN167</f>
        <v>0</v>
      </c>
      <c r="AO214" s="60"/>
      <c r="AP214" s="61">
        <f>AP167</f>
        <v>0</v>
      </c>
      <c r="AQ214" s="60"/>
      <c r="AR214" s="61">
        <f>AR167</f>
        <v>0</v>
      </c>
      <c r="AS214" s="60"/>
    </row>
    <row r="215" spans="1:45" ht="17.100000000000001" hidden="1" customHeight="1" outlineLevel="2" x14ac:dyDescent="0.25">
      <c r="D215" s="4" t="s">
        <v>124</v>
      </c>
      <c r="F215" s="43">
        <f>F217-F214</f>
        <v>0</v>
      </c>
      <c r="H215" s="43">
        <f>H217-H214</f>
        <v>0</v>
      </c>
      <c r="J215" s="43">
        <f>J217-J214</f>
        <v>0</v>
      </c>
      <c r="L215" s="43">
        <f>L217-L214</f>
        <v>0</v>
      </c>
      <c r="N215" s="43">
        <f>N217-N214</f>
        <v>0</v>
      </c>
      <c r="P215" s="43">
        <f>P217-P214</f>
        <v>0</v>
      </c>
      <c r="R215" s="43">
        <f>R217-R214</f>
        <v>0</v>
      </c>
      <c r="T215" s="43">
        <f>T217-T214</f>
        <v>0</v>
      </c>
      <c r="V215" s="43">
        <f>V217-V214</f>
        <v>0</v>
      </c>
      <c r="X215" s="43">
        <f>X217-X214</f>
        <v>0</v>
      </c>
      <c r="Z215" s="43">
        <f>Z217-Z214</f>
        <v>0</v>
      </c>
      <c r="AB215" s="43">
        <f>AB217-AB214</f>
        <v>0</v>
      </c>
      <c r="AD215" s="43">
        <f>AD217-AD214</f>
        <v>0</v>
      </c>
      <c r="AF215" s="43">
        <f>AF217-AF214</f>
        <v>0</v>
      </c>
      <c r="AH215" s="43">
        <f>AH217-AH214</f>
        <v>0</v>
      </c>
      <c r="AJ215" s="43">
        <f>AJ217-AJ214</f>
        <v>0</v>
      </c>
      <c r="AL215" s="43">
        <f>AL217-AL214</f>
        <v>0</v>
      </c>
      <c r="AN215" s="43">
        <f>AN217-AN214</f>
        <v>0</v>
      </c>
      <c r="AP215" s="43">
        <f>AP217-AP214</f>
        <v>0</v>
      </c>
      <c r="AR215" s="43">
        <f>AR217-AR214</f>
        <v>0</v>
      </c>
    </row>
    <row r="216" spans="1:45" ht="17.100000000000001" hidden="1" customHeight="1" outlineLevel="2" x14ac:dyDescent="0.25"/>
    <row r="217" spans="1:45" ht="17.100000000000001" hidden="1" customHeight="1" outlineLevel="2" x14ac:dyDescent="0.25">
      <c r="D217" s="4" t="str">
        <f>D170</f>
        <v/>
      </c>
      <c r="F217" s="43">
        <f>SUM(F170,F197)</f>
        <v>0</v>
      </c>
      <c r="H217" s="43">
        <f>SUM(H170,H197)</f>
        <v>0</v>
      </c>
      <c r="J217" s="43">
        <f>SUM(J170,J197)</f>
        <v>0</v>
      </c>
      <c r="L217" s="43">
        <f>SUM(L170,L197)</f>
        <v>0</v>
      </c>
      <c r="N217" s="43">
        <f>SUM(N170,N197)</f>
        <v>0</v>
      </c>
      <c r="P217" s="43">
        <f>SUM(P170,P197)</f>
        <v>0</v>
      </c>
      <c r="R217" s="43">
        <f>SUM(R170,R197)</f>
        <v>0</v>
      </c>
      <c r="T217" s="43">
        <f>SUM(T170,T197)</f>
        <v>0</v>
      </c>
      <c r="V217" s="43">
        <f>SUM(V170,V197)</f>
        <v>0</v>
      </c>
      <c r="X217" s="43">
        <f>SUM(X170,X197)</f>
        <v>0</v>
      </c>
      <c r="Z217" s="43">
        <f>SUM(Z170,Z197)</f>
        <v>0</v>
      </c>
      <c r="AB217" s="43">
        <f>SUM(AB170,AB197)</f>
        <v>0</v>
      </c>
      <c r="AD217" s="43">
        <f>SUM(AD170,AD197)</f>
        <v>0</v>
      </c>
      <c r="AF217" s="43">
        <f>SUM(AF170,AF197)</f>
        <v>0</v>
      </c>
      <c r="AH217" s="43">
        <f>SUM(AH170,AH197)</f>
        <v>0</v>
      </c>
      <c r="AJ217" s="43">
        <f>SUM(AJ170,AJ197)</f>
        <v>0</v>
      </c>
      <c r="AL217" s="43">
        <f>SUM(AL170,AL197)</f>
        <v>0</v>
      </c>
      <c r="AN217" s="43">
        <f>SUM(AN170,AN197)</f>
        <v>0</v>
      </c>
      <c r="AP217" s="43">
        <f>SUM(AP170,AP197)</f>
        <v>0</v>
      </c>
      <c r="AR217" s="43">
        <f>SUM(AR170,AR197)</f>
        <v>0</v>
      </c>
    </row>
    <row r="218" spans="1:45" ht="17.100000000000001" hidden="1" customHeight="1" outlineLevel="2" x14ac:dyDescent="0.25">
      <c r="D218" s="4" t="str">
        <f>D171</f>
        <v/>
      </c>
      <c r="F218" s="43">
        <f t="shared" ref="F218:F223" si="266">SUM(F171,F198)</f>
        <v>0</v>
      </c>
      <c r="H218" s="43">
        <f t="shared" ref="H218:J223" si="267">SUM(H171,H198)</f>
        <v>0</v>
      </c>
      <c r="J218" s="43">
        <f t="shared" si="267"/>
        <v>0</v>
      </c>
      <c r="L218" s="43">
        <f t="shared" ref="L218:L223" si="268">SUM(L171,L198)</f>
        <v>0</v>
      </c>
      <c r="N218" s="43">
        <f t="shared" ref="N218:N223" si="269">SUM(N171,N198)</f>
        <v>0</v>
      </c>
      <c r="P218" s="43">
        <f t="shared" ref="P218:P223" si="270">SUM(P171,P198)</f>
        <v>0</v>
      </c>
      <c r="R218" s="43">
        <f t="shared" ref="R218:R223" si="271">SUM(R171,R198)</f>
        <v>0</v>
      </c>
      <c r="T218" s="43">
        <f t="shared" ref="T218:T223" si="272">SUM(T171,T198)</f>
        <v>0</v>
      </c>
      <c r="V218" s="43">
        <f t="shared" ref="V218:V223" si="273">SUM(V171,V198)</f>
        <v>0</v>
      </c>
      <c r="X218" s="43">
        <f t="shared" ref="X218:X223" si="274">SUM(X171,X198)</f>
        <v>0</v>
      </c>
      <c r="Z218" s="43">
        <f t="shared" ref="Z218:Z223" si="275">SUM(Z171,Z198)</f>
        <v>0</v>
      </c>
      <c r="AB218" s="43">
        <f t="shared" ref="AB218:AB223" si="276">SUM(AB171,AB198)</f>
        <v>0</v>
      </c>
      <c r="AD218" s="43">
        <f t="shared" ref="AD218:AD223" si="277">SUM(AD171,AD198)</f>
        <v>0</v>
      </c>
      <c r="AF218" s="43">
        <f t="shared" ref="AF218:AF223" si="278">SUM(AF171,AF198)</f>
        <v>0</v>
      </c>
      <c r="AH218" s="43">
        <f t="shared" ref="AH218:AH223" si="279">SUM(AH171,AH198)</f>
        <v>0</v>
      </c>
      <c r="AJ218" s="43">
        <f t="shared" ref="AJ218:AJ223" si="280">SUM(AJ171,AJ198)</f>
        <v>0</v>
      </c>
      <c r="AL218" s="43">
        <f t="shared" ref="AL218:AL223" si="281">SUM(AL171,AL198)</f>
        <v>0</v>
      </c>
      <c r="AN218" s="43">
        <f t="shared" ref="AN218:AN223" si="282">SUM(AN171,AN198)</f>
        <v>0</v>
      </c>
      <c r="AP218" s="43">
        <f t="shared" ref="AP218:AP223" si="283">SUM(AP171,AP198)</f>
        <v>0</v>
      </c>
      <c r="AR218" s="43">
        <f t="shared" ref="AR218:AR223" si="284">SUM(AR171,AR198)</f>
        <v>0</v>
      </c>
    </row>
    <row r="219" spans="1:45" ht="17.100000000000001" hidden="1" customHeight="1" outlineLevel="2" x14ac:dyDescent="0.25">
      <c r="D219" s="4" t="str">
        <f t="shared" ref="D219:D224" si="285">D172</f>
        <v/>
      </c>
      <c r="F219" s="43">
        <f t="shared" si="266"/>
        <v>0</v>
      </c>
      <c r="H219" s="43">
        <f t="shared" si="267"/>
        <v>0</v>
      </c>
      <c r="J219" s="43">
        <f t="shared" si="267"/>
        <v>0</v>
      </c>
      <c r="L219" s="43">
        <f t="shared" si="268"/>
        <v>0</v>
      </c>
      <c r="N219" s="43">
        <f t="shared" si="269"/>
        <v>0</v>
      </c>
      <c r="P219" s="43">
        <f t="shared" si="270"/>
        <v>0</v>
      </c>
      <c r="R219" s="43">
        <f t="shared" si="271"/>
        <v>0</v>
      </c>
      <c r="T219" s="43">
        <f t="shared" si="272"/>
        <v>0</v>
      </c>
      <c r="V219" s="43">
        <f t="shared" si="273"/>
        <v>0</v>
      </c>
      <c r="X219" s="43">
        <f t="shared" si="274"/>
        <v>0</v>
      </c>
      <c r="Z219" s="43">
        <f t="shared" si="275"/>
        <v>0</v>
      </c>
      <c r="AB219" s="43">
        <f t="shared" si="276"/>
        <v>0</v>
      </c>
      <c r="AD219" s="43">
        <f t="shared" si="277"/>
        <v>0</v>
      </c>
      <c r="AF219" s="43">
        <f t="shared" si="278"/>
        <v>0</v>
      </c>
      <c r="AH219" s="43">
        <f t="shared" si="279"/>
        <v>0</v>
      </c>
      <c r="AJ219" s="43">
        <f t="shared" si="280"/>
        <v>0</v>
      </c>
      <c r="AL219" s="43">
        <f t="shared" si="281"/>
        <v>0</v>
      </c>
      <c r="AN219" s="43">
        <f t="shared" si="282"/>
        <v>0</v>
      </c>
      <c r="AP219" s="43">
        <f t="shared" si="283"/>
        <v>0</v>
      </c>
      <c r="AR219" s="43">
        <f t="shared" si="284"/>
        <v>0</v>
      </c>
    </row>
    <row r="220" spans="1:45" ht="17.100000000000001" hidden="1" customHeight="1" outlineLevel="2" x14ac:dyDescent="0.25">
      <c r="D220" s="4" t="str">
        <f t="shared" si="285"/>
        <v/>
      </c>
      <c r="F220" s="43">
        <f t="shared" si="266"/>
        <v>0</v>
      </c>
      <c r="H220" s="43">
        <f t="shared" si="267"/>
        <v>0</v>
      </c>
      <c r="J220" s="43">
        <f t="shared" si="267"/>
        <v>0</v>
      </c>
      <c r="L220" s="43">
        <f t="shared" si="268"/>
        <v>0</v>
      </c>
      <c r="N220" s="43">
        <f t="shared" si="269"/>
        <v>0</v>
      </c>
      <c r="P220" s="43">
        <f t="shared" si="270"/>
        <v>0</v>
      </c>
      <c r="R220" s="43">
        <f t="shared" si="271"/>
        <v>0</v>
      </c>
      <c r="T220" s="43">
        <f t="shared" si="272"/>
        <v>0</v>
      </c>
      <c r="V220" s="43">
        <f t="shared" si="273"/>
        <v>0</v>
      </c>
      <c r="X220" s="43">
        <f t="shared" si="274"/>
        <v>0</v>
      </c>
      <c r="Z220" s="43">
        <f t="shared" si="275"/>
        <v>0</v>
      </c>
      <c r="AB220" s="43">
        <f t="shared" si="276"/>
        <v>0</v>
      </c>
      <c r="AD220" s="43">
        <f t="shared" si="277"/>
        <v>0</v>
      </c>
      <c r="AF220" s="43">
        <f t="shared" si="278"/>
        <v>0</v>
      </c>
      <c r="AH220" s="43">
        <f t="shared" si="279"/>
        <v>0</v>
      </c>
      <c r="AJ220" s="43">
        <f t="shared" si="280"/>
        <v>0</v>
      </c>
      <c r="AL220" s="43">
        <f t="shared" si="281"/>
        <v>0</v>
      </c>
      <c r="AN220" s="43">
        <f t="shared" si="282"/>
        <v>0</v>
      </c>
      <c r="AP220" s="43">
        <f t="shared" si="283"/>
        <v>0</v>
      </c>
      <c r="AR220" s="43">
        <f t="shared" si="284"/>
        <v>0</v>
      </c>
    </row>
    <row r="221" spans="1:45" ht="17.100000000000001" hidden="1" customHeight="1" outlineLevel="2" x14ac:dyDescent="0.25">
      <c r="D221" s="4" t="str">
        <f t="shared" si="285"/>
        <v/>
      </c>
      <c r="F221" s="43">
        <f t="shared" si="266"/>
        <v>0</v>
      </c>
      <c r="H221" s="43">
        <f t="shared" si="267"/>
        <v>0</v>
      </c>
      <c r="J221" s="43">
        <f t="shared" si="267"/>
        <v>0</v>
      </c>
      <c r="L221" s="43">
        <f t="shared" si="268"/>
        <v>0</v>
      </c>
      <c r="N221" s="43">
        <f t="shared" si="269"/>
        <v>0</v>
      </c>
      <c r="P221" s="43">
        <f t="shared" si="270"/>
        <v>0</v>
      </c>
      <c r="R221" s="43">
        <f t="shared" si="271"/>
        <v>0</v>
      </c>
      <c r="T221" s="43">
        <f t="shared" si="272"/>
        <v>0</v>
      </c>
      <c r="V221" s="43">
        <f t="shared" si="273"/>
        <v>0</v>
      </c>
      <c r="X221" s="43">
        <f t="shared" si="274"/>
        <v>0</v>
      </c>
      <c r="Z221" s="43">
        <f t="shared" si="275"/>
        <v>0</v>
      </c>
      <c r="AB221" s="43">
        <f t="shared" si="276"/>
        <v>0</v>
      </c>
      <c r="AD221" s="43">
        <f t="shared" si="277"/>
        <v>0</v>
      </c>
      <c r="AF221" s="43">
        <f t="shared" si="278"/>
        <v>0</v>
      </c>
      <c r="AH221" s="43">
        <f t="shared" si="279"/>
        <v>0</v>
      </c>
      <c r="AJ221" s="43">
        <f t="shared" si="280"/>
        <v>0</v>
      </c>
      <c r="AL221" s="43">
        <f t="shared" si="281"/>
        <v>0</v>
      </c>
      <c r="AN221" s="43">
        <f t="shared" si="282"/>
        <v>0</v>
      </c>
      <c r="AP221" s="43">
        <f t="shared" si="283"/>
        <v>0</v>
      </c>
      <c r="AR221" s="43">
        <f t="shared" si="284"/>
        <v>0</v>
      </c>
    </row>
    <row r="222" spans="1:45" ht="17.100000000000001" hidden="1" customHeight="1" outlineLevel="2" x14ac:dyDescent="0.25">
      <c r="D222" s="4" t="str">
        <f t="shared" si="285"/>
        <v/>
      </c>
      <c r="F222" s="43">
        <f t="shared" si="266"/>
        <v>0</v>
      </c>
      <c r="H222" s="43">
        <f t="shared" si="267"/>
        <v>0</v>
      </c>
      <c r="J222" s="43">
        <f t="shared" si="267"/>
        <v>0</v>
      </c>
      <c r="L222" s="43">
        <f t="shared" si="268"/>
        <v>0</v>
      </c>
      <c r="N222" s="43">
        <f t="shared" si="269"/>
        <v>0</v>
      </c>
      <c r="P222" s="43">
        <f t="shared" si="270"/>
        <v>0</v>
      </c>
      <c r="R222" s="43">
        <f t="shared" si="271"/>
        <v>0</v>
      </c>
      <c r="T222" s="43">
        <f t="shared" si="272"/>
        <v>0</v>
      </c>
      <c r="V222" s="43">
        <f t="shared" si="273"/>
        <v>0</v>
      </c>
      <c r="X222" s="43">
        <f t="shared" si="274"/>
        <v>0</v>
      </c>
      <c r="Z222" s="43">
        <f t="shared" si="275"/>
        <v>0</v>
      </c>
      <c r="AB222" s="43">
        <f t="shared" si="276"/>
        <v>0</v>
      </c>
      <c r="AD222" s="43">
        <f t="shared" si="277"/>
        <v>0</v>
      </c>
      <c r="AF222" s="43">
        <f t="shared" si="278"/>
        <v>0</v>
      </c>
      <c r="AH222" s="43">
        <f t="shared" si="279"/>
        <v>0</v>
      </c>
      <c r="AJ222" s="43">
        <f t="shared" si="280"/>
        <v>0</v>
      </c>
      <c r="AL222" s="43">
        <f t="shared" si="281"/>
        <v>0</v>
      </c>
      <c r="AN222" s="43">
        <f t="shared" si="282"/>
        <v>0</v>
      </c>
      <c r="AP222" s="43">
        <f t="shared" si="283"/>
        <v>0</v>
      </c>
      <c r="AR222" s="43">
        <f t="shared" si="284"/>
        <v>0</v>
      </c>
    </row>
    <row r="223" spans="1:45" ht="17.100000000000001" hidden="1" customHeight="1" outlineLevel="2" x14ac:dyDescent="0.25">
      <c r="D223" s="4" t="str">
        <f t="shared" si="285"/>
        <v/>
      </c>
      <c r="F223" s="43">
        <f t="shared" si="266"/>
        <v>0</v>
      </c>
      <c r="H223" s="43">
        <f t="shared" si="267"/>
        <v>0</v>
      </c>
      <c r="J223" s="43">
        <f t="shared" si="267"/>
        <v>0</v>
      </c>
      <c r="L223" s="43">
        <f t="shared" si="268"/>
        <v>0</v>
      </c>
      <c r="N223" s="43">
        <f t="shared" si="269"/>
        <v>0</v>
      </c>
      <c r="P223" s="43">
        <f t="shared" si="270"/>
        <v>0</v>
      </c>
      <c r="R223" s="43">
        <f t="shared" si="271"/>
        <v>0</v>
      </c>
      <c r="T223" s="43">
        <f t="shared" si="272"/>
        <v>0</v>
      </c>
      <c r="V223" s="43">
        <f t="shared" si="273"/>
        <v>0</v>
      </c>
      <c r="X223" s="43">
        <f t="shared" si="274"/>
        <v>0</v>
      </c>
      <c r="Z223" s="43">
        <f t="shared" si="275"/>
        <v>0</v>
      </c>
      <c r="AB223" s="43">
        <f t="shared" si="276"/>
        <v>0</v>
      </c>
      <c r="AD223" s="43">
        <f t="shared" si="277"/>
        <v>0</v>
      </c>
      <c r="AF223" s="43">
        <f t="shared" si="278"/>
        <v>0</v>
      </c>
      <c r="AH223" s="43">
        <f t="shared" si="279"/>
        <v>0</v>
      </c>
      <c r="AJ223" s="43">
        <f t="shared" si="280"/>
        <v>0</v>
      </c>
      <c r="AL223" s="43">
        <f t="shared" si="281"/>
        <v>0</v>
      </c>
      <c r="AN223" s="43">
        <f t="shared" si="282"/>
        <v>0</v>
      </c>
      <c r="AP223" s="43">
        <f t="shared" si="283"/>
        <v>0</v>
      </c>
      <c r="AR223" s="43">
        <f t="shared" si="284"/>
        <v>0</v>
      </c>
    </row>
    <row r="224" spans="1:45" s="5" customFormat="1" ht="17.100000000000001" hidden="1" customHeight="1" outlineLevel="2" x14ac:dyDescent="0.25">
      <c r="A224" s="58"/>
      <c r="B224" s="58"/>
      <c r="C224" s="58"/>
      <c r="D224" s="58" t="str">
        <f t="shared" si="285"/>
        <v>Cost at the end of the year - Fixtures and fittings, other plant and equipment</v>
      </c>
      <c r="E224" s="60"/>
      <c r="F224" s="61">
        <f>SUM(F217:F223)</f>
        <v>0</v>
      </c>
      <c r="G224" s="60"/>
      <c r="H224" s="61">
        <f>SUM(H217:H223)</f>
        <v>0</v>
      </c>
      <c r="I224" s="60"/>
      <c r="J224" s="61">
        <f>SUM(J217:J223)</f>
        <v>0</v>
      </c>
      <c r="K224" s="60"/>
      <c r="L224" s="61">
        <f>SUM(L217:L223)</f>
        <v>0</v>
      </c>
      <c r="M224" s="60"/>
      <c r="N224" s="61">
        <f>SUM(N217:N223)</f>
        <v>0</v>
      </c>
      <c r="O224" s="60"/>
      <c r="P224" s="61">
        <f>SUM(P217:P223)</f>
        <v>0</v>
      </c>
      <c r="Q224" s="60"/>
      <c r="R224" s="61">
        <f>SUM(R217:R223)</f>
        <v>0</v>
      </c>
      <c r="S224" s="60"/>
      <c r="T224" s="61">
        <f>SUM(T217:T223)</f>
        <v>0</v>
      </c>
      <c r="U224" s="60"/>
      <c r="V224" s="61">
        <f>SUM(V217:V223)</f>
        <v>0</v>
      </c>
      <c r="W224" s="60"/>
      <c r="X224" s="61">
        <f>SUM(X217:X223)</f>
        <v>0</v>
      </c>
      <c r="Y224" s="60"/>
      <c r="Z224" s="61">
        <f>SUM(Z217:Z223)</f>
        <v>0</v>
      </c>
      <c r="AA224" s="60"/>
      <c r="AB224" s="61">
        <f>SUM(AB217:AB223)</f>
        <v>0</v>
      </c>
      <c r="AC224" s="60"/>
      <c r="AD224" s="61">
        <f>SUM(AD217:AD223)</f>
        <v>0</v>
      </c>
      <c r="AE224" s="60"/>
      <c r="AF224" s="61">
        <f>SUM(AF217:AF223)</f>
        <v>0</v>
      </c>
      <c r="AG224" s="60"/>
      <c r="AH224" s="61">
        <f>SUM(AH217:AH223)</f>
        <v>0</v>
      </c>
      <c r="AI224" s="60"/>
      <c r="AJ224" s="61">
        <f>SUM(AJ217:AJ223)</f>
        <v>0</v>
      </c>
      <c r="AK224" s="60"/>
      <c r="AL224" s="61">
        <f>SUM(AL217:AL223)</f>
        <v>0</v>
      </c>
      <c r="AM224" s="60"/>
      <c r="AN224" s="61">
        <f>SUM(AN217:AN223)</f>
        <v>0</v>
      </c>
      <c r="AO224" s="60"/>
      <c r="AP224" s="61">
        <f>SUM(AP217:AP223)</f>
        <v>0</v>
      </c>
      <c r="AQ224" s="60"/>
      <c r="AR224" s="61">
        <f>SUM(AR217:AR223)</f>
        <v>0</v>
      </c>
      <c r="AS224" s="60"/>
    </row>
    <row r="225" spans="1:45" ht="17.100000000000001" hidden="1" customHeight="1" outlineLevel="2" x14ac:dyDescent="0.25"/>
    <row r="226" spans="1:45" s="5" customFormat="1" ht="17.100000000000001" hidden="1" customHeight="1" outlineLevel="2" x14ac:dyDescent="0.25">
      <c r="A226" s="58"/>
      <c r="B226" s="58"/>
      <c r="C226" s="58"/>
      <c r="D226" s="58" t="e">
        <f>D180</f>
        <v>#N/A</v>
      </c>
      <c r="E226" s="60"/>
      <c r="F226" s="61">
        <f>F180</f>
        <v>0</v>
      </c>
      <c r="G226" s="60"/>
      <c r="H226" s="61">
        <f>H180</f>
        <v>0</v>
      </c>
      <c r="I226" s="60"/>
      <c r="J226" s="61">
        <f>J180</f>
        <v>0</v>
      </c>
      <c r="K226" s="60"/>
      <c r="L226" s="61">
        <f>L180</f>
        <v>0</v>
      </c>
      <c r="M226" s="60"/>
      <c r="N226" s="61">
        <f>N180</f>
        <v>0</v>
      </c>
      <c r="O226" s="60"/>
      <c r="P226" s="61">
        <f>P180</f>
        <v>0</v>
      </c>
      <c r="Q226" s="60"/>
      <c r="R226" s="61">
        <f>R180</f>
        <v>0</v>
      </c>
      <c r="S226" s="60"/>
      <c r="T226" s="61">
        <f>T180</f>
        <v>0</v>
      </c>
      <c r="U226" s="60"/>
      <c r="V226" s="61">
        <f>V180</f>
        <v>0</v>
      </c>
      <c r="W226" s="60"/>
      <c r="X226" s="61">
        <f>X180</f>
        <v>0</v>
      </c>
      <c r="Y226" s="60"/>
      <c r="Z226" s="61">
        <f>Z180</f>
        <v>0</v>
      </c>
      <c r="AA226" s="60"/>
      <c r="AB226" s="61">
        <f>AB180</f>
        <v>0</v>
      </c>
      <c r="AC226" s="60"/>
      <c r="AD226" s="61">
        <f>AD180</f>
        <v>0</v>
      </c>
      <c r="AE226" s="60"/>
      <c r="AF226" s="61">
        <f>AF180</f>
        <v>0</v>
      </c>
      <c r="AG226" s="60"/>
      <c r="AH226" s="61">
        <f>AH180</f>
        <v>0</v>
      </c>
      <c r="AI226" s="60"/>
      <c r="AJ226" s="61">
        <f>AJ180</f>
        <v>0</v>
      </c>
      <c r="AK226" s="60"/>
      <c r="AL226" s="61">
        <f>AL180</f>
        <v>0</v>
      </c>
      <c r="AM226" s="60"/>
      <c r="AN226" s="61">
        <f>AN180</f>
        <v>0</v>
      </c>
      <c r="AO226" s="60"/>
      <c r="AP226" s="61">
        <f>AP180</f>
        <v>0</v>
      </c>
      <c r="AQ226" s="60"/>
      <c r="AR226" s="61">
        <f>AR180</f>
        <v>0</v>
      </c>
      <c r="AS226" s="60"/>
    </row>
    <row r="227" spans="1:45" ht="17.100000000000001" hidden="1" customHeight="1" outlineLevel="2" x14ac:dyDescent="0.25">
      <c r="D227" s="4" t="s">
        <v>124</v>
      </c>
      <c r="F227" s="43">
        <f>F229-F226</f>
        <v>0</v>
      </c>
      <c r="H227" s="43">
        <f>H229-H226</f>
        <v>0</v>
      </c>
      <c r="J227" s="43">
        <f>J229-J226</f>
        <v>0</v>
      </c>
      <c r="L227" s="43">
        <f>L229-L226</f>
        <v>0</v>
      </c>
      <c r="N227" s="43">
        <f>N229-N226</f>
        <v>0</v>
      </c>
      <c r="P227" s="43">
        <f>P229-P226</f>
        <v>0</v>
      </c>
      <c r="R227" s="43">
        <f>R229-R226</f>
        <v>0</v>
      </c>
      <c r="T227" s="43">
        <f>T229-T226</f>
        <v>0</v>
      </c>
      <c r="V227" s="43">
        <f>V229-V226</f>
        <v>0</v>
      </c>
      <c r="X227" s="43">
        <f>X229-X226</f>
        <v>0</v>
      </c>
      <c r="Z227" s="43">
        <f>Z229-Z226</f>
        <v>0</v>
      </c>
      <c r="AB227" s="43">
        <f>AB229-AB226</f>
        <v>0</v>
      </c>
      <c r="AD227" s="43">
        <f>AD229-AD226</f>
        <v>0</v>
      </c>
      <c r="AF227" s="43">
        <f>AF229-AF226</f>
        <v>0</v>
      </c>
      <c r="AH227" s="43">
        <f>AH229-AH226</f>
        <v>0</v>
      </c>
      <c r="AJ227" s="43">
        <f>AJ229-AJ226</f>
        <v>0</v>
      </c>
      <c r="AL227" s="43">
        <f>AL229-AL226</f>
        <v>0</v>
      </c>
      <c r="AN227" s="43">
        <f>AN229-AN226</f>
        <v>0</v>
      </c>
      <c r="AP227" s="43">
        <f>AP229-AP226</f>
        <v>0</v>
      </c>
      <c r="AR227" s="43">
        <f>AR229-AR226</f>
        <v>0</v>
      </c>
    </row>
    <row r="228" spans="1:45" ht="17.100000000000001" hidden="1" customHeight="1" outlineLevel="2" x14ac:dyDescent="0.25"/>
    <row r="229" spans="1:45" ht="17.100000000000001" hidden="1" customHeight="1" outlineLevel="2" x14ac:dyDescent="0.25">
      <c r="D229" s="4" t="str">
        <f t="shared" ref="D229:D235" si="286">D183</f>
        <v/>
      </c>
      <c r="F229" s="43">
        <f>SUM(F183,F205)</f>
        <v>0</v>
      </c>
      <c r="H229" s="43">
        <f>SUM(H183,H205)</f>
        <v>0</v>
      </c>
      <c r="J229" s="43">
        <f>SUM(J183,J205)</f>
        <v>0</v>
      </c>
      <c r="L229" s="43">
        <f>SUM(L183,L205)</f>
        <v>0</v>
      </c>
      <c r="N229" s="43">
        <f>SUM(N183,N205)</f>
        <v>0</v>
      </c>
      <c r="P229" s="43">
        <f>SUM(P183,P205)</f>
        <v>0</v>
      </c>
      <c r="R229" s="43">
        <f>SUM(R183,R205)</f>
        <v>0</v>
      </c>
      <c r="T229" s="43">
        <f>SUM(T183,T205)</f>
        <v>0</v>
      </c>
      <c r="V229" s="43">
        <f>SUM(V183,V205)</f>
        <v>0</v>
      </c>
      <c r="X229" s="43">
        <f>SUM(X183,X205)</f>
        <v>0</v>
      </c>
      <c r="Z229" s="43">
        <f>SUM(Z183,Z205)</f>
        <v>0</v>
      </c>
      <c r="AB229" s="43">
        <f>SUM(AB183,AB205)</f>
        <v>0</v>
      </c>
      <c r="AD229" s="43">
        <f>SUM(AD183,AD205)</f>
        <v>0</v>
      </c>
      <c r="AF229" s="43">
        <f>SUM(AF183,AF205)</f>
        <v>0</v>
      </c>
      <c r="AH229" s="43">
        <f>SUM(AH183,AH205)</f>
        <v>0</v>
      </c>
      <c r="AJ229" s="43">
        <f>SUM(AJ183,AJ205)</f>
        <v>0</v>
      </c>
      <c r="AL229" s="43">
        <f>SUM(AL183,AL205)</f>
        <v>0</v>
      </c>
      <c r="AN229" s="43">
        <f>SUM(AN183,AN205)</f>
        <v>0</v>
      </c>
      <c r="AP229" s="43">
        <f>SUM(AP183,AP205)</f>
        <v>0</v>
      </c>
      <c r="AR229" s="43">
        <f>SUM(AR183,AR205)</f>
        <v>0</v>
      </c>
    </row>
    <row r="230" spans="1:45" ht="17.100000000000001" hidden="1" customHeight="1" outlineLevel="2" x14ac:dyDescent="0.25">
      <c r="D230" s="4" t="str">
        <f t="shared" si="286"/>
        <v/>
      </c>
      <c r="F230" s="43">
        <f t="shared" ref="F230:F234" si="287">SUM(F184,F206)</f>
        <v>0</v>
      </c>
      <c r="H230" s="43">
        <f t="shared" ref="H230:J234" si="288">SUM(H184,H206)</f>
        <v>0</v>
      </c>
      <c r="J230" s="43">
        <f t="shared" si="288"/>
        <v>0</v>
      </c>
      <c r="L230" s="43">
        <f t="shared" ref="L230:L234" si="289">SUM(L184,L206)</f>
        <v>0</v>
      </c>
      <c r="N230" s="43">
        <f t="shared" ref="N230:N234" si="290">SUM(N184,N206)</f>
        <v>0</v>
      </c>
      <c r="P230" s="43">
        <f t="shared" ref="P230:P234" si="291">SUM(P184,P206)</f>
        <v>0</v>
      </c>
      <c r="R230" s="43">
        <f t="shared" ref="R230:R234" si="292">SUM(R184,R206)</f>
        <v>0</v>
      </c>
      <c r="T230" s="43">
        <f t="shared" ref="T230:T234" si="293">SUM(T184,T206)</f>
        <v>0</v>
      </c>
      <c r="V230" s="43">
        <f t="shared" ref="V230:V234" si="294">SUM(V184,V206)</f>
        <v>0</v>
      </c>
      <c r="X230" s="43">
        <f t="shared" ref="X230:X234" si="295">SUM(X184,X206)</f>
        <v>0</v>
      </c>
      <c r="Z230" s="43">
        <f t="shared" ref="Z230:Z234" si="296">SUM(Z184,Z206)</f>
        <v>0</v>
      </c>
      <c r="AB230" s="43">
        <f t="shared" ref="AB230:AB234" si="297">SUM(AB184,AB206)</f>
        <v>0</v>
      </c>
      <c r="AD230" s="43">
        <f t="shared" ref="AD230:AD234" si="298">SUM(AD184,AD206)</f>
        <v>0</v>
      </c>
      <c r="AF230" s="43">
        <f t="shared" ref="AF230:AF234" si="299">SUM(AF184,AF206)</f>
        <v>0</v>
      </c>
      <c r="AH230" s="43">
        <f t="shared" ref="AH230:AH234" si="300">SUM(AH184,AH206)</f>
        <v>0</v>
      </c>
      <c r="AJ230" s="43">
        <f t="shared" ref="AJ230:AJ234" si="301">SUM(AJ184,AJ206)</f>
        <v>0</v>
      </c>
      <c r="AL230" s="43">
        <f t="shared" ref="AL230:AL234" si="302">SUM(AL184,AL206)</f>
        <v>0</v>
      </c>
      <c r="AN230" s="43">
        <f t="shared" ref="AN230:AN234" si="303">SUM(AN184,AN206)</f>
        <v>0</v>
      </c>
      <c r="AP230" s="43">
        <f t="shared" ref="AP230:AP234" si="304">SUM(AP184,AP206)</f>
        <v>0</v>
      </c>
      <c r="AR230" s="43">
        <f t="shared" ref="AR230:AR234" si="305">SUM(AR184,AR206)</f>
        <v>0</v>
      </c>
    </row>
    <row r="231" spans="1:45" ht="17.100000000000001" hidden="1" customHeight="1" outlineLevel="2" x14ac:dyDescent="0.25">
      <c r="D231" s="4" t="str">
        <f t="shared" si="286"/>
        <v/>
      </c>
      <c r="F231" s="43">
        <f t="shared" si="287"/>
        <v>0</v>
      </c>
      <c r="H231" s="43">
        <f t="shared" si="288"/>
        <v>0</v>
      </c>
      <c r="J231" s="43">
        <f t="shared" si="288"/>
        <v>0</v>
      </c>
      <c r="L231" s="43">
        <f t="shared" si="289"/>
        <v>0</v>
      </c>
      <c r="N231" s="43">
        <f t="shared" si="290"/>
        <v>0</v>
      </c>
      <c r="P231" s="43">
        <f t="shared" si="291"/>
        <v>0</v>
      </c>
      <c r="R231" s="43">
        <f t="shared" si="292"/>
        <v>0</v>
      </c>
      <c r="T231" s="43">
        <f t="shared" si="293"/>
        <v>0</v>
      </c>
      <c r="V231" s="43">
        <f t="shared" si="294"/>
        <v>0</v>
      </c>
      <c r="X231" s="43">
        <f t="shared" si="295"/>
        <v>0</v>
      </c>
      <c r="Z231" s="43">
        <f t="shared" si="296"/>
        <v>0</v>
      </c>
      <c r="AB231" s="43">
        <f t="shared" si="297"/>
        <v>0</v>
      </c>
      <c r="AD231" s="43">
        <f t="shared" si="298"/>
        <v>0</v>
      </c>
      <c r="AF231" s="43">
        <f t="shared" si="299"/>
        <v>0</v>
      </c>
      <c r="AH231" s="43">
        <f t="shared" si="300"/>
        <v>0</v>
      </c>
      <c r="AJ231" s="43">
        <f t="shared" si="301"/>
        <v>0</v>
      </c>
      <c r="AL231" s="43">
        <f t="shared" si="302"/>
        <v>0</v>
      </c>
      <c r="AN231" s="43">
        <f t="shared" si="303"/>
        <v>0</v>
      </c>
      <c r="AP231" s="43">
        <f t="shared" si="304"/>
        <v>0</v>
      </c>
      <c r="AR231" s="43">
        <f t="shared" si="305"/>
        <v>0</v>
      </c>
    </row>
    <row r="232" spans="1:45" ht="17.100000000000001" hidden="1" customHeight="1" outlineLevel="2" x14ac:dyDescent="0.25">
      <c r="D232" s="4" t="str">
        <f t="shared" si="286"/>
        <v/>
      </c>
      <c r="F232" s="43">
        <f t="shared" si="287"/>
        <v>0</v>
      </c>
      <c r="H232" s="43">
        <f t="shared" si="288"/>
        <v>0</v>
      </c>
      <c r="J232" s="43">
        <f t="shared" si="288"/>
        <v>0</v>
      </c>
      <c r="L232" s="43">
        <f t="shared" si="289"/>
        <v>0</v>
      </c>
      <c r="N232" s="43">
        <f t="shared" si="290"/>
        <v>0</v>
      </c>
      <c r="P232" s="43">
        <f t="shared" si="291"/>
        <v>0</v>
      </c>
      <c r="R232" s="43">
        <f t="shared" si="292"/>
        <v>0</v>
      </c>
      <c r="T232" s="43">
        <f t="shared" si="293"/>
        <v>0</v>
      </c>
      <c r="V232" s="43">
        <f t="shared" si="294"/>
        <v>0</v>
      </c>
      <c r="X232" s="43">
        <f t="shared" si="295"/>
        <v>0</v>
      </c>
      <c r="Z232" s="43">
        <f t="shared" si="296"/>
        <v>0</v>
      </c>
      <c r="AB232" s="43">
        <f t="shared" si="297"/>
        <v>0</v>
      </c>
      <c r="AD232" s="43">
        <f t="shared" si="298"/>
        <v>0</v>
      </c>
      <c r="AF232" s="43">
        <f t="shared" si="299"/>
        <v>0</v>
      </c>
      <c r="AH232" s="43">
        <f t="shared" si="300"/>
        <v>0</v>
      </c>
      <c r="AJ232" s="43">
        <f t="shared" si="301"/>
        <v>0</v>
      </c>
      <c r="AL232" s="43">
        <f t="shared" si="302"/>
        <v>0</v>
      </c>
      <c r="AN232" s="43">
        <f t="shared" si="303"/>
        <v>0</v>
      </c>
      <c r="AP232" s="43">
        <f t="shared" si="304"/>
        <v>0</v>
      </c>
      <c r="AR232" s="43">
        <f t="shared" si="305"/>
        <v>0</v>
      </c>
    </row>
    <row r="233" spans="1:45" ht="17.100000000000001" hidden="1" customHeight="1" outlineLevel="2" x14ac:dyDescent="0.25">
      <c r="D233" s="4" t="str">
        <f t="shared" si="286"/>
        <v/>
      </c>
      <c r="F233" s="43">
        <f t="shared" si="287"/>
        <v>0</v>
      </c>
      <c r="H233" s="43">
        <f t="shared" si="288"/>
        <v>0</v>
      </c>
      <c r="J233" s="43">
        <f t="shared" si="288"/>
        <v>0</v>
      </c>
      <c r="L233" s="43">
        <f t="shared" si="289"/>
        <v>0</v>
      </c>
      <c r="N233" s="43">
        <f t="shared" si="290"/>
        <v>0</v>
      </c>
      <c r="P233" s="43">
        <f t="shared" si="291"/>
        <v>0</v>
      </c>
      <c r="R233" s="43">
        <f t="shared" si="292"/>
        <v>0</v>
      </c>
      <c r="T233" s="43">
        <f t="shared" si="293"/>
        <v>0</v>
      </c>
      <c r="V233" s="43">
        <f t="shared" si="294"/>
        <v>0</v>
      </c>
      <c r="X233" s="43">
        <f t="shared" si="295"/>
        <v>0</v>
      </c>
      <c r="Z233" s="43">
        <f t="shared" si="296"/>
        <v>0</v>
      </c>
      <c r="AB233" s="43">
        <f t="shared" si="297"/>
        <v>0</v>
      </c>
      <c r="AD233" s="43">
        <f t="shared" si="298"/>
        <v>0</v>
      </c>
      <c r="AF233" s="43">
        <f t="shared" si="299"/>
        <v>0</v>
      </c>
      <c r="AH233" s="43">
        <f t="shared" si="300"/>
        <v>0</v>
      </c>
      <c r="AJ233" s="43">
        <f t="shared" si="301"/>
        <v>0</v>
      </c>
      <c r="AL233" s="43">
        <f t="shared" si="302"/>
        <v>0</v>
      </c>
      <c r="AN233" s="43">
        <f t="shared" si="303"/>
        <v>0</v>
      </c>
      <c r="AP233" s="43">
        <f t="shared" si="304"/>
        <v>0</v>
      </c>
      <c r="AR233" s="43">
        <f t="shared" si="305"/>
        <v>0</v>
      </c>
    </row>
    <row r="234" spans="1:45" ht="17.100000000000001" hidden="1" customHeight="1" outlineLevel="2" x14ac:dyDescent="0.25">
      <c r="D234" s="4" t="str">
        <f t="shared" si="286"/>
        <v/>
      </c>
      <c r="F234" s="43">
        <f t="shared" si="287"/>
        <v>0</v>
      </c>
      <c r="H234" s="43">
        <f t="shared" si="288"/>
        <v>0</v>
      </c>
      <c r="J234" s="43">
        <f t="shared" si="288"/>
        <v>0</v>
      </c>
      <c r="L234" s="43">
        <f t="shared" si="289"/>
        <v>0</v>
      </c>
      <c r="N234" s="43">
        <f t="shared" si="290"/>
        <v>0</v>
      </c>
      <c r="P234" s="43">
        <f t="shared" si="291"/>
        <v>0</v>
      </c>
      <c r="R234" s="43">
        <f t="shared" si="292"/>
        <v>0</v>
      </c>
      <c r="T234" s="43">
        <f t="shared" si="293"/>
        <v>0</v>
      </c>
      <c r="V234" s="43">
        <f t="shared" si="294"/>
        <v>0</v>
      </c>
      <c r="X234" s="43">
        <f t="shared" si="295"/>
        <v>0</v>
      </c>
      <c r="Z234" s="43">
        <f t="shared" si="296"/>
        <v>0</v>
      </c>
      <c r="AB234" s="43">
        <f t="shared" si="297"/>
        <v>0</v>
      </c>
      <c r="AD234" s="43">
        <f t="shared" si="298"/>
        <v>0</v>
      </c>
      <c r="AF234" s="43">
        <f t="shared" si="299"/>
        <v>0</v>
      </c>
      <c r="AH234" s="43">
        <f t="shared" si="300"/>
        <v>0</v>
      </c>
      <c r="AJ234" s="43">
        <f t="shared" si="301"/>
        <v>0</v>
      </c>
      <c r="AL234" s="43">
        <f t="shared" si="302"/>
        <v>0</v>
      </c>
      <c r="AN234" s="43">
        <f t="shared" si="303"/>
        <v>0</v>
      </c>
      <c r="AP234" s="43">
        <f t="shared" si="304"/>
        <v>0</v>
      </c>
      <c r="AR234" s="43">
        <f t="shared" si="305"/>
        <v>0</v>
      </c>
    </row>
    <row r="235" spans="1:45" s="5" customFormat="1" ht="17.100000000000001" hidden="1" customHeight="1" outlineLevel="2" x14ac:dyDescent="0.25">
      <c r="A235" s="58"/>
      <c r="B235" s="58"/>
      <c r="C235" s="58"/>
      <c r="D235" s="58" t="str">
        <f t="shared" si="286"/>
        <v/>
      </c>
      <c r="E235" s="60"/>
      <c r="F235" s="61">
        <f>SUM(F229:F234)</f>
        <v>0</v>
      </c>
      <c r="G235" s="60"/>
      <c r="H235" s="61">
        <f>SUM(H229:H234)</f>
        <v>0</v>
      </c>
      <c r="I235" s="60"/>
      <c r="J235" s="61">
        <f>SUM(J229:J234)</f>
        <v>0</v>
      </c>
      <c r="K235" s="60"/>
      <c r="L235" s="61">
        <f>SUM(L229:L234)</f>
        <v>0</v>
      </c>
      <c r="M235" s="60"/>
      <c r="N235" s="61">
        <f>SUM(N229:N234)</f>
        <v>0</v>
      </c>
      <c r="O235" s="60"/>
      <c r="P235" s="61">
        <f>SUM(P229:P234)</f>
        <v>0</v>
      </c>
      <c r="Q235" s="60"/>
      <c r="R235" s="61">
        <f>SUM(R229:R234)</f>
        <v>0</v>
      </c>
      <c r="S235" s="60"/>
      <c r="T235" s="61">
        <f>SUM(T229:T234)</f>
        <v>0</v>
      </c>
      <c r="U235" s="60"/>
      <c r="V235" s="61">
        <f>SUM(V229:V234)</f>
        <v>0</v>
      </c>
      <c r="W235" s="60"/>
      <c r="X235" s="61">
        <f>SUM(X229:X234)</f>
        <v>0</v>
      </c>
      <c r="Y235" s="60"/>
      <c r="Z235" s="61">
        <f>SUM(Z229:Z234)</f>
        <v>0</v>
      </c>
      <c r="AA235" s="60"/>
      <c r="AB235" s="61">
        <f>SUM(AB229:AB234)</f>
        <v>0</v>
      </c>
      <c r="AC235" s="60"/>
      <c r="AD235" s="61">
        <f>SUM(AD229:AD234)</f>
        <v>0</v>
      </c>
      <c r="AE235" s="60"/>
      <c r="AF235" s="61">
        <f>SUM(AF229:AF234)</f>
        <v>0</v>
      </c>
      <c r="AG235" s="60"/>
      <c r="AH235" s="61">
        <f>SUM(AH229:AH234)</f>
        <v>0</v>
      </c>
      <c r="AI235" s="60"/>
      <c r="AJ235" s="61">
        <f>SUM(AJ229:AJ234)</f>
        <v>0</v>
      </c>
      <c r="AK235" s="60"/>
      <c r="AL235" s="61">
        <f>SUM(AL229:AL234)</f>
        <v>0</v>
      </c>
      <c r="AM235" s="60"/>
      <c r="AN235" s="61">
        <f>SUM(AN229:AN234)</f>
        <v>0</v>
      </c>
      <c r="AO235" s="60"/>
      <c r="AP235" s="61">
        <f>SUM(AP229:AP234)</f>
        <v>0</v>
      </c>
      <c r="AQ235" s="60"/>
      <c r="AR235" s="61">
        <f>SUM(AR229:AR234)</f>
        <v>0</v>
      </c>
      <c r="AS235" s="60"/>
    </row>
    <row r="236" spans="1:45" ht="17.100000000000001" hidden="1" customHeight="1" outlineLevel="2" x14ac:dyDescent="0.25"/>
    <row r="237" spans="1:45" s="5" customFormat="1" ht="17.100000000000001" hidden="1" customHeight="1" outlineLevel="2" x14ac:dyDescent="0.25">
      <c r="A237" s="58"/>
      <c r="B237" s="58"/>
      <c r="C237" s="58"/>
      <c r="D237" s="58" t="str">
        <f>D192</f>
        <v>Fixtures and fittings, other plant and equipment</v>
      </c>
      <c r="E237" s="60"/>
      <c r="F237" s="61">
        <f>SUM(F235,F224)</f>
        <v>0</v>
      </c>
      <c r="G237" s="60"/>
      <c r="H237" s="61">
        <f>SUM(H235,H224)</f>
        <v>0</v>
      </c>
      <c r="I237" s="60"/>
      <c r="J237" s="61">
        <f>SUM(J235,J224)</f>
        <v>0</v>
      </c>
      <c r="K237" s="60"/>
      <c r="L237" s="61">
        <f>SUM(L235,L224)</f>
        <v>0</v>
      </c>
      <c r="M237" s="60"/>
      <c r="N237" s="61">
        <f>SUM(N235,N224)</f>
        <v>0</v>
      </c>
      <c r="O237" s="60"/>
      <c r="P237" s="61">
        <f>SUM(P235,P224)</f>
        <v>0</v>
      </c>
      <c r="Q237" s="60"/>
      <c r="R237" s="61">
        <f>SUM(R235,R224)</f>
        <v>0</v>
      </c>
      <c r="S237" s="60"/>
      <c r="T237" s="61">
        <f>SUM(T235,T224)</f>
        <v>0</v>
      </c>
      <c r="U237" s="60"/>
      <c r="V237" s="61">
        <f>SUM(V235,V224)</f>
        <v>0</v>
      </c>
      <c r="W237" s="60"/>
      <c r="X237" s="61">
        <f>SUM(X235,X224)</f>
        <v>0</v>
      </c>
      <c r="Y237" s="60"/>
      <c r="Z237" s="61">
        <f>SUM(Z235,Z224)</f>
        <v>0</v>
      </c>
      <c r="AA237" s="60"/>
      <c r="AB237" s="61">
        <f>SUM(AB235,AB224)</f>
        <v>0</v>
      </c>
      <c r="AC237" s="60"/>
      <c r="AD237" s="61">
        <f>SUM(AD235,AD224)</f>
        <v>0</v>
      </c>
      <c r="AE237" s="60"/>
      <c r="AF237" s="61">
        <f>SUM(AF235,AF224)</f>
        <v>0</v>
      </c>
      <c r="AG237" s="60"/>
      <c r="AH237" s="61">
        <f>SUM(AH235,AH224)</f>
        <v>0</v>
      </c>
      <c r="AI237" s="60"/>
      <c r="AJ237" s="61">
        <f>SUM(AJ235,AJ224)</f>
        <v>0</v>
      </c>
      <c r="AK237" s="60"/>
      <c r="AL237" s="61">
        <f>SUM(AL235,AL224)</f>
        <v>0</v>
      </c>
      <c r="AM237" s="60"/>
      <c r="AN237" s="61">
        <f>SUM(AN235,AN224)</f>
        <v>0</v>
      </c>
      <c r="AO237" s="60"/>
      <c r="AP237" s="61">
        <f>SUM(AP235,AP224)</f>
        <v>0</v>
      </c>
      <c r="AQ237" s="60"/>
      <c r="AR237" s="61">
        <f>SUM(AR235,AR224)</f>
        <v>0</v>
      </c>
      <c r="AS237" s="60"/>
    </row>
    <row r="238" spans="1:45" ht="17.100000000000001" hidden="1" customHeight="1" outlineLevel="2" x14ac:dyDescent="0.25"/>
    <row r="239" spans="1:45" ht="17.100000000000001" customHeight="1" x14ac:dyDescent="0.25"/>
    <row r="240" spans="1:45" ht="17.100000000000001" customHeight="1" collapsed="1" x14ac:dyDescent="0.25">
      <c r="A240" s="40"/>
      <c r="B240" s="51">
        <v>130</v>
      </c>
      <c r="C240" s="44"/>
      <c r="D240" s="40" t="str">
        <f>D269</f>
        <v>Rental of premises</v>
      </c>
      <c r="E240" s="52"/>
      <c r="F240" s="53"/>
      <c r="G240" s="52"/>
      <c r="H240" s="53"/>
      <c r="I240" s="52"/>
      <c r="J240" s="53"/>
      <c r="K240" s="52"/>
      <c r="L240" s="53"/>
      <c r="M240" s="52"/>
      <c r="N240" s="53"/>
      <c r="O240" s="52"/>
      <c r="P240" s="53"/>
      <c r="Q240" s="52"/>
      <c r="R240" s="53"/>
      <c r="S240" s="52"/>
      <c r="T240" s="53"/>
      <c r="U240" s="52"/>
      <c r="V240" s="53"/>
      <c r="W240" s="52"/>
      <c r="X240" s="53"/>
      <c r="Y240" s="52"/>
      <c r="Z240" s="53"/>
      <c r="AA240" s="52"/>
      <c r="AB240" s="53"/>
      <c r="AC240" s="52"/>
      <c r="AD240" s="53"/>
      <c r="AE240" s="52"/>
      <c r="AF240" s="53"/>
      <c r="AG240" s="52"/>
      <c r="AH240" s="53"/>
      <c r="AI240" s="52"/>
      <c r="AJ240" s="53"/>
      <c r="AK240" s="52"/>
      <c r="AL240" s="53"/>
      <c r="AM240" s="52"/>
      <c r="AN240" s="53"/>
      <c r="AO240" s="52"/>
      <c r="AP240" s="53"/>
      <c r="AQ240" s="52"/>
      <c r="AR240" s="53"/>
      <c r="AS240" s="52"/>
    </row>
    <row r="241" spans="1:45" ht="17.100000000000001" hidden="1" customHeight="1" outlineLevel="1" x14ac:dyDescent="0.25"/>
    <row r="242" spans="1:45" ht="17.100000000000001" hidden="1" customHeight="1" outlineLevel="1" collapsed="1" x14ac:dyDescent="0.25">
      <c r="A242" s="54"/>
      <c r="B242" s="54"/>
      <c r="C242" s="55"/>
      <c r="D242" s="54" t="s">
        <v>123</v>
      </c>
      <c r="E242" s="56"/>
      <c r="F242" s="57"/>
      <c r="G242" s="56"/>
      <c r="H242" s="57"/>
      <c r="I242" s="56"/>
      <c r="J242" s="57"/>
      <c r="K242" s="56"/>
      <c r="L242" s="57"/>
      <c r="M242" s="56"/>
      <c r="N242" s="57"/>
      <c r="O242" s="56"/>
      <c r="P242" s="57"/>
      <c r="Q242" s="56"/>
      <c r="R242" s="57"/>
      <c r="S242" s="56"/>
      <c r="T242" s="57"/>
      <c r="U242" s="56"/>
      <c r="V242" s="57"/>
      <c r="W242" s="56"/>
      <c r="X242" s="57"/>
      <c r="Y242" s="56"/>
      <c r="Z242" s="57"/>
      <c r="AA242" s="56"/>
      <c r="AB242" s="57"/>
      <c r="AC242" s="56"/>
      <c r="AD242" s="57"/>
      <c r="AE242" s="56"/>
      <c r="AF242" s="57"/>
      <c r="AG242" s="56"/>
      <c r="AH242" s="57"/>
      <c r="AI242" s="56"/>
      <c r="AJ242" s="57"/>
      <c r="AK242" s="56"/>
      <c r="AL242" s="57"/>
      <c r="AM242" s="56"/>
      <c r="AN242" s="57"/>
      <c r="AO242" s="56"/>
      <c r="AP242" s="57"/>
      <c r="AQ242" s="56"/>
      <c r="AR242" s="57"/>
      <c r="AS242" s="56"/>
    </row>
    <row r="243" spans="1:45" ht="17.100000000000001" hidden="1" customHeight="1" outlineLevel="2" x14ac:dyDescent="0.25"/>
    <row r="244" spans="1:45" s="5" customFormat="1" ht="17.100000000000001" hidden="1" customHeight="1" outlineLevel="2" x14ac:dyDescent="0.25">
      <c r="A244" s="58"/>
      <c r="B244" s="58">
        <f>B240</f>
        <v>130</v>
      </c>
      <c r="C244" s="59">
        <v>199</v>
      </c>
      <c r="D244" s="58" t="str">
        <f>VLOOKUP($B244&amp;$C244,GA[],2,FALSE)&amp;"  -  PY"</f>
        <v>Cost at the end of the year - Rental of premises  -  PY</v>
      </c>
      <c r="E244" s="60"/>
      <c r="F244" s="61">
        <f>SUMIFS(
     UA[AmountYTD],
     UA[CompanyShortName],F$5,
     UA[Source],Source,
     UA[Year],YearEndYear,
     UA[Month],YearEnd,
     UA[AccountCode],$B244&amp;$C244,
     UA[GroupStructure],GroupStructure
  )</f>
        <v>0</v>
      </c>
      <c r="G244" s="60"/>
      <c r="H244" s="61">
        <f>SUMIFS(
     UA[AmountYTD],
     UA[CompanyShortName],H$5,
     UA[Source],Source,
     UA[Year],YearEndYear,
     UA[Month],YearEnd,
     UA[AccountCode],$B244&amp;$C244,
     UA[GroupStructure],GroupStructure
  )</f>
        <v>0</v>
      </c>
      <c r="I244" s="60"/>
      <c r="J244" s="61">
        <f>SUMIFS(
     UA[AmountYTD],
     UA[CompanyShortName],J$5,
     UA[Source],Source,
     UA[Year],YearEndYear,
     UA[Month],YearEnd,
     UA[AccountCode],$B244&amp;$C244,
     UA[GroupStructure],GroupStructure
  )</f>
        <v>0</v>
      </c>
      <c r="K244" s="60"/>
      <c r="L244" s="61">
        <f>SUMIFS(
     UA[AmountYTD],
     UA[CompanyShortName],L$5,
     UA[Source],Source,
     UA[Year],YearEndYear,
     UA[Month],YearEnd,
     UA[AccountCode],$B244&amp;$C244,
     UA[GroupStructure],GroupStructure
  )</f>
        <v>0</v>
      </c>
      <c r="M244" s="60"/>
      <c r="N244" s="61">
        <f>SUMIFS(
     UA[AmountYTD],
     UA[CompanyShortName],N$5,
     UA[Source],Source,
     UA[Year],YearEndYear,
     UA[Month],YearEnd,
     UA[AccountCode],$B244&amp;$C244,
     UA[GroupStructure],GroupStructure
  )</f>
        <v>0</v>
      </c>
      <c r="O244" s="60"/>
      <c r="P244" s="61">
        <f>SUMIFS(
     UA[AmountYTD],
     UA[CompanyShortName],P$5,
     UA[Source],Source,
     UA[Year],YearEndYear,
     UA[Month],YearEnd,
     UA[AccountCode],$B244&amp;$C244,
     UA[GroupStructure],GroupStructure
  )</f>
        <v>0</v>
      </c>
      <c r="Q244" s="60"/>
      <c r="R244" s="61">
        <f>SUMIFS(
     UA[AmountYTD],
     UA[CompanyShortName],R$5,
     UA[Source],Source,
     UA[Year],YearEndYear,
     UA[Month],YearEnd,
     UA[AccountCode],$B244&amp;$C244,
     UA[GroupStructure],GroupStructure
  )</f>
        <v>0</v>
      </c>
      <c r="S244" s="60"/>
      <c r="T244" s="61">
        <f>SUMIFS(
     UA[AmountYTD],
     UA[CompanyShortName],T$5,
     UA[Source],Source,
     UA[Year],YearEndYear,
     UA[Month],YearEnd,
     UA[AccountCode],$B244&amp;$C244,
     UA[GroupStructure],GroupStructure
  )</f>
        <v>0</v>
      </c>
      <c r="U244" s="60"/>
      <c r="V244" s="61">
        <f>SUMIFS(
     UA[AmountYTD],
     UA[CompanyShortName],V$5,
     UA[Source],Source,
     UA[Year],YearEndYear,
     UA[Month],YearEnd,
     UA[AccountCode],$B244&amp;$C244,
     UA[GroupStructure],GroupStructure
  )</f>
        <v>0</v>
      </c>
      <c r="W244" s="60"/>
      <c r="X244" s="61">
        <f>SUMIFS(
     UA[AmountYTD],
     UA[CompanyShortName],X$5,
     UA[Source],Source,
     UA[Year],YearEndYear,
     UA[Month],YearEnd,
     UA[AccountCode],$B244&amp;$C244,
     UA[GroupStructure],GroupStructure
  )</f>
        <v>0</v>
      </c>
      <c r="Y244" s="60"/>
      <c r="Z244" s="61">
        <f>SUMIFS(
     UA[AmountYTD],
     UA[CompanyShortName],Z$5,
     UA[Source],Source,
     UA[Year],YearEndYear,
     UA[Month],YearEnd,
     UA[AccountCode],$B244&amp;$C244,
     UA[GroupStructure],GroupStructure
  )</f>
        <v>0</v>
      </c>
      <c r="AA244" s="60"/>
      <c r="AB244" s="61">
        <f>SUMIFS(
     UA[AmountYTD],
     UA[CompanyShortName],AB$5,
     UA[Source],Source,
     UA[Year],YearEndYear,
     UA[Month],YearEnd,
     UA[AccountCode],$B244&amp;$C244,
     UA[GroupStructure],GroupStructure
  )</f>
        <v>0</v>
      </c>
      <c r="AC244" s="60"/>
      <c r="AD244" s="61">
        <f>SUMIFS(
     UA[AmountYTD],
     UA[CompanyShortName],AD$5,
     UA[Source],Source,
     UA[Year],YearEndYear,
     UA[Month],YearEnd,
     UA[AccountCode],$B244&amp;$C244,
     UA[GroupStructure],GroupStructure
  )</f>
        <v>0</v>
      </c>
      <c r="AE244" s="60"/>
      <c r="AF244" s="61">
        <f>SUMIFS(
     UA[AmountYTD],
     UA[CompanyShortName],AF$5,
     UA[Source],Source,
     UA[Year],YearEndYear,
     UA[Month],YearEnd,
     UA[AccountCode],$B244&amp;$C244,
     UA[GroupStructure],GroupStructure
  )</f>
        <v>0</v>
      </c>
      <c r="AG244" s="60"/>
      <c r="AH244" s="61">
        <f>SUMIFS(
     UA[AmountYTD],
     UA[CompanyShortName],AH$5,
     UA[Source],Source,
     UA[Year],YearEndYear,
     UA[Month],YearEnd,
     UA[AccountCode],$B244&amp;$C244,
     UA[GroupStructure],GroupStructure
  )</f>
        <v>0</v>
      </c>
      <c r="AI244" s="60"/>
      <c r="AJ244" s="61">
        <f>SUMIFS(
     UA[AmountYTD],
     UA[CompanyShortName],AJ$5,
     UA[Source],Source,
     UA[Year],YearEndYear,
     UA[Month],YearEnd,
     UA[AccountCode],$B244&amp;$C244,
     UA[GroupStructure],GroupStructure
  )</f>
        <v>0</v>
      </c>
      <c r="AK244" s="60"/>
      <c r="AL244" s="61">
        <f>SUMIFS(
     UA[AmountYTD],
     UA[CompanyShortName],AL$5,
     UA[Source],Source,
     UA[Year],YearEndYear,
     UA[Month],YearEnd,
     UA[AccountCode],$B244&amp;$C244,
     UA[GroupStructure],GroupStructure
  )</f>
        <v>0</v>
      </c>
      <c r="AM244" s="60"/>
      <c r="AN244" s="61">
        <f>SUMIFS(
     UA[AmountYTD],
     UA[CompanyShortName],AN$5,
     UA[Source],Source,
     UA[Year],YearEndYear,
     UA[Month],YearEnd,
     UA[AccountCode],$B244&amp;$C244,
     UA[GroupStructure],GroupStructure
  )</f>
        <v>0</v>
      </c>
      <c r="AO244" s="60"/>
      <c r="AP244" s="61">
        <f>SUMIFS(
     UA[AmountYTD],
     UA[CompanyShortName],AP$5,
     UA[Source],Source,
     UA[Year],YearEndYear,
     UA[Month],YearEnd,
     UA[AccountCode],$B244&amp;$C244,
     UA[GroupStructure],GroupStructure
  )</f>
        <v>0</v>
      </c>
      <c r="AQ244" s="60"/>
      <c r="AR244" s="61">
        <f>SUMIFS(
     UA[AmountYTD],
     UA[CompanyShortName],AR$5,
     UA[Source],Source,
     UA[Year],YearEndYear,
     UA[Month],YearEnd,
     UA[AccountCode],$B244&amp;$C244,
     UA[GroupStructure],GroupStructure
  )</f>
        <v>0</v>
      </c>
      <c r="AS244" s="60"/>
    </row>
    <row r="245" spans="1:45" ht="17.100000000000001" hidden="1" customHeight="1" outlineLevel="2" x14ac:dyDescent="0.25">
      <c r="D245" s="4" t="s">
        <v>124</v>
      </c>
      <c r="F245" s="43">
        <f>F247-F244</f>
        <v>0</v>
      </c>
      <c r="H245" s="43">
        <f>H247-H244</f>
        <v>0</v>
      </c>
      <c r="J245" s="43">
        <f>J247-J244</f>
        <v>0</v>
      </c>
      <c r="L245" s="43">
        <f>L247-L244</f>
        <v>0</v>
      </c>
      <c r="N245" s="43">
        <f>N247-N244</f>
        <v>0</v>
      </c>
      <c r="P245" s="43">
        <f>P247-P244</f>
        <v>0</v>
      </c>
      <c r="R245" s="43">
        <f>R247-R244</f>
        <v>0</v>
      </c>
      <c r="T245" s="43">
        <f>T247-T244</f>
        <v>0</v>
      </c>
      <c r="V245" s="43">
        <f>V247-V244</f>
        <v>0</v>
      </c>
      <c r="X245" s="43">
        <f>X247-X244</f>
        <v>0</v>
      </c>
      <c r="Z245" s="43">
        <f>Z247-Z244</f>
        <v>0</v>
      </c>
      <c r="AB245" s="43">
        <f>AB247-AB244</f>
        <v>0</v>
      </c>
      <c r="AD245" s="43">
        <f>AD247-AD244</f>
        <v>0</v>
      </c>
      <c r="AF245" s="43">
        <f>AF247-AF244</f>
        <v>0</v>
      </c>
      <c r="AH245" s="43">
        <f>AH247-AH244</f>
        <v>0</v>
      </c>
      <c r="AJ245" s="43">
        <f>AJ247-AJ244</f>
        <v>0</v>
      </c>
      <c r="AL245" s="43">
        <f>AL247-AL244</f>
        <v>0</v>
      </c>
      <c r="AN245" s="43">
        <f>AN247-AN244</f>
        <v>0</v>
      </c>
      <c r="AP245" s="43">
        <f>AP247-AP244</f>
        <v>0</v>
      </c>
      <c r="AR245" s="43">
        <f>AR247-AR244</f>
        <v>0</v>
      </c>
    </row>
    <row r="246" spans="1:45" ht="17.100000000000001" hidden="1" customHeight="1" outlineLevel="2" x14ac:dyDescent="0.25"/>
    <row r="247" spans="1:45" ht="17.100000000000001" hidden="1" customHeight="1" outlineLevel="2" x14ac:dyDescent="0.25">
      <c r="B247" s="4">
        <f>B244</f>
        <v>130</v>
      </c>
      <c r="C247" s="41">
        <v>110</v>
      </c>
      <c r="D247" s="4" t="str">
        <f>IFERROR(VLOOKUP($B247&amp;$C247,GA[],2,FALSE),"")</f>
        <v/>
      </c>
      <c r="F247" s="43">
        <f>SUMIFS(
     UA[AmountYTD],
     UA[CompanyShortName],F$5,
     UA[Source],Source,
     UA[Year],Year,
     UA[Month],Month,
     UA[AccountCode],$B247&amp;$C247,
     UA[GroupStructure],GroupStructure
  )</f>
        <v>0</v>
      </c>
      <c r="H247" s="43">
        <f>SUMIFS(
     UA[AmountYTD],
     UA[CompanyShortName],H$5,
     UA[Source],Source,
     UA[Year],Year,
     UA[Month],Month,
     UA[AccountCode],$B247&amp;$C247,
     UA[GroupStructure],GroupStructure
  )</f>
        <v>0</v>
      </c>
      <c r="J247" s="43">
        <f>SUMIFS(
     UA[AmountYTD],
     UA[CompanyShortName],J$5,
     UA[Source],Source,
     UA[Year],Year,
     UA[Month],Month,
     UA[AccountCode],$B247&amp;$C247,
     UA[GroupStructure],GroupStructure
  )</f>
        <v>0</v>
      </c>
      <c r="L247" s="43">
        <f>SUMIFS(
     UA[AmountYTD],
     UA[CompanyShortName],L$5,
     UA[Source],Source,
     UA[Year],Year,
     UA[Month],Month,
     UA[AccountCode],$B247&amp;$C247,
     UA[GroupStructure],GroupStructure
  )</f>
        <v>0</v>
      </c>
      <c r="N247" s="43">
        <f>SUMIFS(
     UA[AmountYTD],
     UA[CompanyShortName],N$5,
     UA[Source],Source,
     UA[Year],Year,
     UA[Month],Month,
     UA[AccountCode],$B247&amp;$C247,
     UA[GroupStructure],GroupStructure
  )</f>
        <v>0</v>
      </c>
      <c r="P247" s="43">
        <f>SUMIFS(
     UA[AmountYTD],
     UA[CompanyShortName],P$5,
     UA[Source],Source,
     UA[Year],Year,
     UA[Month],Month,
     UA[AccountCode],$B247&amp;$C247,
     UA[GroupStructure],GroupStructure
  )</f>
        <v>0</v>
      </c>
      <c r="R247" s="43">
        <f>SUMIFS(
     UA[AmountYTD],
     UA[CompanyShortName],R$5,
     UA[Source],Source,
     UA[Year],Year,
     UA[Month],Month,
     UA[AccountCode],$B247&amp;$C247,
     UA[GroupStructure],GroupStructure
  )</f>
        <v>0</v>
      </c>
      <c r="T247" s="43">
        <f>SUMIFS(
     UA[AmountYTD],
     UA[CompanyShortName],T$5,
     UA[Source],Source,
     UA[Year],Year,
     UA[Month],Month,
     UA[AccountCode],$B247&amp;$C247,
     UA[GroupStructure],GroupStructure
  )</f>
        <v>0</v>
      </c>
      <c r="V247" s="43">
        <f>SUMIFS(
     UA[AmountYTD],
     UA[CompanyShortName],V$5,
     UA[Source],Source,
     UA[Year],Year,
     UA[Month],Month,
     UA[AccountCode],$B247&amp;$C247,
     UA[GroupStructure],GroupStructure
  )</f>
        <v>0</v>
      </c>
      <c r="X247" s="43">
        <f>SUMIFS(
     UA[AmountYTD],
     UA[CompanyShortName],X$5,
     UA[Source],Source,
     UA[Year],Year,
     UA[Month],Month,
     UA[AccountCode],$B247&amp;$C247,
     UA[GroupStructure],GroupStructure
  )</f>
        <v>0</v>
      </c>
      <c r="Z247" s="43">
        <f>SUMIFS(
     UA[AmountYTD],
     UA[CompanyShortName],Z$5,
     UA[Source],Source,
     UA[Year],Year,
     UA[Month],Month,
     UA[AccountCode],$B247&amp;$C247,
     UA[GroupStructure],GroupStructure
  )</f>
        <v>0</v>
      </c>
      <c r="AB247" s="43">
        <f>SUMIFS(
     UA[AmountYTD],
     UA[CompanyShortName],AB$5,
     UA[Source],Source,
     UA[Year],Year,
     UA[Month],Month,
     UA[AccountCode],$B247&amp;$C247,
     UA[GroupStructure],GroupStructure
  )</f>
        <v>0</v>
      </c>
      <c r="AD247" s="43">
        <f>SUMIFS(
     UA[AmountYTD],
     UA[CompanyShortName],AD$5,
     UA[Source],Source,
     UA[Year],Year,
     UA[Month],Month,
     UA[AccountCode],$B247&amp;$C247,
     UA[GroupStructure],GroupStructure
  )</f>
        <v>0</v>
      </c>
      <c r="AF247" s="43">
        <f>SUMIFS(
     UA[AmountYTD],
     UA[CompanyShortName],AF$5,
     UA[Source],Source,
     UA[Year],Year,
     UA[Month],Month,
     UA[AccountCode],$B247&amp;$C247,
     UA[GroupStructure],GroupStructure
  )</f>
        <v>0</v>
      </c>
      <c r="AH247" s="43">
        <f>SUMIFS(
     UA[AmountYTD],
     UA[CompanyShortName],AH$5,
     UA[Source],Source,
     UA[Year],Year,
     UA[Month],Month,
     UA[AccountCode],$B247&amp;$C247,
     UA[GroupStructure],GroupStructure
  )</f>
        <v>0</v>
      </c>
      <c r="AJ247" s="43">
        <f>SUMIFS(
     UA[AmountYTD],
     UA[CompanyShortName],AJ$5,
     UA[Source],Source,
     UA[Year],Year,
     UA[Month],Month,
     UA[AccountCode],$B247&amp;$C247,
     UA[GroupStructure],GroupStructure
  )</f>
        <v>0</v>
      </c>
      <c r="AL247" s="43">
        <f>SUMIFS(
     UA[AmountYTD],
     UA[CompanyShortName],AL$5,
     UA[Source],Source,
     UA[Year],Year,
     UA[Month],Month,
     UA[AccountCode],$B247&amp;$C247,
     UA[GroupStructure],GroupStructure
  )</f>
        <v>0</v>
      </c>
      <c r="AN247" s="43">
        <f>SUMIFS(
     UA[AmountYTD],
     UA[CompanyShortName],AN$5,
     UA[Source],Source,
     UA[Year],Year,
     UA[Month],Month,
     UA[AccountCode],$B247&amp;$C247,
     UA[GroupStructure],GroupStructure
  )</f>
        <v>0</v>
      </c>
      <c r="AP247" s="43">
        <f>SUMIFS(
     UA[AmountYTD],
     UA[CompanyShortName],AP$5,
     UA[Source],Source,
     UA[Year],Year,
     UA[Month],Month,
     UA[AccountCode],$B247&amp;$C247,
     UA[GroupStructure],GroupStructure
  )</f>
        <v>0</v>
      </c>
      <c r="AR247" s="43">
        <f>SUMIFS(
     UA[AmountYTD],
     UA[CompanyShortName],AR$5,
     UA[Source],Source,
     UA[Year],Year,
     UA[Month],Month,
     UA[AccountCode],$B247&amp;$C247,
     UA[GroupStructure],GroupStructure
  )</f>
        <v>0</v>
      </c>
    </row>
    <row r="248" spans="1:45" ht="17.100000000000001" hidden="1" customHeight="1" outlineLevel="2" x14ac:dyDescent="0.25">
      <c r="B248" s="4">
        <f t="shared" ref="B248:B254" si="306">B247</f>
        <v>130</v>
      </c>
      <c r="C248" s="4">
        <f t="shared" ref="C248:C253" si="307">C247+10</f>
        <v>120</v>
      </c>
      <c r="D248" s="4" t="str">
        <f>IFERROR(VLOOKUP($B248&amp;$C248,GA[],2,FALSE),"")</f>
        <v/>
      </c>
      <c r="F248" s="43">
        <f>SUMIFS(
     UA[AmountYTD],
     UA[CompanyShortName],F$5,
     UA[Source],Source,
     UA[Year],Year,
     UA[Month],Month,
     UA[AccountCode],$B248&amp;$C248,
     UA[GroupStructure],GroupStructure
  )</f>
        <v>0</v>
      </c>
      <c r="H248" s="43">
        <f>SUMIFS(
     UA[AmountYTD],
     UA[CompanyShortName],H$5,
     UA[Source],Source,
     UA[Year],Year,
     UA[Month],Month,
     UA[AccountCode],$B248&amp;$C248,
     UA[GroupStructure],GroupStructure
  )</f>
        <v>0</v>
      </c>
      <c r="J248" s="43">
        <f>SUMIFS(
     UA[AmountYTD],
     UA[CompanyShortName],J$5,
     UA[Source],Source,
     UA[Year],Year,
     UA[Month],Month,
     UA[AccountCode],$B248&amp;$C248,
     UA[GroupStructure],GroupStructure
  )</f>
        <v>0</v>
      </c>
      <c r="L248" s="43">
        <f>SUMIFS(
     UA[AmountYTD],
     UA[CompanyShortName],L$5,
     UA[Source],Source,
     UA[Year],Year,
     UA[Month],Month,
     UA[AccountCode],$B248&amp;$C248,
     UA[GroupStructure],GroupStructure
  )</f>
        <v>0</v>
      </c>
      <c r="N248" s="43">
        <f>SUMIFS(
     UA[AmountYTD],
     UA[CompanyShortName],N$5,
     UA[Source],Source,
     UA[Year],Year,
     UA[Month],Month,
     UA[AccountCode],$B248&amp;$C248,
     UA[GroupStructure],GroupStructure
  )</f>
        <v>0</v>
      </c>
      <c r="P248" s="43">
        <f>SUMIFS(
     UA[AmountYTD],
     UA[CompanyShortName],P$5,
     UA[Source],Source,
     UA[Year],Year,
     UA[Month],Month,
     UA[AccountCode],$B248&amp;$C248,
     UA[GroupStructure],GroupStructure
  )</f>
        <v>0</v>
      </c>
      <c r="R248" s="43">
        <f>SUMIFS(
     UA[AmountYTD],
     UA[CompanyShortName],R$5,
     UA[Source],Source,
     UA[Year],Year,
     UA[Month],Month,
     UA[AccountCode],$B248&amp;$C248,
     UA[GroupStructure],GroupStructure
  )</f>
        <v>0</v>
      </c>
      <c r="T248" s="43">
        <f>SUMIFS(
     UA[AmountYTD],
     UA[CompanyShortName],T$5,
     UA[Source],Source,
     UA[Year],Year,
     UA[Month],Month,
     UA[AccountCode],$B248&amp;$C248,
     UA[GroupStructure],GroupStructure
  )</f>
        <v>0</v>
      </c>
      <c r="V248" s="43">
        <f>SUMIFS(
     UA[AmountYTD],
     UA[CompanyShortName],V$5,
     UA[Source],Source,
     UA[Year],Year,
     UA[Month],Month,
     UA[AccountCode],$B248&amp;$C248,
     UA[GroupStructure],GroupStructure
  )</f>
        <v>0</v>
      </c>
      <c r="X248" s="43">
        <f>SUMIFS(
     UA[AmountYTD],
     UA[CompanyShortName],X$5,
     UA[Source],Source,
     UA[Year],Year,
     UA[Month],Month,
     UA[AccountCode],$B248&amp;$C248,
     UA[GroupStructure],GroupStructure
  )</f>
        <v>0</v>
      </c>
      <c r="Z248" s="43">
        <f>SUMIFS(
     UA[AmountYTD],
     UA[CompanyShortName],Z$5,
     UA[Source],Source,
     UA[Year],Year,
     UA[Month],Month,
     UA[AccountCode],$B248&amp;$C248,
     UA[GroupStructure],GroupStructure
  )</f>
        <v>0</v>
      </c>
      <c r="AB248" s="43">
        <f>SUMIFS(
     UA[AmountYTD],
     UA[CompanyShortName],AB$5,
     UA[Source],Source,
     UA[Year],Year,
     UA[Month],Month,
     UA[AccountCode],$B248&amp;$C248,
     UA[GroupStructure],GroupStructure
  )</f>
        <v>0</v>
      </c>
      <c r="AD248" s="43">
        <f>SUMIFS(
     UA[AmountYTD],
     UA[CompanyShortName],AD$5,
     UA[Source],Source,
     UA[Year],Year,
     UA[Month],Month,
     UA[AccountCode],$B248&amp;$C248,
     UA[GroupStructure],GroupStructure
  )</f>
        <v>0</v>
      </c>
      <c r="AF248" s="43">
        <f>SUMIFS(
     UA[AmountYTD],
     UA[CompanyShortName],AF$5,
     UA[Source],Source,
     UA[Year],Year,
     UA[Month],Month,
     UA[AccountCode],$B248&amp;$C248,
     UA[GroupStructure],GroupStructure
  )</f>
        <v>0</v>
      </c>
      <c r="AH248" s="43">
        <f>SUMIFS(
     UA[AmountYTD],
     UA[CompanyShortName],AH$5,
     UA[Source],Source,
     UA[Year],Year,
     UA[Month],Month,
     UA[AccountCode],$B248&amp;$C248,
     UA[GroupStructure],GroupStructure
  )</f>
        <v>0</v>
      </c>
      <c r="AJ248" s="43">
        <f>SUMIFS(
     UA[AmountYTD],
     UA[CompanyShortName],AJ$5,
     UA[Source],Source,
     UA[Year],Year,
     UA[Month],Month,
     UA[AccountCode],$B248&amp;$C248,
     UA[GroupStructure],GroupStructure
  )</f>
        <v>0</v>
      </c>
      <c r="AL248" s="43">
        <f>SUMIFS(
     UA[AmountYTD],
     UA[CompanyShortName],AL$5,
     UA[Source],Source,
     UA[Year],Year,
     UA[Month],Month,
     UA[AccountCode],$B248&amp;$C248,
     UA[GroupStructure],GroupStructure
  )</f>
        <v>0</v>
      </c>
      <c r="AN248" s="43">
        <f>SUMIFS(
     UA[AmountYTD],
     UA[CompanyShortName],AN$5,
     UA[Source],Source,
     UA[Year],Year,
     UA[Month],Month,
     UA[AccountCode],$B248&amp;$C248,
     UA[GroupStructure],GroupStructure
  )</f>
        <v>0</v>
      </c>
      <c r="AP248" s="43">
        <f>SUMIFS(
     UA[AmountYTD],
     UA[CompanyShortName],AP$5,
     UA[Source],Source,
     UA[Year],Year,
     UA[Month],Month,
     UA[AccountCode],$B248&amp;$C248,
     UA[GroupStructure],GroupStructure
  )</f>
        <v>0</v>
      </c>
      <c r="AR248" s="43">
        <f>SUMIFS(
     UA[AmountYTD],
     UA[CompanyShortName],AR$5,
     UA[Source],Source,
     UA[Year],Year,
     UA[Month],Month,
     UA[AccountCode],$B248&amp;$C248,
     UA[GroupStructure],GroupStructure
  )</f>
        <v>0</v>
      </c>
    </row>
    <row r="249" spans="1:45" ht="17.100000000000001" hidden="1" customHeight="1" outlineLevel="2" x14ac:dyDescent="0.25">
      <c r="B249" s="4">
        <f t="shared" si="306"/>
        <v>130</v>
      </c>
      <c r="C249" s="4">
        <f t="shared" si="307"/>
        <v>130</v>
      </c>
      <c r="D249" s="4" t="str">
        <f>IFERROR(VLOOKUP($B249&amp;$C249,GA[],2,FALSE),"")</f>
        <v/>
      </c>
      <c r="F249" s="43">
        <f>SUMIFS(
     UA[AmountYTD],
     UA[CompanyShortName],F$5,
     UA[Source],Source,
     UA[Year],Year,
     UA[Month],Month,
     UA[AccountCode],$B249&amp;$C249,
     UA[GroupStructure],GroupStructure
  )</f>
        <v>0</v>
      </c>
      <c r="H249" s="43">
        <f>SUMIFS(
     UA[AmountYTD],
     UA[CompanyShortName],H$5,
     UA[Source],Source,
     UA[Year],Year,
     UA[Month],Month,
     UA[AccountCode],$B249&amp;$C249,
     UA[GroupStructure],GroupStructure
  )</f>
        <v>0</v>
      </c>
      <c r="J249" s="43">
        <f>SUMIFS(
     UA[AmountYTD],
     UA[CompanyShortName],J$5,
     UA[Source],Source,
     UA[Year],Year,
     UA[Month],Month,
     UA[AccountCode],$B249&amp;$C249,
     UA[GroupStructure],GroupStructure
  )</f>
        <v>0</v>
      </c>
      <c r="L249" s="43">
        <f>SUMIFS(
     UA[AmountYTD],
     UA[CompanyShortName],L$5,
     UA[Source],Source,
     UA[Year],Year,
     UA[Month],Month,
     UA[AccountCode],$B249&amp;$C249,
     UA[GroupStructure],GroupStructure
  )</f>
        <v>0</v>
      </c>
      <c r="N249" s="43">
        <f>SUMIFS(
     UA[AmountYTD],
     UA[CompanyShortName],N$5,
     UA[Source],Source,
     UA[Year],Year,
     UA[Month],Month,
     UA[AccountCode],$B249&amp;$C249,
     UA[GroupStructure],GroupStructure
  )</f>
        <v>0</v>
      </c>
      <c r="P249" s="43">
        <f>SUMIFS(
     UA[AmountYTD],
     UA[CompanyShortName],P$5,
     UA[Source],Source,
     UA[Year],Year,
     UA[Month],Month,
     UA[AccountCode],$B249&amp;$C249,
     UA[GroupStructure],GroupStructure
  )</f>
        <v>0</v>
      </c>
      <c r="R249" s="43">
        <f>SUMIFS(
     UA[AmountYTD],
     UA[CompanyShortName],R$5,
     UA[Source],Source,
     UA[Year],Year,
     UA[Month],Month,
     UA[AccountCode],$B249&amp;$C249,
     UA[GroupStructure],GroupStructure
  )</f>
        <v>0</v>
      </c>
      <c r="T249" s="43">
        <f>SUMIFS(
     UA[AmountYTD],
     UA[CompanyShortName],T$5,
     UA[Source],Source,
     UA[Year],Year,
     UA[Month],Month,
     UA[AccountCode],$B249&amp;$C249,
     UA[GroupStructure],GroupStructure
  )</f>
        <v>0</v>
      </c>
      <c r="V249" s="43">
        <f>SUMIFS(
     UA[AmountYTD],
     UA[CompanyShortName],V$5,
     UA[Source],Source,
     UA[Year],Year,
     UA[Month],Month,
     UA[AccountCode],$B249&amp;$C249,
     UA[GroupStructure],GroupStructure
  )</f>
        <v>0</v>
      </c>
      <c r="X249" s="43">
        <f>SUMIFS(
     UA[AmountYTD],
     UA[CompanyShortName],X$5,
     UA[Source],Source,
     UA[Year],Year,
     UA[Month],Month,
     UA[AccountCode],$B249&amp;$C249,
     UA[GroupStructure],GroupStructure
  )</f>
        <v>0</v>
      </c>
      <c r="Z249" s="43">
        <f>SUMIFS(
     UA[AmountYTD],
     UA[CompanyShortName],Z$5,
     UA[Source],Source,
     UA[Year],Year,
     UA[Month],Month,
     UA[AccountCode],$B249&amp;$C249,
     UA[GroupStructure],GroupStructure
  )</f>
        <v>0</v>
      </c>
      <c r="AB249" s="43">
        <f>SUMIFS(
     UA[AmountYTD],
     UA[CompanyShortName],AB$5,
     UA[Source],Source,
     UA[Year],Year,
     UA[Month],Month,
     UA[AccountCode],$B249&amp;$C249,
     UA[GroupStructure],GroupStructure
  )</f>
        <v>0</v>
      </c>
      <c r="AD249" s="43">
        <f>SUMIFS(
     UA[AmountYTD],
     UA[CompanyShortName],AD$5,
     UA[Source],Source,
     UA[Year],Year,
     UA[Month],Month,
     UA[AccountCode],$B249&amp;$C249,
     UA[GroupStructure],GroupStructure
  )</f>
        <v>0</v>
      </c>
      <c r="AF249" s="43">
        <f>SUMIFS(
     UA[AmountYTD],
     UA[CompanyShortName],AF$5,
     UA[Source],Source,
     UA[Year],Year,
     UA[Month],Month,
     UA[AccountCode],$B249&amp;$C249,
     UA[GroupStructure],GroupStructure
  )</f>
        <v>0</v>
      </c>
      <c r="AH249" s="43">
        <f>SUMIFS(
     UA[AmountYTD],
     UA[CompanyShortName],AH$5,
     UA[Source],Source,
     UA[Year],Year,
     UA[Month],Month,
     UA[AccountCode],$B249&amp;$C249,
     UA[GroupStructure],GroupStructure
  )</f>
        <v>0</v>
      </c>
      <c r="AJ249" s="43">
        <f>SUMIFS(
     UA[AmountYTD],
     UA[CompanyShortName],AJ$5,
     UA[Source],Source,
     UA[Year],Year,
     UA[Month],Month,
     UA[AccountCode],$B249&amp;$C249,
     UA[GroupStructure],GroupStructure
  )</f>
        <v>0</v>
      </c>
      <c r="AL249" s="43">
        <f>SUMIFS(
     UA[AmountYTD],
     UA[CompanyShortName],AL$5,
     UA[Source],Source,
     UA[Year],Year,
     UA[Month],Month,
     UA[AccountCode],$B249&amp;$C249,
     UA[GroupStructure],GroupStructure
  )</f>
        <v>0</v>
      </c>
      <c r="AN249" s="43">
        <f>SUMIFS(
     UA[AmountYTD],
     UA[CompanyShortName],AN$5,
     UA[Source],Source,
     UA[Year],Year,
     UA[Month],Month,
     UA[AccountCode],$B249&amp;$C249,
     UA[GroupStructure],GroupStructure
  )</f>
        <v>0</v>
      </c>
      <c r="AP249" s="43">
        <f>SUMIFS(
     UA[AmountYTD],
     UA[CompanyShortName],AP$5,
     UA[Source],Source,
     UA[Year],Year,
     UA[Month],Month,
     UA[AccountCode],$B249&amp;$C249,
     UA[GroupStructure],GroupStructure
  )</f>
        <v>0</v>
      </c>
      <c r="AR249" s="43">
        <f>SUMIFS(
     UA[AmountYTD],
     UA[CompanyShortName],AR$5,
     UA[Source],Source,
     UA[Year],Year,
     UA[Month],Month,
     UA[AccountCode],$B249&amp;$C249,
     UA[GroupStructure],GroupStructure
  )</f>
        <v>0</v>
      </c>
    </row>
    <row r="250" spans="1:45" ht="17.100000000000001" hidden="1" customHeight="1" outlineLevel="2" x14ac:dyDescent="0.25">
      <c r="B250" s="4">
        <f t="shared" si="306"/>
        <v>130</v>
      </c>
      <c r="C250" s="4">
        <f t="shared" si="307"/>
        <v>140</v>
      </c>
      <c r="D250" s="4" t="str">
        <f>IFERROR(VLOOKUP($B250&amp;$C250,GA[],2,FALSE),"")</f>
        <v/>
      </c>
      <c r="F250" s="43">
        <f>SUMIFS(
     UA[AmountYTD],
     UA[CompanyShortName],F$5,
     UA[Source],Source,
     UA[Year],Year,
     UA[Month],Month,
     UA[AccountCode],$B250&amp;$C250,
     UA[GroupStructure],GroupStructure
  )</f>
        <v>0</v>
      </c>
      <c r="H250" s="43">
        <f>SUMIFS(
     UA[AmountYTD],
     UA[CompanyShortName],H$5,
     UA[Source],Source,
     UA[Year],Year,
     UA[Month],Month,
     UA[AccountCode],$B250&amp;$C250,
     UA[GroupStructure],GroupStructure
  )</f>
        <v>0</v>
      </c>
      <c r="J250" s="43">
        <f>SUMIFS(
     UA[AmountYTD],
     UA[CompanyShortName],J$5,
     UA[Source],Source,
     UA[Year],Year,
     UA[Month],Month,
     UA[AccountCode],$B250&amp;$C250,
     UA[GroupStructure],GroupStructure
  )</f>
        <v>0</v>
      </c>
      <c r="L250" s="43">
        <f>SUMIFS(
     UA[AmountYTD],
     UA[CompanyShortName],L$5,
     UA[Source],Source,
     UA[Year],Year,
     UA[Month],Month,
     UA[AccountCode],$B250&amp;$C250,
     UA[GroupStructure],GroupStructure
  )</f>
        <v>0</v>
      </c>
      <c r="N250" s="43">
        <f>SUMIFS(
     UA[AmountYTD],
     UA[CompanyShortName],N$5,
     UA[Source],Source,
     UA[Year],Year,
     UA[Month],Month,
     UA[AccountCode],$B250&amp;$C250,
     UA[GroupStructure],GroupStructure
  )</f>
        <v>0</v>
      </c>
      <c r="P250" s="43">
        <f>SUMIFS(
     UA[AmountYTD],
     UA[CompanyShortName],P$5,
     UA[Source],Source,
     UA[Year],Year,
     UA[Month],Month,
     UA[AccountCode],$B250&amp;$C250,
     UA[GroupStructure],GroupStructure
  )</f>
        <v>0</v>
      </c>
      <c r="R250" s="43">
        <f>SUMIFS(
     UA[AmountYTD],
     UA[CompanyShortName],R$5,
     UA[Source],Source,
     UA[Year],Year,
     UA[Month],Month,
     UA[AccountCode],$B250&amp;$C250,
     UA[GroupStructure],GroupStructure
  )</f>
        <v>0</v>
      </c>
      <c r="T250" s="43">
        <f>SUMIFS(
     UA[AmountYTD],
     UA[CompanyShortName],T$5,
     UA[Source],Source,
     UA[Year],Year,
     UA[Month],Month,
     UA[AccountCode],$B250&amp;$C250,
     UA[GroupStructure],GroupStructure
  )</f>
        <v>0</v>
      </c>
      <c r="V250" s="43">
        <f>SUMIFS(
     UA[AmountYTD],
     UA[CompanyShortName],V$5,
     UA[Source],Source,
     UA[Year],Year,
     UA[Month],Month,
     UA[AccountCode],$B250&amp;$C250,
     UA[GroupStructure],GroupStructure
  )</f>
        <v>0</v>
      </c>
      <c r="X250" s="43">
        <f>SUMIFS(
     UA[AmountYTD],
     UA[CompanyShortName],X$5,
     UA[Source],Source,
     UA[Year],Year,
     UA[Month],Month,
     UA[AccountCode],$B250&amp;$C250,
     UA[GroupStructure],GroupStructure
  )</f>
        <v>0</v>
      </c>
      <c r="Z250" s="43">
        <f>SUMIFS(
     UA[AmountYTD],
     UA[CompanyShortName],Z$5,
     UA[Source],Source,
     UA[Year],Year,
     UA[Month],Month,
     UA[AccountCode],$B250&amp;$C250,
     UA[GroupStructure],GroupStructure
  )</f>
        <v>0</v>
      </c>
      <c r="AB250" s="43">
        <f>SUMIFS(
     UA[AmountYTD],
     UA[CompanyShortName],AB$5,
     UA[Source],Source,
     UA[Year],Year,
     UA[Month],Month,
     UA[AccountCode],$B250&amp;$C250,
     UA[GroupStructure],GroupStructure
  )</f>
        <v>0</v>
      </c>
      <c r="AD250" s="43">
        <f>SUMIFS(
     UA[AmountYTD],
     UA[CompanyShortName],AD$5,
     UA[Source],Source,
     UA[Year],Year,
     UA[Month],Month,
     UA[AccountCode],$B250&amp;$C250,
     UA[GroupStructure],GroupStructure
  )</f>
        <v>0</v>
      </c>
      <c r="AF250" s="43">
        <f>SUMIFS(
     UA[AmountYTD],
     UA[CompanyShortName],AF$5,
     UA[Source],Source,
     UA[Year],Year,
     UA[Month],Month,
     UA[AccountCode],$B250&amp;$C250,
     UA[GroupStructure],GroupStructure
  )</f>
        <v>0</v>
      </c>
      <c r="AH250" s="43">
        <f>SUMIFS(
     UA[AmountYTD],
     UA[CompanyShortName],AH$5,
     UA[Source],Source,
     UA[Year],Year,
     UA[Month],Month,
     UA[AccountCode],$B250&amp;$C250,
     UA[GroupStructure],GroupStructure
  )</f>
        <v>0</v>
      </c>
      <c r="AJ250" s="43">
        <f>SUMIFS(
     UA[AmountYTD],
     UA[CompanyShortName],AJ$5,
     UA[Source],Source,
     UA[Year],Year,
     UA[Month],Month,
     UA[AccountCode],$B250&amp;$C250,
     UA[GroupStructure],GroupStructure
  )</f>
        <v>0</v>
      </c>
      <c r="AL250" s="43">
        <f>SUMIFS(
     UA[AmountYTD],
     UA[CompanyShortName],AL$5,
     UA[Source],Source,
     UA[Year],Year,
     UA[Month],Month,
     UA[AccountCode],$B250&amp;$C250,
     UA[GroupStructure],GroupStructure
  )</f>
        <v>0</v>
      </c>
      <c r="AN250" s="43">
        <f>SUMIFS(
     UA[AmountYTD],
     UA[CompanyShortName],AN$5,
     UA[Source],Source,
     UA[Year],Year,
     UA[Month],Month,
     UA[AccountCode],$B250&amp;$C250,
     UA[GroupStructure],GroupStructure
  )</f>
        <v>0</v>
      </c>
      <c r="AP250" s="43">
        <f>SUMIFS(
     UA[AmountYTD],
     UA[CompanyShortName],AP$5,
     UA[Source],Source,
     UA[Year],Year,
     UA[Month],Month,
     UA[AccountCode],$B250&amp;$C250,
     UA[GroupStructure],GroupStructure
  )</f>
        <v>0</v>
      </c>
      <c r="AR250" s="43">
        <f>SUMIFS(
     UA[AmountYTD],
     UA[CompanyShortName],AR$5,
     UA[Source],Source,
     UA[Year],Year,
     UA[Month],Month,
     UA[AccountCode],$B250&amp;$C250,
     UA[GroupStructure],GroupStructure
  )</f>
        <v>0</v>
      </c>
    </row>
    <row r="251" spans="1:45" ht="17.100000000000001" hidden="1" customHeight="1" outlineLevel="2" x14ac:dyDescent="0.25">
      <c r="B251" s="4">
        <f t="shared" si="306"/>
        <v>130</v>
      </c>
      <c r="C251" s="4">
        <f t="shared" si="307"/>
        <v>150</v>
      </c>
      <c r="D251" s="4" t="str">
        <f>IFERROR(VLOOKUP($B251&amp;$C251,GA[],2,FALSE),"")</f>
        <v/>
      </c>
      <c r="F251" s="43">
        <f>SUMIFS(
     UA[AmountYTD],
     UA[CompanyShortName],F$5,
     UA[Source],Source,
     UA[Year],Year,
     UA[Month],Month,
     UA[AccountCode],$B251&amp;$C251,
     UA[GroupStructure],GroupStructure
  )</f>
        <v>0</v>
      </c>
      <c r="H251" s="43">
        <f>SUMIFS(
     UA[AmountYTD],
     UA[CompanyShortName],H$5,
     UA[Source],Source,
     UA[Year],Year,
     UA[Month],Month,
     UA[AccountCode],$B251&amp;$C251,
     UA[GroupStructure],GroupStructure
  )</f>
        <v>0</v>
      </c>
      <c r="J251" s="43">
        <f>SUMIFS(
     UA[AmountYTD],
     UA[CompanyShortName],J$5,
     UA[Source],Source,
     UA[Year],Year,
     UA[Month],Month,
     UA[AccountCode],$B251&amp;$C251,
     UA[GroupStructure],GroupStructure
  )</f>
        <v>0</v>
      </c>
      <c r="L251" s="43">
        <f>SUMIFS(
     UA[AmountYTD],
     UA[CompanyShortName],L$5,
     UA[Source],Source,
     UA[Year],Year,
     UA[Month],Month,
     UA[AccountCode],$B251&amp;$C251,
     UA[GroupStructure],GroupStructure
  )</f>
        <v>0</v>
      </c>
      <c r="N251" s="43">
        <f>SUMIFS(
     UA[AmountYTD],
     UA[CompanyShortName],N$5,
     UA[Source],Source,
     UA[Year],Year,
     UA[Month],Month,
     UA[AccountCode],$B251&amp;$C251,
     UA[GroupStructure],GroupStructure
  )</f>
        <v>0</v>
      </c>
      <c r="P251" s="43">
        <f>SUMIFS(
     UA[AmountYTD],
     UA[CompanyShortName],P$5,
     UA[Source],Source,
     UA[Year],Year,
     UA[Month],Month,
     UA[AccountCode],$B251&amp;$C251,
     UA[GroupStructure],GroupStructure
  )</f>
        <v>0</v>
      </c>
      <c r="R251" s="43">
        <f>SUMIFS(
     UA[AmountYTD],
     UA[CompanyShortName],R$5,
     UA[Source],Source,
     UA[Year],Year,
     UA[Month],Month,
     UA[AccountCode],$B251&amp;$C251,
     UA[GroupStructure],GroupStructure
  )</f>
        <v>0</v>
      </c>
      <c r="T251" s="43">
        <f>SUMIFS(
     UA[AmountYTD],
     UA[CompanyShortName],T$5,
     UA[Source],Source,
     UA[Year],Year,
     UA[Month],Month,
     UA[AccountCode],$B251&amp;$C251,
     UA[GroupStructure],GroupStructure
  )</f>
        <v>0</v>
      </c>
      <c r="V251" s="43">
        <f>SUMIFS(
     UA[AmountYTD],
     UA[CompanyShortName],V$5,
     UA[Source],Source,
     UA[Year],Year,
     UA[Month],Month,
     UA[AccountCode],$B251&amp;$C251,
     UA[GroupStructure],GroupStructure
  )</f>
        <v>0</v>
      </c>
      <c r="X251" s="43">
        <f>SUMIFS(
     UA[AmountYTD],
     UA[CompanyShortName],X$5,
     UA[Source],Source,
     UA[Year],Year,
     UA[Month],Month,
     UA[AccountCode],$B251&amp;$C251,
     UA[GroupStructure],GroupStructure
  )</f>
        <v>0</v>
      </c>
      <c r="Z251" s="43">
        <f>SUMIFS(
     UA[AmountYTD],
     UA[CompanyShortName],Z$5,
     UA[Source],Source,
     UA[Year],Year,
     UA[Month],Month,
     UA[AccountCode],$B251&amp;$C251,
     UA[GroupStructure],GroupStructure
  )</f>
        <v>0</v>
      </c>
      <c r="AB251" s="43">
        <f>SUMIFS(
     UA[AmountYTD],
     UA[CompanyShortName],AB$5,
     UA[Source],Source,
     UA[Year],Year,
     UA[Month],Month,
     UA[AccountCode],$B251&amp;$C251,
     UA[GroupStructure],GroupStructure
  )</f>
        <v>0</v>
      </c>
      <c r="AD251" s="43">
        <f>SUMIFS(
     UA[AmountYTD],
     UA[CompanyShortName],AD$5,
     UA[Source],Source,
     UA[Year],Year,
     UA[Month],Month,
     UA[AccountCode],$B251&amp;$C251,
     UA[GroupStructure],GroupStructure
  )</f>
        <v>0</v>
      </c>
      <c r="AF251" s="43">
        <f>SUMIFS(
     UA[AmountYTD],
     UA[CompanyShortName],AF$5,
     UA[Source],Source,
     UA[Year],Year,
     UA[Month],Month,
     UA[AccountCode],$B251&amp;$C251,
     UA[GroupStructure],GroupStructure
  )</f>
        <v>0</v>
      </c>
      <c r="AH251" s="43">
        <f>SUMIFS(
     UA[AmountYTD],
     UA[CompanyShortName],AH$5,
     UA[Source],Source,
     UA[Year],Year,
     UA[Month],Month,
     UA[AccountCode],$B251&amp;$C251,
     UA[GroupStructure],GroupStructure
  )</f>
        <v>0</v>
      </c>
      <c r="AJ251" s="43">
        <f>SUMIFS(
     UA[AmountYTD],
     UA[CompanyShortName],AJ$5,
     UA[Source],Source,
     UA[Year],Year,
     UA[Month],Month,
     UA[AccountCode],$B251&amp;$C251,
     UA[GroupStructure],GroupStructure
  )</f>
        <v>0</v>
      </c>
      <c r="AL251" s="43">
        <f>SUMIFS(
     UA[AmountYTD],
     UA[CompanyShortName],AL$5,
     UA[Source],Source,
     UA[Year],Year,
     UA[Month],Month,
     UA[AccountCode],$B251&amp;$C251,
     UA[GroupStructure],GroupStructure
  )</f>
        <v>0</v>
      </c>
      <c r="AN251" s="43">
        <f>SUMIFS(
     UA[AmountYTD],
     UA[CompanyShortName],AN$5,
     UA[Source],Source,
     UA[Year],Year,
     UA[Month],Month,
     UA[AccountCode],$B251&amp;$C251,
     UA[GroupStructure],GroupStructure
  )</f>
        <v>0</v>
      </c>
      <c r="AP251" s="43">
        <f>SUMIFS(
     UA[AmountYTD],
     UA[CompanyShortName],AP$5,
     UA[Source],Source,
     UA[Year],Year,
     UA[Month],Month,
     UA[AccountCode],$B251&amp;$C251,
     UA[GroupStructure],GroupStructure
  )</f>
        <v>0</v>
      </c>
      <c r="AR251" s="43">
        <f>SUMIFS(
     UA[AmountYTD],
     UA[CompanyShortName],AR$5,
     UA[Source],Source,
     UA[Year],Year,
     UA[Month],Month,
     UA[AccountCode],$B251&amp;$C251,
     UA[GroupStructure],GroupStructure
  )</f>
        <v>0</v>
      </c>
    </row>
    <row r="252" spans="1:45" ht="17.100000000000001" hidden="1" customHeight="1" outlineLevel="2" x14ac:dyDescent="0.25">
      <c r="B252" s="4">
        <f t="shared" si="306"/>
        <v>130</v>
      </c>
      <c r="C252" s="4">
        <f t="shared" si="307"/>
        <v>160</v>
      </c>
      <c r="D252" s="4" t="str">
        <f>IFERROR(VLOOKUP($B252&amp;$C252,GA[],2,FALSE),"")</f>
        <v/>
      </c>
      <c r="F252" s="43">
        <f>SUMIFS(
     UA[AmountYTD],
     UA[CompanyShortName],F$5,
     UA[Source],Source,
     UA[Year],Year,
     UA[Month],Month,
     UA[AccountCode],$B252&amp;$C252,
     UA[GroupStructure],GroupStructure
  )</f>
        <v>0</v>
      </c>
      <c r="H252" s="43">
        <f>SUMIFS(
     UA[AmountYTD],
     UA[CompanyShortName],H$5,
     UA[Source],Source,
     UA[Year],Year,
     UA[Month],Month,
     UA[AccountCode],$B252&amp;$C252,
     UA[GroupStructure],GroupStructure
  )</f>
        <v>0</v>
      </c>
      <c r="J252" s="43">
        <f>SUMIFS(
     UA[AmountYTD],
     UA[CompanyShortName],J$5,
     UA[Source],Source,
     UA[Year],Year,
     UA[Month],Month,
     UA[AccountCode],$B252&amp;$C252,
     UA[GroupStructure],GroupStructure
  )</f>
        <v>0</v>
      </c>
      <c r="L252" s="43">
        <f>SUMIFS(
     UA[AmountYTD],
     UA[CompanyShortName],L$5,
     UA[Source],Source,
     UA[Year],Year,
     UA[Month],Month,
     UA[AccountCode],$B252&amp;$C252,
     UA[GroupStructure],GroupStructure
  )</f>
        <v>0</v>
      </c>
      <c r="N252" s="43">
        <f>SUMIFS(
     UA[AmountYTD],
     UA[CompanyShortName],N$5,
     UA[Source],Source,
     UA[Year],Year,
     UA[Month],Month,
     UA[AccountCode],$B252&amp;$C252,
     UA[GroupStructure],GroupStructure
  )</f>
        <v>0</v>
      </c>
      <c r="P252" s="43">
        <f>SUMIFS(
     UA[AmountYTD],
     UA[CompanyShortName],P$5,
     UA[Source],Source,
     UA[Year],Year,
     UA[Month],Month,
     UA[AccountCode],$B252&amp;$C252,
     UA[GroupStructure],GroupStructure
  )</f>
        <v>0</v>
      </c>
      <c r="R252" s="43">
        <f>SUMIFS(
     UA[AmountYTD],
     UA[CompanyShortName],R$5,
     UA[Source],Source,
     UA[Year],Year,
     UA[Month],Month,
     UA[AccountCode],$B252&amp;$C252,
     UA[GroupStructure],GroupStructure
  )</f>
        <v>0</v>
      </c>
      <c r="T252" s="43">
        <f>SUMIFS(
     UA[AmountYTD],
     UA[CompanyShortName],T$5,
     UA[Source],Source,
     UA[Year],Year,
     UA[Month],Month,
     UA[AccountCode],$B252&amp;$C252,
     UA[GroupStructure],GroupStructure
  )</f>
        <v>0</v>
      </c>
      <c r="V252" s="43">
        <f>SUMIFS(
     UA[AmountYTD],
     UA[CompanyShortName],V$5,
     UA[Source],Source,
     UA[Year],Year,
     UA[Month],Month,
     UA[AccountCode],$B252&amp;$C252,
     UA[GroupStructure],GroupStructure
  )</f>
        <v>0</v>
      </c>
      <c r="X252" s="43">
        <f>SUMIFS(
     UA[AmountYTD],
     UA[CompanyShortName],X$5,
     UA[Source],Source,
     UA[Year],Year,
     UA[Month],Month,
     UA[AccountCode],$B252&amp;$C252,
     UA[GroupStructure],GroupStructure
  )</f>
        <v>0</v>
      </c>
      <c r="Z252" s="43">
        <f>SUMIFS(
     UA[AmountYTD],
     UA[CompanyShortName],Z$5,
     UA[Source],Source,
     UA[Year],Year,
     UA[Month],Month,
     UA[AccountCode],$B252&amp;$C252,
     UA[GroupStructure],GroupStructure
  )</f>
        <v>0</v>
      </c>
      <c r="AB252" s="43">
        <f>SUMIFS(
     UA[AmountYTD],
     UA[CompanyShortName],AB$5,
     UA[Source],Source,
     UA[Year],Year,
     UA[Month],Month,
     UA[AccountCode],$B252&amp;$C252,
     UA[GroupStructure],GroupStructure
  )</f>
        <v>0</v>
      </c>
      <c r="AD252" s="43">
        <f>SUMIFS(
     UA[AmountYTD],
     UA[CompanyShortName],AD$5,
     UA[Source],Source,
     UA[Year],Year,
     UA[Month],Month,
     UA[AccountCode],$B252&amp;$C252,
     UA[GroupStructure],GroupStructure
  )</f>
        <v>0</v>
      </c>
      <c r="AF252" s="43">
        <f>SUMIFS(
     UA[AmountYTD],
     UA[CompanyShortName],AF$5,
     UA[Source],Source,
     UA[Year],Year,
     UA[Month],Month,
     UA[AccountCode],$B252&amp;$C252,
     UA[GroupStructure],GroupStructure
  )</f>
        <v>0</v>
      </c>
      <c r="AH252" s="43">
        <f>SUMIFS(
     UA[AmountYTD],
     UA[CompanyShortName],AH$5,
     UA[Source],Source,
     UA[Year],Year,
     UA[Month],Month,
     UA[AccountCode],$B252&amp;$C252,
     UA[GroupStructure],GroupStructure
  )</f>
        <v>0</v>
      </c>
      <c r="AJ252" s="43">
        <f>SUMIFS(
     UA[AmountYTD],
     UA[CompanyShortName],AJ$5,
     UA[Source],Source,
     UA[Year],Year,
     UA[Month],Month,
     UA[AccountCode],$B252&amp;$C252,
     UA[GroupStructure],GroupStructure
  )</f>
        <v>0</v>
      </c>
      <c r="AL252" s="43">
        <f>SUMIFS(
     UA[AmountYTD],
     UA[CompanyShortName],AL$5,
     UA[Source],Source,
     UA[Year],Year,
     UA[Month],Month,
     UA[AccountCode],$B252&amp;$C252,
     UA[GroupStructure],GroupStructure
  )</f>
        <v>0</v>
      </c>
      <c r="AN252" s="43">
        <f>SUMIFS(
     UA[AmountYTD],
     UA[CompanyShortName],AN$5,
     UA[Source],Source,
     UA[Year],Year,
     UA[Month],Month,
     UA[AccountCode],$B252&amp;$C252,
     UA[GroupStructure],GroupStructure
  )</f>
        <v>0</v>
      </c>
      <c r="AP252" s="43">
        <f>SUMIFS(
     UA[AmountYTD],
     UA[CompanyShortName],AP$5,
     UA[Source],Source,
     UA[Year],Year,
     UA[Month],Month,
     UA[AccountCode],$B252&amp;$C252,
     UA[GroupStructure],GroupStructure
  )</f>
        <v>0</v>
      </c>
      <c r="AR252" s="43">
        <f>SUMIFS(
     UA[AmountYTD],
     UA[CompanyShortName],AR$5,
     UA[Source],Source,
     UA[Year],Year,
     UA[Month],Month,
     UA[AccountCode],$B252&amp;$C252,
     UA[GroupStructure],GroupStructure
  )</f>
        <v>0</v>
      </c>
    </row>
    <row r="253" spans="1:45" ht="17.100000000000001" hidden="1" customHeight="1" outlineLevel="2" x14ac:dyDescent="0.25">
      <c r="B253" s="4">
        <f t="shared" si="306"/>
        <v>130</v>
      </c>
      <c r="C253" s="4">
        <f t="shared" si="307"/>
        <v>170</v>
      </c>
      <c r="D253" s="4" t="str">
        <f>IFERROR(VLOOKUP($B253&amp;$C253,GA[],2,FALSE),"")</f>
        <v/>
      </c>
      <c r="F253" s="43">
        <f>SUMIFS(
     UA[AmountYTD],
     UA[CompanyShortName],F$5,
     UA[Source],Source,
     UA[Year],Year,
     UA[Month],Month,
     UA[AccountCode],$B253&amp;$C253,
     UA[GroupStructure],GroupStructure
  )</f>
        <v>0</v>
      </c>
      <c r="H253" s="43">
        <f>SUMIFS(
     UA[AmountYTD],
     UA[CompanyShortName],H$5,
     UA[Source],Source,
     UA[Year],Year,
     UA[Month],Month,
     UA[AccountCode],$B253&amp;$C253,
     UA[GroupStructure],GroupStructure
  )</f>
        <v>0</v>
      </c>
      <c r="J253" s="43">
        <f>SUMIFS(
     UA[AmountYTD],
     UA[CompanyShortName],J$5,
     UA[Source],Source,
     UA[Year],Year,
     UA[Month],Month,
     UA[AccountCode],$B253&amp;$C253,
     UA[GroupStructure],GroupStructure
  )</f>
        <v>0</v>
      </c>
      <c r="L253" s="43">
        <f>SUMIFS(
     UA[AmountYTD],
     UA[CompanyShortName],L$5,
     UA[Source],Source,
     UA[Year],Year,
     UA[Month],Month,
     UA[AccountCode],$B253&amp;$C253,
     UA[GroupStructure],GroupStructure
  )</f>
        <v>0</v>
      </c>
      <c r="N253" s="43">
        <f>SUMIFS(
     UA[AmountYTD],
     UA[CompanyShortName],N$5,
     UA[Source],Source,
     UA[Year],Year,
     UA[Month],Month,
     UA[AccountCode],$B253&amp;$C253,
     UA[GroupStructure],GroupStructure
  )</f>
        <v>0</v>
      </c>
      <c r="P253" s="43">
        <f>SUMIFS(
     UA[AmountYTD],
     UA[CompanyShortName],P$5,
     UA[Source],Source,
     UA[Year],Year,
     UA[Month],Month,
     UA[AccountCode],$B253&amp;$C253,
     UA[GroupStructure],GroupStructure
  )</f>
        <v>0</v>
      </c>
      <c r="R253" s="43">
        <f>SUMIFS(
     UA[AmountYTD],
     UA[CompanyShortName],R$5,
     UA[Source],Source,
     UA[Year],Year,
     UA[Month],Month,
     UA[AccountCode],$B253&amp;$C253,
     UA[GroupStructure],GroupStructure
  )</f>
        <v>0</v>
      </c>
      <c r="T253" s="43">
        <f>SUMIFS(
     UA[AmountYTD],
     UA[CompanyShortName],T$5,
     UA[Source],Source,
     UA[Year],Year,
     UA[Month],Month,
     UA[AccountCode],$B253&amp;$C253,
     UA[GroupStructure],GroupStructure
  )</f>
        <v>0</v>
      </c>
      <c r="V253" s="43">
        <f>SUMIFS(
     UA[AmountYTD],
     UA[CompanyShortName],V$5,
     UA[Source],Source,
     UA[Year],Year,
     UA[Month],Month,
     UA[AccountCode],$B253&amp;$C253,
     UA[GroupStructure],GroupStructure
  )</f>
        <v>0</v>
      </c>
      <c r="X253" s="43">
        <f>SUMIFS(
     UA[AmountYTD],
     UA[CompanyShortName],X$5,
     UA[Source],Source,
     UA[Year],Year,
     UA[Month],Month,
     UA[AccountCode],$B253&amp;$C253,
     UA[GroupStructure],GroupStructure
  )</f>
        <v>0</v>
      </c>
      <c r="Z253" s="43">
        <f>SUMIFS(
     UA[AmountYTD],
     UA[CompanyShortName],Z$5,
     UA[Source],Source,
     UA[Year],Year,
     UA[Month],Month,
     UA[AccountCode],$B253&amp;$C253,
     UA[GroupStructure],GroupStructure
  )</f>
        <v>0</v>
      </c>
      <c r="AB253" s="43">
        <f>SUMIFS(
     UA[AmountYTD],
     UA[CompanyShortName],AB$5,
     UA[Source],Source,
     UA[Year],Year,
     UA[Month],Month,
     UA[AccountCode],$B253&amp;$C253,
     UA[GroupStructure],GroupStructure
  )</f>
        <v>0</v>
      </c>
      <c r="AD253" s="43">
        <f>SUMIFS(
     UA[AmountYTD],
     UA[CompanyShortName],AD$5,
     UA[Source],Source,
     UA[Year],Year,
     UA[Month],Month,
     UA[AccountCode],$B253&amp;$C253,
     UA[GroupStructure],GroupStructure
  )</f>
        <v>0</v>
      </c>
      <c r="AF253" s="43">
        <f>SUMIFS(
     UA[AmountYTD],
     UA[CompanyShortName],AF$5,
     UA[Source],Source,
     UA[Year],Year,
     UA[Month],Month,
     UA[AccountCode],$B253&amp;$C253,
     UA[GroupStructure],GroupStructure
  )</f>
        <v>0</v>
      </c>
      <c r="AH253" s="43">
        <f>SUMIFS(
     UA[AmountYTD],
     UA[CompanyShortName],AH$5,
     UA[Source],Source,
     UA[Year],Year,
     UA[Month],Month,
     UA[AccountCode],$B253&amp;$C253,
     UA[GroupStructure],GroupStructure
  )</f>
        <v>0</v>
      </c>
      <c r="AJ253" s="43">
        <f>SUMIFS(
     UA[AmountYTD],
     UA[CompanyShortName],AJ$5,
     UA[Source],Source,
     UA[Year],Year,
     UA[Month],Month,
     UA[AccountCode],$B253&amp;$C253,
     UA[GroupStructure],GroupStructure
  )</f>
        <v>0</v>
      </c>
      <c r="AL253" s="43">
        <f>SUMIFS(
     UA[AmountYTD],
     UA[CompanyShortName],AL$5,
     UA[Source],Source,
     UA[Year],Year,
     UA[Month],Month,
     UA[AccountCode],$B253&amp;$C253,
     UA[GroupStructure],GroupStructure
  )</f>
        <v>0</v>
      </c>
      <c r="AN253" s="43">
        <f>SUMIFS(
     UA[AmountYTD],
     UA[CompanyShortName],AN$5,
     UA[Source],Source,
     UA[Year],Year,
     UA[Month],Month,
     UA[AccountCode],$B253&amp;$C253,
     UA[GroupStructure],GroupStructure
  )</f>
        <v>0</v>
      </c>
      <c r="AP253" s="43">
        <f>SUMIFS(
     UA[AmountYTD],
     UA[CompanyShortName],AP$5,
     UA[Source],Source,
     UA[Year],Year,
     UA[Month],Month,
     UA[AccountCode],$B253&amp;$C253,
     UA[GroupStructure],GroupStructure
  )</f>
        <v>0</v>
      </c>
      <c r="AR253" s="43">
        <f>SUMIFS(
     UA[AmountYTD],
     UA[CompanyShortName],AR$5,
     UA[Source],Source,
     UA[Year],Year,
     UA[Month],Month,
     UA[AccountCode],$B253&amp;$C253,
     UA[GroupStructure],GroupStructure
  )</f>
        <v>0</v>
      </c>
    </row>
    <row r="254" spans="1:45" s="5" customFormat="1" ht="17.100000000000001" hidden="1" customHeight="1" outlineLevel="2" x14ac:dyDescent="0.25">
      <c r="A254" s="58"/>
      <c r="B254" s="58">
        <f t="shared" si="306"/>
        <v>130</v>
      </c>
      <c r="C254" s="58">
        <f>C244</f>
        <v>199</v>
      </c>
      <c r="D254" s="58" t="str">
        <f>IFERROR(VLOOKUP($B254&amp;$C254,GA[],2,FALSE),"")</f>
        <v>Cost at the end of the year - Rental of premises</v>
      </c>
      <c r="E254" s="60"/>
      <c r="F254" s="61">
        <f>SUMIFS(
     UA[AmountYTD],
     UA[CompanyShortName],F$5,
     UA[Source],Source,
     UA[Year],Year,
     UA[Month],Month,
     UA[AccountCode],$B254&amp;$C254,
     UA[GroupStructure],GroupStructure
  )</f>
        <v>0</v>
      </c>
      <c r="G254" s="60"/>
      <c r="H254" s="61">
        <f>SUMIFS(
     UA[AmountYTD],
     UA[CompanyShortName],H$5,
     UA[Source],Source,
     UA[Year],Year,
     UA[Month],Month,
     UA[AccountCode],$B254&amp;$C254,
     UA[GroupStructure],GroupStructure
  )</f>
        <v>0</v>
      </c>
      <c r="I254" s="60"/>
      <c r="J254" s="61">
        <f>SUMIFS(
     UA[AmountYTD],
     UA[CompanyShortName],J$5,
     UA[Source],Source,
     UA[Year],Year,
     UA[Month],Month,
     UA[AccountCode],$B254&amp;$C254,
     UA[GroupStructure],GroupStructure
  )</f>
        <v>0</v>
      </c>
      <c r="K254" s="60"/>
      <c r="L254" s="61">
        <f>SUMIFS(
     UA[AmountYTD],
     UA[CompanyShortName],L$5,
     UA[Source],Source,
     UA[Year],Year,
     UA[Month],Month,
     UA[AccountCode],$B254&amp;$C254,
     UA[GroupStructure],GroupStructure
  )</f>
        <v>0</v>
      </c>
      <c r="M254" s="60"/>
      <c r="N254" s="61">
        <f>SUMIFS(
     UA[AmountYTD],
     UA[CompanyShortName],N$5,
     UA[Source],Source,
     UA[Year],Year,
     UA[Month],Month,
     UA[AccountCode],$B254&amp;$C254,
     UA[GroupStructure],GroupStructure
  )</f>
        <v>0</v>
      </c>
      <c r="O254" s="60"/>
      <c r="P254" s="61">
        <f>SUMIFS(
     UA[AmountYTD],
     UA[CompanyShortName],P$5,
     UA[Source],Source,
     UA[Year],Year,
     UA[Month],Month,
     UA[AccountCode],$B254&amp;$C254,
     UA[GroupStructure],GroupStructure
  )</f>
        <v>0</v>
      </c>
      <c r="Q254" s="60"/>
      <c r="R254" s="61">
        <f>SUMIFS(
     UA[AmountYTD],
     UA[CompanyShortName],R$5,
     UA[Source],Source,
     UA[Year],Year,
     UA[Month],Month,
     UA[AccountCode],$B254&amp;$C254,
     UA[GroupStructure],GroupStructure
  )</f>
        <v>0</v>
      </c>
      <c r="S254" s="60"/>
      <c r="T254" s="61">
        <f>SUMIFS(
     UA[AmountYTD],
     UA[CompanyShortName],T$5,
     UA[Source],Source,
     UA[Year],Year,
     UA[Month],Month,
     UA[AccountCode],$B254&amp;$C254,
     UA[GroupStructure],GroupStructure
  )</f>
        <v>0</v>
      </c>
      <c r="U254" s="60"/>
      <c r="V254" s="61">
        <f>SUMIFS(
     UA[AmountYTD],
     UA[CompanyShortName],V$5,
     UA[Source],Source,
     UA[Year],Year,
     UA[Month],Month,
     UA[AccountCode],$B254&amp;$C254,
     UA[GroupStructure],GroupStructure
  )</f>
        <v>0</v>
      </c>
      <c r="W254" s="60"/>
      <c r="X254" s="61">
        <f>SUMIFS(
     UA[AmountYTD],
     UA[CompanyShortName],X$5,
     UA[Source],Source,
     UA[Year],Year,
     UA[Month],Month,
     UA[AccountCode],$B254&amp;$C254,
     UA[GroupStructure],GroupStructure
  )</f>
        <v>0</v>
      </c>
      <c r="Y254" s="60"/>
      <c r="Z254" s="61">
        <f>SUMIFS(
     UA[AmountYTD],
     UA[CompanyShortName],Z$5,
     UA[Source],Source,
     UA[Year],Year,
     UA[Month],Month,
     UA[AccountCode],$B254&amp;$C254,
     UA[GroupStructure],GroupStructure
  )</f>
        <v>0</v>
      </c>
      <c r="AA254" s="60"/>
      <c r="AB254" s="61">
        <f>SUMIFS(
     UA[AmountYTD],
     UA[CompanyShortName],AB$5,
     UA[Source],Source,
     UA[Year],Year,
     UA[Month],Month,
     UA[AccountCode],$B254&amp;$C254,
     UA[GroupStructure],GroupStructure
  )</f>
        <v>0</v>
      </c>
      <c r="AC254" s="60"/>
      <c r="AD254" s="61">
        <f>SUMIFS(
     UA[AmountYTD],
     UA[CompanyShortName],AD$5,
     UA[Source],Source,
     UA[Year],Year,
     UA[Month],Month,
     UA[AccountCode],$B254&amp;$C254,
     UA[GroupStructure],GroupStructure
  )</f>
        <v>0</v>
      </c>
      <c r="AE254" s="60"/>
      <c r="AF254" s="61">
        <f>SUMIFS(
     UA[AmountYTD],
     UA[CompanyShortName],AF$5,
     UA[Source],Source,
     UA[Year],Year,
     UA[Month],Month,
     UA[AccountCode],$B254&amp;$C254,
     UA[GroupStructure],GroupStructure
  )</f>
        <v>0</v>
      </c>
      <c r="AG254" s="60"/>
      <c r="AH254" s="61">
        <f>SUMIFS(
     UA[AmountYTD],
     UA[CompanyShortName],AH$5,
     UA[Source],Source,
     UA[Year],Year,
     UA[Month],Month,
     UA[AccountCode],$B254&amp;$C254,
     UA[GroupStructure],GroupStructure
  )</f>
        <v>0</v>
      </c>
      <c r="AI254" s="60"/>
      <c r="AJ254" s="61">
        <f>SUMIFS(
     UA[AmountYTD],
     UA[CompanyShortName],AJ$5,
     UA[Source],Source,
     UA[Year],Year,
     UA[Month],Month,
     UA[AccountCode],$B254&amp;$C254,
     UA[GroupStructure],GroupStructure
  )</f>
        <v>0</v>
      </c>
      <c r="AK254" s="60"/>
      <c r="AL254" s="61">
        <f>SUMIFS(
     UA[AmountYTD],
     UA[CompanyShortName],AL$5,
     UA[Source],Source,
     UA[Year],Year,
     UA[Month],Month,
     UA[AccountCode],$B254&amp;$C254,
     UA[GroupStructure],GroupStructure
  )</f>
        <v>0</v>
      </c>
      <c r="AM254" s="60"/>
      <c r="AN254" s="61">
        <f>SUMIFS(
     UA[AmountYTD],
     UA[CompanyShortName],AN$5,
     UA[Source],Source,
     UA[Year],Year,
     UA[Month],Month,
     UA[AccountCode],$B254&amp;$C254,
     UA[GroupStructure],GroupStructure
  )</f>
        <v>0</v>
      </c>
      <c r="AO254" s="60"/>
      <c r="AP254" s="61">
        <f>SUMIFS(
     UA[AmountYTD],
     UA[CompanyShortName],AP$5,
     UA[Source],Source,
     UA[Year],Year,
     UA[Month],Month,
     UA[AccountCode],$B254&amp;$C254,
     UA[GroupStructure],GroupStructure
  )</f>
        <v>0</v>
      </c>
      <c r="AQ254" s="60"/>
      <c r="AR254" s="61">
        <f>SUMIFS(
     UA[AmountYTD],
     UA[CompanyShortName],AR$5,
     UA[Source],Source,
     UA[Year],Year,
     UA[Month],Month,
     UA[AccountCode],$B254&amp;$C254,
     UA[GroupStructure],GroupStructure
  )</f>
        <v>0</v>
      </c>
      <c r="AS254" s="60"/>
    </row>
    <row r="255" spans="1:45" ht="17.100000000000001" hidden="1" customHeight="1" outlineLevel="2" x14ac:dyDescent="0.25">
      <c r="D255" s="4" t="s">
        <v>125</v>
      </c>
      <c r="F255" s="43">
        <f>F254-SUM(F247:F253)</f>
        <v>0</v>
      </c>
      <c r="H255" s="43">
        <f>H254-SUM(H247:H253)</f>
        <v>0</v>
      </c>
      <c r="J255" s="43">
        <f>J254-SUM(J247:J253)</f>
        <v>0</v>
      </c>
      <c r="L255" s="43">
        <f>L254-SUM(L247:L253)</f>
        <v>0</v>
      </c>
      <c r="N255" s="43">
        <f>N254-SUM(N247:N253)</f>
        <v>0</v>
      </c>
      <c r="P255" s="43">
        <f>P254-SUM(P247:P253)</f>
        <v>0</v>
      </c>
      <c r="R255" s="43">
        <f>R254-SUM(R247:R253)</f>
        <v>0</v>
      </c>
      <c r="T255" s="43">
        <f>T254-SUM(T247:T253)</f>
        <v>0</v>
      </c>
      <c r="V255" s="43">
        <f>V254-SUM(V247:V253)</f>
        <v>0</v>
      </c>
      <c r="X255" s="43">
        <f>X254-SUM(X247:X253)</f>
        <v>0</v>
      </c>
      <c r="Z255" s="43">
        <f>Z254-SUM(Z247:Z253)</f>
        <v>0</v>
      </c>
      <c r="AB255" s="43">
        <f>AB254-SUM(AB247:AB253)</f>
        <v>0</v>
      </c>
      <c r="AD255" s="43">
        <f>AD254-SUM(AD247:AD253)</f>
        <v>0</v>
      </c>
      <c r="AF255" s="43">
        <f>AF254-SUM(AF247:AF253)</f>
        <v>0</v>
      </c>
      <c r="AH255" s="43">
        <f>AH254-SUM(AH247:AH253)</f>
        <v>0</v>
      </c>
      <c r="AJ255" s="43">
        <f>AJ254-SUM(AJ247:AJ253)</f>
        <v>0</v>
      </c>
      <c r="AL255" s="43">
        <f>AL254-SUM(AL247:AL253)</f>
        <v>0</v>
      </c>
      <c r="AN255" s="43">
        <f>AN254-SUM(AN247:AN253)</f>
        <v>0</v>
      </c>
      <c r="AP255" s="43">
        <f>AP254-SUM(AP247:AP253)</f>
        <v>0</v>
      </c>
      <c r="AR255" s="43">
        <f>AR254-SUM(AR247:AR253)</f>
        <v>0</v>
      </c>
    </row>
    <row r="256" spans="1:45" ht="17.100000000000001" hidden="1" customHeight="1" outlineLevel="2" x14ac:dyDescent="0.25"/>
    <row r="257" spans="1:45" s="5" customFormat="1" ht="17.100000000000001" hidden="1" customHeight="1" outlineLevel="2" x14ac:dyDescent="0.25">
      <c r="A257" s="58"/>
      <c r="B257" s="58">
        <f>B254</f>
        <v>130</v>
      </c>
      <c r="C257" s="59">
        <v>399</v>
      </c>
      <c r="D257" s="58" t="e">
        <f>VLOOKUP($B257&amp;$C257,GA[],2,FALSE)&amp;"  -  PY"</f>
        <v>#N/A</v>
      </c>
      <c r="E257" s="60"/>
      <c r="F257" s="61">
        <f>SUMIFS(
     UA[AmountYTD],
     UA[CompanyShortName],F$5,
     UA[Source],Source,
     UA[Year],YearEndYear,
     UA[Month],YearEnd,
     UA[AccountCode],$B257&amp;$C257,
     UA[GroupStructure],GroupStructure
  )</f>
        <v>0</v>
      </c>
      <c r="G257" s="60"/>
      <c r="H257" s="61">
        <f>SUMIFS(
     UA[AmountYTD],
     UA[CompanyShortName],H$5,
     UA[Source],Source,
     UA[Year],YearEndYear,
     UA[Month],YearEnd,
     UA[AccountCode],$B257&amp;$C257,
     UA[GroupStructure],GroupStructure
  )</f>
        <v>0</v>
      </c>
      <c r="I257" s="60"/>
      <c r="J257" s="61">
        <f>SUMIFS(
     UA[AmountYTD],
     UA[CompanyShortName],J$5,
     UA[Source],Source,
     UA[Year],YearEndYear,
     UA[Month],YearEnd,
     UA[AccountCode],$B257&amp;$C257,
     UA[GroupStructure],GroupStructure
  )</f>
        <v>0</v>
      </c>
      <c r="K257" s="60"/>
      <c r="L257" s="61">
        <f>SUMIFS(
     UA[AmountYTD],
     UA[CompanyShortName],L$5,
     UA[Source],Source,
     UA[Year],YearEndYear,
     UA[Month],YearEnd,
     UA[AccountCode],$B257&amp;$C257,
     UA[GroupStructure],GroupStructure
  )</f>
        <v>0</v>
      </c>
      <c r="M257" s="60"/>
      <c r="N257" s="61">
        <f>SUMIFS(
     UA[AmountYTD],
     UA[CompanyShortName],N$5,
     UA[Source],Source,
     UA[Year],YearEndYear,
     UA[Month],YearEnd,
     UA[AccountCode],$B257&amp;$C257,
     UA[GroupStructure],GroupStructure
  )</f>
        <v>0</v>
      </c>
      <c r="O257" s="60"/>
      <c r="P257" s="61">
        <f>SUMIFS(
     UA[AmountYTD],
     UA[CompanyShortName],P$5,
     UA[Source],Source,
     UA[Year],YearEndYear,
     UA[Month],YearEnd,
     UA[AccountCode],$B257&amp;$C257,
     UA[GroupStructure],GroupStructure
  )</f>
        <v>0</v>
      </c>
      <c r="Q257" s="60"/>
      <c r="R257" s="61">
        <f>SUMIFS(
     UA[AmountYTD],
     UA[CompanyShortName],R$5,
     UA[Source],Source,
     UA[Year],YearEndYear,
     UA[Month],YearEnd,
     UA[AccountCode],$B257&amp;$C257,
     UA[GroupStructure],GroupStructure
  )</f>
        <v>0</v>
      </c>
      <c r="S257" s="60"/>
      <c r="T257" s="61">
        <f>SUMIFS(
     UA[AmountYTD],
     UA[CompanyShortName],T$5,
     UA[Source],Source,
     UA[Year],YearEndYear,
     UA[Month],YearEnd,
     UA[AccountCode],$B257&amp;$C257,
     UA[GroupStructure],GroupStructure
  )</f>
        <v>0</v>
      </c>
      <c r="U257" s="60"/>
      <c r="V257" s="61">
        <f>SUMIFS(
     UA[AmountYTD],
     UA[CompanyShortName],V$5,
     UA[Source],Source,
     UA[Year],YearEndYear,
     UA[Month],YearEnd,
     UA[AccountCode],$B257&amp;$C257,
     UA[GroupStructure],GroupStructure
  )</f>
        <v>0</v>
      </c>
      <c r="W257" s="60"/>
      <c r="X257" s="61">
        <f>SUMIFS(
     UA[AmountYTD],
     UA[CompanyShortName],X$5,
     UA[Source],Source,
     UA[Year],YearEndYear,
     UA[Month],YearEnd,
     UA[AccountCode],$B257&amp;$C257,
     UA[GroupStructure],GroupStructure
  )</f>
        <v>0</v>
      </c>
      <c r="Y257" s="60"/>
      <c r="Z257" s="61">
        <f>SUMIFS(
     UA[AmountYTD],
     UA[CompanyShortName],Z$5,
     UA[Source],Source,
     UA[Year],YearEndYear,
     UA[Month],YearEnd,
     UA[AccountCode],$B257&amp;$C257,
     UA[GroupStructure],GroupStructure
  )</f>
        <v>0</v>
      </c>
      <c r="AA257" s="60"/>
      <c r="AB257" s="61">
        <f>SUMIFS(
     UA[AmountYTD],
     UA[CompanyShortName],AB$5,
     UA[Source],Source,
     UA[Year],YearEndYear,
     UA[Month],YearEnd,
     UA[AccountCode],$B257&amp;$C257,
     UA[GroupStructure],GroupStructure
  )</f>
        <v>0</v>
      </c>
      <c r="AC257" s="60"/>
      <c r="AD257" s="61">
        <f>SUMIFS(
     UA[AmountYTD],
     UA[CompanyShortName],AD$5,
     UA[Source],Source,
     UA[Year],YearEndYear,
     UA[Month],YearEnd,
     UA[AccountCode],$B257&amp;$C257,
     UA[GroupStructure],GroupStructure
  )</f>
        <v>0</v>
      </c>
      <c r="AE257" s="60"/>
      <c r="AF257" s="61">
        <f>SUMIFS(
     UA[AmountYTD],
     UA[CompanyShortName],AF$5,
     UA[Source],Source,
     UA[Year],YearEndYear,
     UA[Month],YearEnd,
     UA[AccountCode],$B257&amp;$C257,
     UA[GroupStructure],GroupStructure
  )</f>
        <v>0</v>
      </c>
      <c r="AG257" s="60"/>
      <c r="AH257" s="61">
        <f>SUMIFS(
     UA[AmountYTD],
     UA[CompanyShortName],AH$5,
     UA[Source],Source,
     UA[Year],YearEndYear,
     UA[Month],YearEnd,
     UA[AccountCode],$B257&amp;$C257,
     UA[GroupStructure],GroupStructure
  )</f>
        <v>0</v>
      </c>
      <c r="AI257" s="60"/>
      <c r="AJ257" s="61">
        <f>SUMIFS(
     UA[AmountYTD],
     UA[CompanyShortName],AJ$5,
     UA[Source],Source,
     UA[Year],YearEndYear,
     UA[Month],YearEnd,
     UA[AccountCode],$B257&amp;$C257,
     UA[GroupStructure],GroupStructure
  )</f>
        <v>0</v>
      </c>
      <c r="AK257" s="60"/>
      <c r="AL257" s="61">
        <f>SUMIFS(
     UA[AmountYTD],
     UA[CompanyShortName],AL$5,
     UA[Source],Source,
     UA[Year],YearEndYear,
     UA[Month],YearEnd,
     UA[AccountCode],$B257&amp;$C257,
     UA[GroupStructure],GroupStructure
  )</f>
        <v>0</v>
      </c>
      <c r="AM257" s="60"/>
      <c r="AN257" s="61">
        <f>SUMIFS(
     UA[AmountYTD],
     UA[CompanyShortName],AN$5,
     UA[Source],Source,
     UA[Year],YearEndYear,
     UA[Month],YearEnd,
     UA[AccountCode],$B257&amp;$C257,
     UA[GroupStructure],GroupStructure
  )</f>
        <v>0</v>
      </c>
      <c r="AO257" s="60"/>
      <c r="AP257" s="61">
        <f>SUMIFS(
     UA[AmountYTD],
     UA[CompanyShortName],AP$5,
     UA[Source],Source,
     UA[Year],YearEndYear,
     UA[Month],YearEnd,
     UA[AccountCode],$B257&amp;$C257,
     UA[GroupStructure],GroupStructure
  )</f>
        <v>0</v>
      </c>
      <c r="AQ257" s="60"/>
      <c r="AR257" s="61">
        <f>SUMIFS(
     UA[AmountYTD],
     UA[CompanyShortName],AR$5,
     UA[Source],Source,
     UA[Year],YearEndYear,
     UA[Month],YearEnd,
     UA[AccountCode],$B257&amp;$C257,
     UA[GroupStructure],GroupStructure
  )</f>
        <v>0</v>
      </c>
      <c r="AS257" s="60"/>
    </row>
    <row r="258" spans="1:45" ht="17.100000000000001" hidden="1" customHeight="1" outlineLevel="2" x14ac:dyDescent="0.25">
      <c r="D258" s="4" t="s">
        <v>124</v>
      </c>
      <c r="F258" s="43">
        <f>F260-F257</f>
        <v>0</v>
      </c>
      <c r="H258" s="43">
        <f t="shared" ref="H258" si="308">H260-H257</f>
        <v>0</v>
      </c>
      <c r="J258" s="43">
        <f t="shared" ref="J258" si="309">J260-J257</f>
        <v>0</v>
      </c>
      <c r="L258" s="43">
        <f t="shared" ref="L258" si="310">L260-L257</f>
        <v>0</v>
      </c>
      <c r="N258" s="43">
        <f t="shared" ref="N258" si="311">N260-N257</f>
        <v>0</v>
      </c>
      <c r="P258" s="43">
        <f t="shared" ref="P258" si="312">P260-P257</f>
        <v>0</v>
      </c>
      <c r="R258" s="43">
        <f t="shared" ref="R258" si="313">R260-R257</f>
        <v>0</v>
      </c>
      <c r="T258" s="43">
        <f t="shared" ref="T258" si="314">T260-T257</f>
        <v>0</v>
      </c>
      <c r="V258" s="43">
        <f t="shared" ref="V258" si="315">V260-V257</f>
        <v>0</v>
      </c>
      <c r="X258" s="43">
        <f t="shared" ref="X258" si="316">X260-X257</f>
        <v>0</v>
      </c>
      <c r="Z258" s="43">
        <f t="shared" ref="Z258" si="317">Z260-Z257</f>
        <v>0</v>
      </c>
      <c r="AB258" s="43">
        <f t="shared" ref="AB258" si="318">AB260-AB257</f>
        <v>0</v>
      </c>
      <c r="AD258" s="43">
        <f t="shared" ref="AD258" si="319">AD260-AD257</f>
        <v>0</v>
      </c>
      <c r="AF258" s="43">
        <f t="shared" ref="AF258" si="320">AF260-AF257</f>
        <v>0</v>
      </c>
      <c r="AH258" s="43">
        <f t="shared" ref="AH258" si="321">AH260-AH257</f>
        <v>0</v>
      </c>
      <c r="AJ258" s="43">
        <f t="shared" ref="AJ258" si="322">AJ260-AJ257</f>
        <v>0</v>
      </c>
      <c r="AL258" s="43">
        <f t="shared" ref="AL258" si="323">AL260-AL257</f>
        <v>0</v>
      </c>
      <c r="AN258" s="43">
        <f t="shared" ref="AN258" si="324">AN260-AN257</f>
        <v>0</v>
      </c>
      <c r="AP258" s="43">
        <f t="shared" ref="AP258" si="325">AP260-AP257</f>
        <v>0</v>
      </c>
      <c r="AR258" s="43">
        <f t="shared" ref="AR258" si="326">AR260-AR257</f>
        <v>0</v>
      </c>
    </row>
    <row r="259" spans="1:45" ht="17.100000000000001" hidden="1" customHeight="1" outlineLevel="2" x14ac:dyDescent="0.25"/>
    <row r="260" spans="1:45" ht="17.100000000000001" hidden="1" customHeight="1" outlineLevel="2" x14ac:dyDescent="0.25">
      <c r="B260" s="4">
        <f>B257</f>
        <v>130</v>
      </c>
      <c r="C260" s="41">
        <v>310</v>
      </c>
      <c r="D260" s="4" t="str">
        <f>IFERROR(VLOOKUP($B260&amp;$C260,GA[],2,FALSE),"")</f>
        <v/>
      </c>
      <c r="F260" s="43">
        <f>SUMIFS(
     UA[AmountYTD],
     UA[CompanyShortName],F$5,
     UA[Source],Source,
     UA[Year],Year,
     UA[Month],Month,
     UA[AccountCode],$B260&amp;$C260,
     UA[GroupStructure],GroupStructure
  )</f>
        <v>0</v>
      </c>
      <c r="H260" s="43">
        <f>SUMIFS(
     UA[AmountYTD],
     UA[CompanyShortName],H$5,
     UA[Source],Source,
     UA[Year],Year,
     UA[Month],Month,
     UA[AccountCode],$B260&amp;$C260,
     UA[GroupStructure],GroupStructure
  )</f>
        <v>0</v>
      </c>
      <c r="J260" s="43">
        <f>SUMIFS(
     UA[AmountYTD],
     UA[CompanyShortName],J$5,
     UA[Source],Source,
     UA[Year],Year,
     UA[Month],Month,
     UA[AccountCode],$B260&amp;$C260,
     UA[GroupStructure],GroupStructure
  )</f>
        <v>0</v>
      </c>
      <c r="L260" s="43">
        <f>SUMIFS(
     UA[AmountYTD],
     UA[CompanyShortName],L$5,
     UA[Source],Source,
     UA[Year],Year,
     UA[Month],Month,
     UA[AccountCode],$B260&amp;$C260,
     UA[GroupStructure],GroupStructure
  )</f>
        <v>0</v>
      </c>
      <c r="N260" s="43">
        <f>SUMIFS(
     UA[AmountYTD],
     UA[CompanyShortName],N$5,
     UA[Source],Source,
     UA[Year],Year,
     UA[Month],Month,
     UA[AccountCode],$B260&amp;$C260,
     UA[GroupStructure],GroupStructure
  )</f>
        <v>0</v>
      </c>
      <c r="P260" s="43">
        <f>SUMIFS(
     UA[AmountYTD],
     UA[CompanyShortName],P$5,
     UA[Source],Source,
     UA[Year],Year,
     UA[Month],Month,
     UA[AccountCode],$B260&amp;$C260,
     UA[GroupStructure],GroupStructure
  )</f>
        <v>0</v>
      </c>
      <c r="R260" s="43">
        <f>SUMIFS(
     UA[AmountYTD],
     UA[CompanyShortName],R$5,
     UA[Source],Source,
     UA[Year],Year,
     UA[Month],Month,
     UA[AccountCode],$B260&amp;$C260,
     UA[GroupStructure],GroupStructure
  )</f>
        <v>0</v>
      </c>
      <c r="T260" s="43">
        <f>SUMIFS(
     UA[AmountYTD],
     UA[CompanyShortName],T$5,
     UA[Source],Source,
     UA[Year],Year,
     UA[Month],Month,
     UA[AccountCode],$B260&amp;$C260,
     UA[GroupStructure],GroupStructure
  )</f>
        <v>0</v>
      </c>
      <c r="V260" s="43">
        <f>SUMIFS(
     UA[AmountYTD],
     UA[CompanyShortName],V$5,
     UA[Source],Source,
     UA[Year],Year,
     UA[Month],Month,
     UA[AccountCode],$B260&amp;$C260,
     UA[GroupStructure],GroupStructure
  )</f>
        <v>0</v>
      </c>
      <c r="X260" s="43">
        <f>SUMIFS(
     UA[AmountYTD],
     UA[CompanyShortName],X$5,
     UA[Source],Source,
     UA[Year],Year,
     UA[Month],Month,
     UA[AccountCode],$B260&amp;$C260,
     UA[GroupStructure],GroupStructure
  )</f>
        <v>0</v>
      </c>
      <c r="Z260" s="43">
        <f>SUMIFS(
     UA[AmountYTD],
     UA[CompanyShortName],Z$5,
     UA[Source],Source,
     UA[Year],Year,
     UA[Month],Month,
     UA[AccountCode],$B260&amp;$C260,
     UA[GroupStructure],GroupStructure
  )</f>
        <v>0</v>
      </c>
      <c r="AB260" s="43">
        <f>SUMIFS(
     UA[AmountYTD],
     UA[CompanyShortName],AB$5,
     UA[Source],Source,
     UA[Year],Year,
     UA[Month],Month,
     UA[AccountCode],$B260&amp;$C260,
     UA[GroupStructure],GroupStructure
  )</f>
        <v>0</v>
      </c>
      <c r="AD260" s="43">
        <f>SUMIFS(
     UA[AmountYTD],
     UA[CompanyShortName],AD$5,
     UA[Source],Source,
     UA[Year],Year,
     UA[Month],Month,
     UA[AccountCode],$B260&amp;$C260,
     UA[GroupStructure],GroupStructure
  )</f>
        <v>0</v>
      </c>
      <c r="AF260" s="43">
        <f>SUMIFS(
     UA[AmountYTD],
     UA[CompanyShortName],AF$5,
     UA[Source],Source,
     UA[Year],Year,
     UA[Month],Month,
     UA[AccountCode],$B260&amp;$C260,
     UA[GroupStructure],GroupStructure
  )</f>
        <v>0</v>
      </c>
      <c r="AH260" s="43">
        <f>SUMIFS(
     UA[AmountYTD],
     UA[CompanyShortName],AH$5,
     UA[Source],Source,
     UA[Year],Year,
     UA[Month],Month,
     UA[AccountCode],$B260&amp;$C260,
     UA[GroupStructure],GroupStructure
  )</f>
        <v>0</v>
      </c>
      <c r="AJ260" s="43">
        <f>SUMIFS(
     UA[AmountYTD],
     UA[CompanyShortName],AJ$5,
     UA[Source],Source,
     UA[Year],Year,
     UA[Month],Month,
     UA[AccountCode],$B260&amp;$C260,
     UA[GroupStructure],GroupStructure
  )</f>
        <v>0</v>
      </c>
      <c r="AL260" s="43">
        <f>SUMIFS(
     UA[AmountYTD],
     UA[CompanyShortName],AL$5,
     UA[Source],Source,
     UA[Year],Year,
     UA[Month],Month,
     UA[AccountCode],$B260&amp;$C260,
     UA[GroupStructure],GroupStructure
  )</f>
        <v>0</v>
      </c>
      <c r="AN260" s="43">
        <f>SUMIFS(
     UA[AmountYTD],
     UA[CompanyShortName],AN$5,
     UA[Source],Source,
     UA[Year],Year,
     UA[Month],Month,
     UA[AccountCode],$B260&amp;$C260,
     UA[GroupStructure],GroupStructure
  )</f>
        <v>0</v>
      </c>
      <c r="AP260" s="43">
        <f>SUMIFS(
     UA[AmountYTD],
     UA[CompanyShortName],AP$5,
     UA[Source],Source,
     UA[Year],Year,
     UA[Month],Month,
     UA[AccountCode],$B260&amp;$C260,
     UA[GroupStructure],GroupStructure
  )</f>
        <v>0</v>
      </c>
      <c r="AR260" s="43">
        <f>SUMIFS(
     UA[AmountYTD],
     UA[CompanyShortName],AR$5,
     UA[Source],Source,
     UA[Year],Year,
     UA[Month],Month,
     UA[AccountCode],$B260&amp;$C260,
     UA[GroupStructure],GroupStructure
  )</f>
        <v>0</v>
      </c>
    </row>
    <row r="261" spans="1:45" ht="17.100000000000001" hidden="1" customHeight="1" outlineLevel="2" x14ac:dyDescent="0.25">
      <c r="B261" s="4">
        <f t="shared" ref="B261:B265" si="327">B260</f>
        <v>130</v>
      </c>
      <c r="C261" s="4">
        <f>C260+10</f>
        <v>320</v>
      </c>
      <c r="D261" s="4" t="str">
        <f>IFERROR(VLOOKUP($B261&amp;$C261,GA[],2,FALSE),"")</f>
        <v/>
      </c>
      <c r="F261" s="43">
        <f>SUMIFS(
     UA[AmountYTD],
     UA[CompanyShortName],F$5,
     UA[Source],Source,
     UA[Year],Year,
     UA[Month],Month,
     UA[AccountCode],$B261&amp;$C261,
     UA[GroupStructure],GroupStructure
  )</f>
        <v>0</v>
      </c>
      <c r="H261" s="43">
        <f>SUMIFS(
     UA[AmountYTD],
     UA[CompanyShortName],H$5,
     UA[Source],Source,
     UA[Year],Year,
     UA[Month],Month,
     UA[AccountCode],$B261&amp;$C261,
     UA[GroupStructure],GroupStructure
  )</f>
        <v>0</v>
      </c>
      <c r="J261" s="43">
        <f>SUMIFS(
     UA[AmountYTD],
     UA[CompanyShortName],J$5,
     UA[Source],Source,
     UA[Year],Year,
     UA[Month],Month,
     UA[AccountCode],$B261&amp;$C261,
     UA[GroupStructure],GroupStructure
  )</f>
        <v>0</v>
      </c>
      <c r="L261" s="43">
        <f>SUMIFS(
     UA[AmountYTD],
     UA[CompanyShortName],L$5,
     UA[Source],Source,
     UA[Year],Year,
     UA[Month],Month,
     UA[AccountCode],$B261&amp;$C261,
     UA[GroupStructure],GroupStructure
  )</f>
        <v>0</v>
      </c>
      <c r="N261" s="43">
        <f>SUMIFS(
     UA[AmountYTD],
     UA[CompanyShortName],N$5,
     UA[Source],Source,
     UA[Year],Year,
     UA[Month],Month,
     UA[AccountCode],$B261&amp;$C261,
     UA[GroupStructure],GroupStructure
  )</f>
        <v>0</v>
      </c>
      <c r="P261" s="43">
        <f>SUMIFS(
     UA[AmountYTD],
     UA[CompanyShortName],P$5,
     UA[Source],Source,
     UA[Year],Year,
     UA[Month],Month,
     UA[AccountCode],$B261&amp;$C261,
     UA[GroupStructure],GroupStructure
  )</f>
        <v>0</v>
      </c>
      <c r="R261" s="43">
        <f>SUMIFS(
     UA[AmountYTD],
     UA[CompanyShortName],R$5,
     UA[Source],Source,
     UA[Year],Year,
     UA[Month],Month,
     UA[AccountCode],$B261&amp;$C261,
     UA[GroupStructure],GroupStructure
  )</f>
        <v>0</v>
      </c>
      <c r="T261" s="43">
        <f>SUMIFS(
     UA[AmountYTD],
     UA[CompanyShortName],T$5,
     UA[Source],Source,
     UA[Year],Year,
     UA[Month],Month,
     UA[AccountCode],$B261&amp;$C261,
     UA[GroupStructure],GroupStructure
  )</f>
        <v>0</v>
      </c>
      <c r="V261" s="43">
        <f>SUMIFS(
     UA[AmountYTD],
     UA[CompanyShortName],V$5,
     UA[Source],Source,
     UA[Year],Year,
     UA[Month],Month,
     UA[AccountCode],$B261&amp;$C261,
     UA[GroupStructure],GroupStructure
  )</f>
        <v>0</v>
      </c>
      <c r="X261" s="43">
        <f>SUMIFS(
     UA[AmountYTD],
     UA[CompanyShortName],X$5,
     UA[Source],Source,
     UA[Year],Year,
     UA[Month],Month,
     UA[AccountCode],$B261&amp;$C261,
     UA[GroupStructure],GroupStructure
  )</f>
        <v>0</v>
      </c>
      <c r="Z261" s="43">
        <f>SUMIFS(
     UA[AmountYTD],
     UA[CompanyShortName],Z$5,
     UA[Source],Source,
     UA[Year],Year,
     UA[Month],Month,
     UA[AccountCode],$B261&amp;$C261,
     UA[GroupStructure],GroupStructure
  )</f>
        <v>0</v>
      </c>
      <c r="AB261" s="43">
        <f>SUMIFS(
     UA[AmountYTD],
     UA[CompanyShortName],AB$5,
     UA[Source],Source,
     UA[Year],Year,
     UA[Month],Month,
     UA[AccountCode],$B261&amp;$C261,
     UA[GroupStructure],GroupStructure
  )</f>
        <v>0</v>
      </c>
      <c r="AD261" s="43">
        <f>SUMIFS(
     UA[AmountYTD],
     UA[CompanyShortName],AD$5,
     UA[Source],Source,
     UA[Year],Year,
     UA[Month],Month,
     UA[AccountCode],$B261&amp;$C261,
     UA[GroupStructure],GroupStructure
  )</f>
        <v>0</v>
      </c>
      <c r="AF261" s="43">
        <f>SUMIFS(
     UA[AmountYTD],
     UA[CompanyShortName],AF$5,
     UA[Source],Source,
     UA[Year],Year,
     UA[Month],Month,
     UA[AccountCode],$B261&amp;$C261,
     UA[GroupStructure],GroupStructure
  )</f>
        <v>0</v>
      </c>
      <c r="AH261" s="43">
        <f>SUMIFS(
     UA[AmountYTD],
     UA[CompanyShortName],AH$5,
     UA[Source],Source,
     UA[Year],Year,
     UA[Month],Month,
     UA[AccountCode],$B261&amp;$C261,
     UA[GroupStructure],GroupStructure
  )</f>
        <v>0</v>
      </c>
      <c r="AJ261" s="43">
        <f>SUMIFS(
     UA[AmountYTD],
     UA[CompanyShortName],AJ$5,
     UA[Source],Source,
     UA[Year],Year,
     UA[Month],Month,
     UA[AccountCode],$B261&amp;$C261,
     UA[GroupStructure],GroupStructure
  )</f>
        <v>0</v>
      </c>
      <c r="AL261" s="43">
        <f>SUMIFS(
     UA[AmountYTD],
     UA[CompanyShortName],AL$5,
     UA[Source],Source,
     UA[Year],Year,
     UA[Month],Month,
     UA[AccountCode],$B261&amp;$C261,
     UA[GroupStructure],GroupStructure
  )</f>
        <v>0</v>
      </c>
      <c r="AN261" s="43">
        <f>SUMIFS(
     UA[AmountYTD],
     UA[CompanyShortName],AN$5,
     UA[Source],Source,
     UA[Year],Year,
     UA[Month],Month,
     UA[AccountCode],$B261&amp;$C261,
     UA[GroupStructure],GroupStructure
  )</f>
        <v>0</v>
      </c>
      <c r="AP261" s="43">
        <f>SUMIFS(
     UA[AmountYTD],
     UA[CompanyShortName],AP$5,
     UA[Source],Source,
     UA[Year],Year,
     UA[Month],Month,
     UA[AccountCode],$B261&amp;$C261,
     UA[GroupStructure],GroupStructure
  )</f>
        <v>0</v>
      </c>
      <c r="AR261" s="43">
        <f>SUMIFS(
     UA[AmountYTD],
     UA[CompanyShortName],AR$5,
     UA[Source],Source,
     UA[Year],Year,
     UA[Month],Month,
     UA[AccountCode],$B261&amp;$C261,
     UA[GroupStructure],GroupStructure
  )</f>
        <v>0</v>
      </c>
    </row>
    <row r="262" spans="1:45" ht="17.100000000000001" hidden="1" customHeight="1" outlineLevel="2" x14ac:dyDescent="0.25">
      <c r="B262" s="4">
        <f t="shared" si="327"/>
        <v>130</v>
      </c>
      <c r="C262" s="4">
        <f>C261+10</f>
        <v>330</v>
      </c>
      <c r="D262" s="4" t="str">
        <f>IFERROR(VLOOKUP($B262&amp;$C262,GA[],2,FALSE),"")</f>
        <v/>
      </c>
      <c r="F262" s="43">
        <f>SUMIFS(
     UA[AmountYTD],
     UA[CompanyShortName],F$5,
     UA[Source],Source,
     UA[Year],Year,
     UA[Month],Month,
     UA[AccountCode],$B262&amp;$C262,
     UA[GroupStructure],GroupStructure
  )</f>
        <v>0</v>
      </c>
      <c r="H262" s="43">
        <f>SUMIFS(
     UA[AmountYTD],
     UA[CompanyShortName],H$5,
     UA[Source],Source,
     UA[Year],Year,
     UA[Month],Month,
     UA[AccountCode],$B262&amp;$C262,
     UA[GroupStructure],GroupStructure
  )</f>
        <v>0</v>
      </c>
      <c r="J262" s="43">
        <f>SUMIFS(
     UA[AmountYTD],
     UA[CompanyShortName],J$5,
     UA[Source],Source,
     UA[Year],Year,
     UA[Month],Month,
     UA[AccountCode],$B262&amp;$C262,
     UA[GroupStructure],GroupStructure
  )</f>
        <v>0</v>
      </c>
      <c r="L262" s="43">
        <f>SUMIFS(
     UA[AmountYTD],
     UA[CompanyShortName],L$5,
     UA[Source],Source,
     UA[Year],Year,
     UA[Month],Month,
     UA[AccountCode],$B262&amp;$C262,
     UA[GroupStructure],GroupStructure
  )</f>
        <v>0</v>
      </c>
      <c r="N262" s="43">
        <f>SUMIFS(
     UA[AmountYTD],
     UA[CompanyShortName],N$5,
     UA[Source],Source,
     UA[Year],Year,
     UA[Month],Month,
     UA[AccountCode],$B262&amp;$C262,
     UA[GroupStructure],GroupStructure
  )</f>
        <v>0</v>
      </c>
      <c r="P262" s="43">
        <f>SUMIFS(
     UA[AmountYTD],
     UA[CompanyShortName],P$5,
     UA[Source],Source,
     UA[Year],Year,
     UA[Month],Month,
     UA[AccountCode],$B262&amp;$C262,
     UA[GroupStructure],GroupStructure
  )</f>
        <v>0</v>
      </c>
      <c r="R262" s="43">
        <f>SUMIFS(
     UA[AmountYTD],
     UA[CompanyShortName],R$5,
     UA[Source],Source,
     UA[Year],Year,
     UA[Month],Month,
     UA[AccountCode],$B262&amp;$C262,
     UA[GroupStructure],GroupStructure
  )</f>
        <v>0</v>
      </c>
      <c r="T262" s="43">
        <f>SUMIFS(
     UA[AmountYTD],
     UA[CompanyShortName],T$5,
     UA[Source],Source,
     UA[Year],Year,
     UA[Month],Month,
     UA[AccountCode],$B262&amp;$C262,
     UA[GroupStructure],GroupStructure
  )</f>
        <v>0</v>
      </c>
      <c r="V262" s="43">
        <f>SUMIFS(
     UA[AmountYTD],
     UA[CompanyShortName],V$5,
     UA[Source],Source,
     UA[Year],Year,
     UA[Month],Month,
     UA[AccountCode],$B262&amp;$C262,
     UA[GroupStructure],GroupStructure
  )</f>
        <v>0</v>
      </c>
      <c r="X262" s="43">
        <f>SUMIFS(
     UA[AmountYTD],
     UA[CompanyShortName],X$5,
     UA[Source],Source,
     UA[Year],Year,
     UA[Month],Month,
     UA[AccountCode],$B262&amp;$C262,
     UA[GroupStructure],GroupStructure
  )</f>
        <v>0</v>
      </c>
      <c r="Z262" s="43">
        <f>SUMIFS(
     UA[AmountYTD],
     UA[CompanyShortName],Z$5,
     UA[Source],Source,
     UA[Year],Year,
     UA[Month],Month,
     UA[AccountCode],$B262&amp;$C262,
     UA[GroupStructure],GroupStructure
  )</f>
        <v>0</v>
      </c>
      <c r="AB262" s="43">
        <f>SUMIFS(
     UA[AmountYTD],
     UA[CompanyShortName],AB$5,
     UA[Source],Source,
     UA[Year],Year,
     UA[Month],Month,
     UA[AccountCode],$B262&amp;$C262,
     UA[GroupStructure],GroupStructure
  )</f>
        <v>0</v>
      </c>
      <c r="AD262" s="43">
        <f>SUMIFS(
     UA[AmountYTD],
     UA[CompanyShortName],AD$5,
     UA[Source],Source,
     UA[Year],Year,
     UA[Month],Month,
     UA[AccountCode],$B262&amp;$C262,
     UA[GroupStructure],GroupStructure
  )</f>
        <v>0</v>
      </c>
      <c r="AF262" s="43">
        <f>SUMIFS(
     UA[AmountYTD],
     UA[CompanyShortName],AF$5,
     UA[Source],Source,
     UA[Year],Year,
     UA[Month],Month,
     UA[AccountCode],$B262&amp;$C262,
     UA[GroupStructure],GroupStructure
  )</f>
        <v>0</v>
      </c>
      <c r="AH262" s="43">
        <f>SUMIFS(
     UA[AmountYTD],
     UA[CompanyShortName],AH$5,
     UA[Source],Source,
     UA[Year],Year,
     UA[Month],Month,
     UA[AccountCode],$B262&amp;$C262,
     UA[GroupStructure],GroupStructure
  )</f>
        <v>0</v>
      </c>
      <c r="AJ262" s="43">
        <f>SUMIFS(
     UA[AmountYTD],
     UA[CompanyShortName],AJ$5,
     UA[Source],Source,
     UA[Year],Year,
     UA[Month],Month,
     UA[AccountCode],$B262&amp;$C262,
     UA[GroupStructure],GroupStructure
  )</f>
        <v>0</v>
      </c>
      <c r="AL262" s="43">
        <f>SUMIFS(
     UA[AmountYTD],
     UA[CompanyShortName],AL$5,
     UA[Source],Source,
     UA[Year],Year,
     UA[Month],Month,
     UA[AccountCode],$B262&amp;$C262,
     UA[GroupStructure],GroupStructure
  )</f>
        <v>0</v>
      </c>
      <c r="AN262" s="43">
        <f>SUMIFS(
     UA[AmountYTD],
     UA[CompanyShortName],AN$5,
     UA[Source],Source,
     UA[Year],Year,
     UA[Month],Month,
     UA[AccountCode],$B262&amp;$C262,
     UA[GroupStructure],GroupStructure
  )</f>
        <v>0</v>
      </c>
      <c r="AP262" s="43">
        <f>SUMIFS(
     UA[AmountYTD],
     UA[CompanyShortName],AP$5,
     UA[Source],Source,
     UA[Year],Year,
     UA[Month],Month,
     UA[AccountCode],$B262&amp;$C262,
     UA[GroupStructure],GroupStructure
  )</f>
        <v>0</v>
      </c>
      <c r="AR262" s="43">
        <f>SUMIFS(
     UA[AmountYTD],
     UA[CompanyShortName],AR$5,
     UA[Source],Source,
     UA[Year],Year,
     UA[Month],Month,
     UA[AccountCode],$B262&amp;$C262,
     UA[GroupStructure],GroupStructure
  )</f>
        <v>0</v>
      </c>
    </row>
    <row r="263" spans="1:45" ht="17.100000000000001" hidden="1" customHeight="1" outlineLevel="2" x14ac:dyDescent="0.25">
      <c r="B263" s="4">
        <f t="shared" si="327"/>
        <v>130</v>
      </c>
      <c r="C263" s="4">
        <f>C262+10</f>
        <v>340</v>
      </c>
      <c r="D263" s="4" t="str">
        <f>IFERROR(VLOOKUP($B263&amp;$C263,GA[],2,FALSE),"")</f>
        <v/>
      </c>
      <c r="F263" s="43">
        <f>SUMIFS(
     UA[AmountYTD],
     UA[CompanyShortName],F$5,
     UA[Source],Source,
     UA[Year],Year,
     UA[Month],Month,
     UA[AccountCode],$B263&amp;$C263,
     UA[GroupStructure],GroupStructure
  )</f>
        <v>0</v>
      </c>
      <c r="H263" s="43">
        <f>SUMIFS(
     UA[AmountYTD],
     UA[CompanyShortName],H$5,
     UA[Source],Source,
     UA[Year],Year,
     UA[Month],Month,
     UA[AccountCode],$B263&amp;$C263,
     UA[GroupStructure],GroupStructure
  )</f>
        <v>0</v>
      </c>
      <c r="J263" s="43">
        <f>SUMIFS(
     UA[AmountYTD],
     UA[CompanyShortName],J$5,
     UA[Source],Source,
     UA[Year],Year,
     UA[Month],Month,
     UA[AccountCode],$B263&amp;$C263,
     UA[GroupStructure],GroupStructure
  )</f>
        <v>0</v>
      </c>
      <c r="L263" s="43">
        <f>SUMIFS(
     UA[AmountYTD],
     UA[CompanyShortName],L$5,
     UA[Source],Source,
     UA[Year],Year,
     UA[Month],Month,
     UA[AccountCode],$B263&amp;$C263,
     UA[GroupStructure],GroupStructure
  )</f>
        <v>0</v>
      </c>
      <c r="N263" s="43">
        <f>SUMIFS(
     UA[AmountYTD],
     UA[CompanyShortName],N$5,
     UA[Source],Source,
     UA[Year],Year,
     UA[Month],Month,
     UA[AccountCode],$B263&amp;$C263,
     UA[GroupStructure],GroupStructure
  )</f>
        <v>0</v>
      </c>
      <c r="P263" s="43">
        <f>SUMIFS(
     UA[AmountYTD],
     UA[CompanyShortName],P$5,
     UA[Source],Source,
     UA[Year],Year,
     UA[Month],Month,
     UA[AccountCode],$B263&amp;$C263,
     UA[GroupStructure],GroupStructure
  )</f>
        <v>0</v>
      </c>
      <c r="R263" s="43">
        <f>SUMIFS(
     UA[AmountYTD],
     UA[CompanyShortName],R$5,
     UA[Source],Source,
     UA[Year],Year,
     UA[Month],Month,
     UA[AccountCode],$B263&amp;$C263,
     UA[GroupStructure],GroupStructure
  )</f>
        <v>0</v>
      </c>
      <c r="T263" s="43">
        <f>SUMIFS(
     UA[AmountYTD],
     UA[CompanyShortName],T$5,
     UA[Source],Source,
     UA[Year],Year,
     UA[Month],Month,
     UA[AccountCode],$B263&amp;$C263,
     UA[GroupStructure],GroupStructure
  )</f>
        <v>0</v>
      </c>
      <c r="V263" s="43">
        <f>SUMIFS(
     UA[AmountYTD],
     UA[CompanyShortName],V$5,
     UA[Source],Source,
     UA[Year],Year,
     UA[Month],Month,
     UA[AccountCode],$B263&amp;$C263,
     UA[GroupStructure],GroupStructure
  )</f>
        <v>0</v>
      </c>
      <c r="X263" s="43">
        <f>SUMIFS(
     UA[AmountYTD],
     UA[CompanyShortName],X$5,
     UA[Source],Source,
     UA[Year],Year,
     UA[Month],Month,
     UA[AccountCode],$B263&amp;$C263,
     UA[GroupStructure],GroupStructure
  )</f>
        <v>0</v>
      </c>
      <c r="Z263" s="43">
        <f>SUMIFS(
     UA[AmountYTD],
     UA[CompanyShortName],Z$5,
     UA[Source],Source,
     UA[Year],Year,
     UA[Month],Month,
     UA[AccountCode],$B263&amp;$C263,
     UA[GroupStructure],GroupStructure
  )</f>
        <v>0</v>
      </c>
      <c r="AB263" s="43">
        <f>SUMIFS(
     UA[AmountYTD],
     UA[CompanyShortName],AB$5,
     UA[Source],Source,
     UA[Year],Year,
     UA[Month],Month,
     UA[AccountCode],$B263&amp;$C263,
     UA[GroupStructure],GroupStructure
  )</f>
        <v>0</v>
      </c>
      <c r="AD263" s="43">
        <f>SUMIFS(
     UA[AmountYTD],
     UA[CompanyShortName],AD$5,
     UA[Source],Source,
     UA[Year],Year,
     UA[Month],Month,
     UA[AccountCode],$B263&amp;$C263,
     UA[GroupStructure],GroupStructure
  )</f>
        <v>0</v>
      </c>
      <c r="AF263" s="43">
        <f>SUMIFS(
     UA[AmountYTD],
     UA[CompanyShortName],AF$5,
     UA[Source],Source,
     UA[Year],Year,
     UA[Month],Month,
     UA[AccountCode],$B263&amp;$C263,
     UA[GroupStructure],GroupStructure
  )</f>
        <v>0</v>
      </c>
      <c r="AH263" s="43">
        <f>SUMIFS(
     UA[AmountYTD],
     UA[CompanyShortName],AH$5,
     UA[Source],Source,
     UA[Year],Year,
     UA[Month],Month,
     UA[AccountCode],$B263&amp;$C263,
     UA[GroupStructure],GroupStructure
  )</f>
        <v>0</v>
      </c>
      <c r="AJ263" s="43">
        <f>SUMIFS(
     UA[AmountYTD],
     UA[CompanyShortName],AJ$5,
     UA[Source],Source,
     UA[Year],Year,
     UA[Month],Month,
     UA[AccountCode],$B263&amp;$C263,
     UA[GroupStructure],GroupStructure
  )</f>
        <v>0</v>
      </c>
      <c r="AL263" s="43">
        <f>SUMIFS(
     UA[AmountYTD],
     UA[CompanyShortName],AL$5,
     UA[Source],Source,
     UA[Year],Year,
     UA[Month],Month,
     UA[AccountCode],$B263&amp;$C263,
     UA[GroupStructure],GroupStructure
  )</f>
        <v>0</v>
      </c>
      <c r="AN263" s="43">
        <f>SUMIFS(
     UA[AmountYTD],
     UA[CompanyShortName],AN$5,
     UA[Source],Source,
     UA[Year],Year,
     UA[Month],Month,
     UA[AccountCode],$B263&amp;$C263,
     UA[GroupStructure],GroupStructure
  )</f>
        <v>0</v>
      </c>
      <c r="AP263" s="43">
        <f>SUMIFS(
     UA[AmountYTD],
     UA[CompanyShortName],AP$5,
     UA[Source],Source,
     UA[Year],Year,
     UA[Month],Month,
     UA[AccountCode],$B263&amp;$C263,
     UA[GroupStructure],GroupStructure
  )</f>
        <v>0</v>
      </c>
      <c r="AR263" s="43">
        <f>SUMIFS(
     UA[AmountYTD],
     UA[CompanyShortName],AR$5,
     UA[Source],Source,
     UA[Year],Year,
     UA[Month],Month,
     UA[AccountCode],$B263&amp;$C263,
     UA[GroupStructure],GroupStructure
  )</f>
        <v>0</v>
      </c>
    </row>
    <row r="264" spans="1:45" ht="17.100000000000001" hidden="1" customHeight="1" outlineLevel="2" x14ac:dyDescent="0.25">
      <c r="B264" s="4">
        <f t="shared" si="327"/>
        <v>130</v>
      </c>
      <c r="C264" s="4">
        <f>C263+10</f>
        <v>350</v>
      </c>
      <c r="D264" s="4" t="str">
        <f>IFERROR(VLOOKUP($B264&amp;$C264,GA[],2,FALSE),"")</f>
        <v/>
      </c>
      <c r="F264" s="43">
        <f>SUMIFS(
     UA[AmountYTD],
     UA[CompanyShortName],F$5,
     UA[Source],Source,
     UA[Year],Year,
     UA[Month],Month,
     UA[AccountCode],$B264&amp;$C264,
     UA[GroupStructure],GroupStructure
  )</f>
        <v>0</v>
      </c>
      <c r="H264" s="43">
        <f>SUMIFS(
     UA[AmountYTD],
     UA[CompanyShortName],H$5,
     UA[Source],Source,
     UA[Year],Year,
     UA[Month],Month,
     UA[AccountCode],$B264&amp;$C264,
     UA[GroupStructure],GroupStructure
  )</f>
        <v>0</v>
      </c>
      <c r="J264" s="43">
        <f>SUMIFS(
     UA[AmountYTD],
     UA[CompanyShortName],J$5,
     UA[Source],Source,
     UA[Year],Year,
     UA[Month],Month,
     UA[AccountCode],$B264&amp;$C264,
     UA[GroupStructure],GroupStructure
  )</f>
        <v>0</v>
      </c>
      <c r="L264" s="43">
        <f>SUMIFS(
     UA[AmountYTD],
     UA[CompanyShortName],L$5,
     UA[Source],Source,
     UA[Year],Year,
     UA[Month],Month,
     UA[AccountCode],$B264&amp;$C264,
     UA[GroupStructure],GroupStructure
  )</f>
        <v>0</v>
      </c>
      <c r="N264" s="43">
        <f>SUMIFS(
     UA[AmountYTD],
     UA[CompanyShortName],N$5,
     UA[Source],Source,
     UA[Year],Year,
     UA[Month],Month,
     UA[AccountCode],$B264&amp;$C264,
     UA[GroupStructure],GroupStructure
  )</f>
        <v>0</v>
      </c>
      <c r="P264" s="43">
        <f>SUMIFS(
     UA[AmountYTD],
     UA[CompanyShortName],P$5,
     UA[Source],Source,
     UA[Year],Year,
     UA[Month],Month,
     UA[AccountCode],$B264&amp;$C264,
     UA[GroupStructure],GroupStructure
  )</f>
        <v>0</v>
      </c>
      <c r="R264" s="43">
        <f>SUMIFS(
     UA[AmountYTD],
     UA[CompanyShortName],R$5,
     UA[Source],Source,
     UA[Year],Year,
     UA[Month],Month,
     UA[AccountCode],$B264&amp;$C264,
     UA[GroupStructure],GroupStructure
  )</f>
        <v>0</v>
      </c>
      <c r="T264" s="43">
        <f>SUMIFS(
     UA[AmountYTD],
     UA[CompanyShortName],T$5,
     UA[Source],Source,
     UA[Year],Year,
     UA[Month],Month,
     UA[AccountCode],$B264&amp;$C264,
     UA[GroupStructure],GroupStructure
  )</f>
        <v>0</v>
      </c>
      <c r="V264" s="43">
        <f>SUMIFS(
     UA[AmountYTD],
     UA[CompanyShortName],V$5,
     UA[Source],Source,
     UA[Year],Year,
     UA[Month],Month,
     UA[AccountCode],$B264&amp;$C264,
     UA[GroupStructure],GroupStructure
  )</f>
        <v>0</v>
      </c>
      <c r="X264" s="43">
        <f>SUMIFS(
     UA[AmountYTD],
     UA[CompanyShortName],X$5,
     UA[Source],Source,
     UA[Year],Year,
     UA[Month],Month,
     UA[AccountCode],$B264&amp;$C264,
     UA[GroupStructure],GroupStructure
  )</f>
        <v>0</v>
      </c>
      <c r="Z264" s="43">
        <f>SUMIFS(
     UA[AmountYTD],
     UA[CompanyShortName],Z$5,
     UA[Source],Source,
     UA[Year],Year,
     UA[Month],Month,
     UA[AccountCode],$B264&amp;$C264,
     UA[GroupStructure],GroupStructure
  )</f>
        <v>0</v>
      </c>
      <c r="AB264" s="43">
        <f>SUMIFS(
     UA[AmountYTD],
     UA[CompanyShortName],AB$5,
     UA[Source],Source,
     UA[Year],Year,
     UA[Month],Month,
     UA[AccountCode],$B264&amp;$C264,
     UA[GroupStructure],GroupStructure
  )</f>
        <v>0</v>
      </c>
      <c r="AD264" s="43">
        <f>SUMIFS(
     UA[AmountYTD],
     UA[CompanyShortName],AD$5,
     UA[Source],Source,
     UA[Year],Year,
     UA[Month],Month,
     UA[AccountCode],$B264&amp;$C264,
     UA[GroupStructure],GroupStructure
  )</f>
        <v>0</v>
      </c>
      <c r="AF264" s="43">
        <f>SUMIFS(
     UA[AmountYTD],
     UA[CompanyShortName],AF$5,
     UA[Source],Source,
     UA[Year],Year,
     UA[Month],Month,
     UA[AccountCode],$B264&amp;$C264,
     UA[GroupStructure],GroupStructure
  )</f>
        <v>0</v>
      </c>
      <c r="AH264" s="43">
        <f>SUMIFS(
     UA[AmountYTD],
     UA[CompanyShortName],AH$5,
     UA[Source],Source,
     UA[Year],Year,
     UA[Month],Month,
     UA[AccountCode],$B264&amp;$C264,
     UA[GroupStructure],GroupStructure
  )</f>
        <v>0</v>
      </c>
      <c r="AJ264" s="43">
        <f>SUMIFS(
     UA[AmountYTD],
     UA[CompanyShortName],AJ$5,
     UA[Source],Source,
     UA[Year],Year,
     UA[Month],Month,
     UA[AccountCode],$B264&amp;$C264,
     UA[GroupStructure],GroupStructure
  )</f>
        <v>0</v>
      </c>
      <c r="AL264" s="43">
        <f>SUMIFS(
     UA[AmountYTD],
     UA[CompanyShortName],AL$5,
     UA[Source],Source,
     UA[Year],Year,
     UA[Month],Month,
     UA[AccountCode],$B264&amp;$C264,
     UA[GroupStructure],GroupStructure
  )</f>
        <v>0</v>
      </c>
      <c r="AN264" s="43">
        <f>SUMIFS(
     UA[AmountYTD],
     UA[CompanyShortName],AN$5,
     UA[Source],Source,
     UA[Year],Year,
     UA[Month],Month,
     UA[AccountCode],$B264&amp;$C264,
     UA[GroupStructure],GroupStructure
  )</f>
        <v>0</v>
      </c>
      <c r="AP264" s="43">
        <f>SUMIFS(
     UA[AmountYTD],
     UA[CompanyShortName],AP$5,
     UA[Source],Source,
     UA[Year],Year,
     UA[Month],Month,
     UA[AccountCode],$B264&amp;$C264,
     UA[GroupStructure],GroupStructure
  )</f>
        <v>0</v>
      </c>
      <c r="AR264" s="43">
        <f>SUMIFS(
     UA[AmountYTD],
     UA[CompanyShortName],AR$5,
     UA[Source],Source,
     UA[Year],Year,
     UA[Month],Month,
     UA[AccountCode],$B264&amp;$C264,
     UA[GroupStructure],GroupStructure
  )</f>
        <v>0</v>
      </c>
    </row>
    <row r="265" spans="1:45" ht="17.100000000000001" hidden="1" customHeight="1" outlineLevel="2" x14ac:dyDescent="0.25">
      <c r="B265" s="4">
        <f t="shared" si="327"/>
        <v>130</v>
      </c>
      <c r="C265" s="4">
        <f>C264+10</f>
        <v>360</v>
      </c>
      <c r="D265" s="4" t="str">
        <f>IFERROR(VLOOKUP($B265&amp;$C265,GA[],2,FALSE),"")</f>
        <v/>
      </c>
      <c r="F265" s="43">
        <f>SUMIFS(
     UA[AmountYTD],
     UA[CompanyShortName],F$5,
     UA[Source],Source,
     UA[Year],Year,
     UA[Month],Month,
     UA[AccountCode],$B265&amp;$C265,
     UA[GroupStructure],GroupStructure
  )</f>
        <v>0</v>
      </c>
      <c r="H265" s="43">
        <f>SUMIFS(
     UA[AmountYTD],
     UA[CompanyShortName],H$5,
     UA[Source],Source,
     UA[Year],Year,
     UA[Month],Month,
     UA[AccountCode],$B265&amp;$C265,
     UA[GroupStructure],GroupStructure
  )</f>
        <v>0</v>
      </c>
      <c r="J265" s="43">
        <f>SUMIFS(
     UA[AmountYTD],
     UA[CompanyShortName],J$5,
     UA[Source],Source,
     UA[Year],Year,
     UA[Month],Month,
     UA[AccountCode],$B265&amp;$C265,
     UA[GroupStructure],GroupStructure
  )</f>
        <v>0</v>
      </c>
      <c r="L265" s="43">
        <f>SUMIFS(
     UA[AmountYTD],
     UA[CompanyShortName],L$5,
     UA[Source],Source,
     UA[Year],Year,
     UA[Month],Month,
     UA[AccountCode],$B265&amp;$C265,
     UA[GroupStructure],GroupStructure
  )</f>
        <v>0</v>
      </c>
      <c r="N265" s="43">
        <f>SUMIFS(
     UA[AmountYTD],
     UA[CompanyShortName],N$5,
     UA[Source],Source,
     UA[Year],Year,
     UA[Month],Month,
     UA[AccountCode],$B265&amp;$C265,
     UA[GroupStructure],GroupStructure
  )</f>
        <v>0</v>
      </c>
      <c r="P265" s="43">
        <f>SUMIFS(
     UA[AmountYTD],
     UA[CompanyShortName],P$5,
     UA[Source],Source,
     UA[Year],Year,
     UA[Month],Month,
     UA[AccountCode],$B265&amp;$C265,
     UA[GroupStructure],GroupStructure
  )</f>
        <v>0</v>
      </c>
      <c r="R265" s="43">
        <f>SUMIFS(
     UA[AmountYTD],
     UA[CompanyShortName],R$5,
     UA[Source],Source,
     UA[Year],Year,
     UA[Month],Month,
     UA[AccountCode],$B265&amp;$C265,
     UA[GroupStructure],GroupStructure
  )</f>
        <v>0</v>
      </c>
      <c r="T265" s="43">
        <f>SUMIFS(
     UA[AmountYTD],
     UA[CompanyShortName],T$5,
     UA[Source],Source,
     UA[Year],Year,
     UA[Month],Month,
     UA[AccountCode],$B265&amp;$C265,
     UA[GroupStructure],GroupStructure
  )</f>
        <v>0</v>
      </c>
      <c r="V265" s="43">
        <f>SUMIFS(
     UA[AmountYTD],
     UA[CompanyShortName],V$5,
     UA[Source],Source,
     UA[Year],Year,
     UA[Month],Month,
     UA[AccountCode],$B265&amp;$C265,
     UA[GroupStructure],GroupStructure
  )</f>
        <v>0</v>
      </c>
      <c r="X265" s="43">
        <f>SUMIFS(
     UA[AmountYTD],
     UA[CompanyShortName],X$5,
     UA[Source],Source,
     UA[Year],Year,
     UA[Month],Month,
     UA[AccountCode],$B265&amp;$C265,
     UA[GroupStructure],GroupStructure
  )</f>
        <v>0</v>
      </c>
      <c r="Z265" s="43">
        <f>SUMIFS(
     UA[AmountYTD],
     UA[CompanyShortName],Z$5,
     UA[Source],Source,
     UA[Year],Year,
     UA[Month],Month,
     UA[AccountCode],$B265&amp;$C265,
     UA[GroupStructure],GroupStructure
  )</f>
        <v>0</v>
      </c>
      <c r="AB265" s="43">
        <f>SUMIFS(
     UA[AmountYTD],
     UA[CompanyShortName],AB$5,
     UA[Source],Source,
     UA[Year],Year,
     UA[Month],Month,
     UA[AccountCode],$B265&amp;$C265,
     UA[GroupStructure],GroupStructure
  )</f>
        <v>0</v>
      </c>
      <c r="AD265" s="43">
        <f>SUMIFS(
     UA[AmountYTD],
     UA[CompanyShortName],AD$5,
     UA[Source],Source,
     UA[Year],Year,
     UA[Month],Month,
     UA[AccountCode],$B265&amp;$C265,
     UA[GroupStructure],GroupStructure
  )</f>
        <v>0</v>
      </c>
      <c r="AF265" s="43">
        <f>SUMIFS(
     UA[AmountYTD],
     UA[CompanyShortName],AF$5,
     UA[Source],Source,
     UA[Year],Year,
     UA[Month],Month,
     UA[AccountCode],$B265&amp;$C265,
     UA[GroupStructure],GroupStructure
  )</f>
        <v>0</v>
      </c>
      <c r="AH265" s="43">
        <f>SUMIFS(
     UA[AmountYTD],
     UA[CompanyShortName],AH$5,
     UA[Source],Source,
     UA[Year],Year,
     UA[Month],Month,
     UA[AccountCode],$B265&amp;$C265,
     UA[GroupStructure],GroupStructure
  )</f>
        <v>0</v>
      </c>
      <c r="AJ265" s="43">
        <f>SUMIFS(
     UA[AmountYTD],
     UA[CompanyShortName],AJ$5,
     UA[Source],Source,
     UA[Year],Year,
     UA[Month],Month,
     UA[AccountCode],$B265&amp;$C265,
     UA[GroupStructure],GroupStructure
  )</f>
        <v>0</v>
      </c>
      <c r="AL265" s="43">
        <f>SUMIFS(
     UA[AmountYTD],
     UA[CompanyShortName],AL$5,
     UA[Source],Source,
     UA[Year],Year,
     UA[Month],Month,
     UA[AccountCode],$B265&amp;$C265,
     UA[GroupStructure],GroupStructure
  )</f>
        <v>0</v>
      </c>
      <c r="AN265" s="43">
        <f>SUMIFS(
     UA[AmountYTD],
     UA[CompanyShortName],AN$5,
     UA[Source],Source,
     UA[Year],Year,
     UA[Month],Month,
     UA[AccountCode],$B265&amp;$C265,
     UA[GroupStructure],GroupStructure
  )</f>
        <v>0</v>
      </c>
      <c r="AP265" s="43">
        <f>SUMIFS(
     UA[AmountYTD],
     UA[CompanyShortName],AP$5,
     UA[Source],Source,
     UA[Year],Year,
     UA[Month],Month,
     UA[AccountCode],$B265&amp;$C265,
     UA[GroupStructure],GroupStructure
  )</f>
        <v>0</v>
      </c>
      <c r="AR265" s="43">
        <f>SUMIFS(
     UA[AmountYTD],
     UA[CompanyShortName],AR$5,
     UA[Source],Source,
     UA[Year],Year,
     UA[Month],Month,
     UA[AccountCode],$B265&amp;$C265,
     UA[GroupStructure],GroupStructure
  )</f>
        <v>0</v>
      </c>
    </row>
    <row r="266" spans="1:45" s="5" customFormat="1" ht="17.100000000000001" hidden="1" customHeight="1" outlineLevel="2" x14ac:dyDescent="0.25">
      <c r="A266" s="58"/>
      <c r="B266" s="58">
        <f>B265</f>
        <v>130</v>
      </c>
      <c r="C266" s="58">
        <f>C257</f>
        <v>399</v>
      </c>
      <c r="D266" s="58" t="str">
        <f>IFERROR(VLOOKUP($B266&amp;$C266,GA[],2,FALSE),"")</f>
        <v/>
      </c>
      <c r="E266" s="60"/>
      <c r="F266" s="61">
        <f>SUMIFS(
     UA[AmountYTD],
     UA[CompanyShortName],F$5,
     UA[Source],Source,
     UA[Year],Year,
     UA[Month],Month,
     UA[AccountCode],$B266&amp;$C266,
     UA[GroupStructure],GroupStructure
  )</f>
        <v>0</v>
      </c>
      <c r="G266" s="60"/>
      <c r="H266" s="61">
        <f>SUMIFS(
     UA[AmountYTD],
     UA[CompanyShortName],H$5,
     UA[Source],Source,
     UA[Year],Year,
     UA[Month],Month,
     UA[AccountCode],$B266&amp;$C266,
     UA[GroupStructure],GroupStructure
  )</f>
        <v>0</v>
      </c>
      <c r="I266" s="60"/>
      <c r="J266" s="61">
        <f>SUMIFS(
     UA[AmountYTD],
     UA[CompanyShortName],J$5,
     UA[Source],Source,
     UA[Year],Year,
     UA[Month],Month,
     UA[AccountCode],$B266&amp;$C266,
     UA[GroupStructure],GroupStructure
  )</f>
        <v>0</v>
      </c>
      <c r="K266" s="60"/>
      <c r="L266" s="61">
        <f>SUMIFS(
     UA[AmountYTD],
     UA[CompanyShortName],L$5,
     UA[Source],Source,
     UA[Year],Year,
     UA[Month],Month,
     UA[AccountCode],$B266&amp;$C266,
     UA[GroupStructure],GroupStructure
  )</f>
        <v>0</v>
      </c>
      <c r="M266" s="60"/>
      <c r="N266" s="61">
        <f>SUMIFS(
     UA[AmountYTD],
     UA[CompanyShortName],N$5,
     UA[Source],Source,
     UA[Year],Year,
     UA[Month],Month,
     UA[AccountCode],$B266&amp;$C266,
     UA[GroupStructure],GroupStructure
  )</f>
        <v>0</v>
      </c>
      <c r="O266" s="60"/>
      <c r="P266" s="61">
        <f>SUMIFS(
     UA[AmountYTD],
     UA[CompanyShortName],P$5,
     UA[Source],Source,
     UA[Year],Year,
     UA[Month],Month,
     UA[AccountCode],$B266&amp;$C266,
     UA[GroupStructure],GroupStructure
  )</f>
        <v>0</v>
      </c>
      <c r="Q266" s="60"/>
      <c r="R266" s="61">
        <f>SUMIFS(
     UA[AmountYTD],
     UA[CompanyShortName],R$5,
     UA[Source],Source,
     UA[Year],Year,
     UA[Month],Month,
     UA[AccountCode],$B266&amp;$C266,
     UA[GroupStructure],GroupStructure
  )</f>
        <v>0</v>
      </c>
      <c r="S266" s="60"/>
      <c r="T266" s="61">
        <f>SUMIFS(
     UA[AmountYTD],
     UA[CompanyShortName],T$5,
     UA[Source],Source,
     UA[Year],Year,
     UA[Month],Month,
     UA[AccountCode],$B266&amp;$C266,
     UA[GroupStructure],GroupStructure
  )</f>
        <v>0</v>
      </c>
      <c r="U266" s="60"/>
      <c r="V266" s="61">
        <f>SUMIFS(
     UA[AmountYTD],
     UA[CompanyShortName],V$5,
     UA[Source],Source,
     UA[Year],Year,
     UA[Month],Month,
     UA[AccountCode],$B266&amp;$C266,
     UA[GroupStructure],GroupStructure
  )</f>
        <v>0</v>
      </c>
      <c r="W266" s="60"/>
      <c r="X266" s="61">
        <f>SUMIFS(
     UA[AmountYTD],
     UA[CompanyShortName],X$5,
     UA[Source],Source,
     UA[Year],Year,
     UA[Month],Month,
     UA[AccountCode],$B266&amp;$C266,
     UA[GroupStructure],GroupStructure
  )</f>
        <v>0</v>
      </c>
      <c r="Y266" s="60"/>
      <c r="Z266" s="61">
        <f>SUMIFS(
     UA[AmountYTD],
     UA[CompanyShortName],Z$5,
     UA[Source],Source,
     UA[Year],Year,
     UA[Month],Month,
     UA[AccountCode],$B266&amp;$C266,
     UA[GroupStructure],GroupStructure
  )</f>
        <v>0</v>
      </c>
      <c r="AA266" s="60"/>
      <c r="AB266" s="61">
        <f>SUMIFS(
     UA[AmountYTD],
     UA[CompanyShortName],AB$5,
     UA[Source],Source,
     UA[Year],Year,
     UA[Month],Month,
     UA[AccountCode],$B266&amp;$C266,
     UA[GroupStructure],GroupStructure
  )</f>
        <v>0</v>
      </c>
      <c r="AC266" s="60"/>
      <c r="AD266" s="61">
        <f>SUMIFS(
     UA[AmountYTD],
     UA[CompanyShortName],AD$5,
     UA[Source],Source,
     UA[Year],Year,
     UA[Month],Month,
     UA[AccountCode],$B266&amp;$C266,
     UA[GroupStructure],GroupStructure
  )</f>
        <v>0</v>
      </c>
      <c r="AE266" s="60"/>
      <c r="AF266" s="61">
        <f>SUMIFS(
     UA[AmountYTD],
     UA[CompanyShortName],AF$5,
     UA[Source],Source,
     UA[Year],Year,
     UA[Month],Month,
     UA[AccountCode],$B266&amp;$C266,
     UA[GroupStructure],GroupStructure
  )</f>
        <v>0</v>
      </c>
      <c r="AG266" s="60"/>
      <c r="AH266" s="61">
        <f>SUMIFS(
     UA[AmountYTD],
     UA[CompanyShortName],AH$5,
     UA[Source],Source,
     UA[Year],Year,
     UA[Month],Month,
     UA[AccountCode],$B266&amp;$C266,
     UA[GroupStructure],GroupStructure
  )</f>
        <v>0</v>
      </c>
      <c r="AI266" s="60"/>
      <c r="AJ266" s="61">
        <f>SUMIFS(
     UA[AmountYTD],
     UA[CompanyShortName],AJ$5,
     UA[Source],Source,
     UA[Year],Year,
     UA[Month],Month,
     UA[AccountCode],$B266&amp;$C266,
     UA[GroupStructure],GroupStructure
  )</f>
        <v>0</v>
      </c>
      <c r="AK266" s="60"/>
      <c r="AL266" s="61">
        <f>SUMIFS(
     UA[AmountYTD],
     UA[CompanyShortName],AL$5,
     UA[Source],Source,
     UA[Year],Year,
     UA[Month],Month,
     UA[AccountCode],$B266&amp;$C266,
     UA[GroupStructure],GroupStructure
  )</f>
        <v>0</v>
      </c>
      <c r="AM266" s="60"/>
      <c r="AN266" s="61">
        <f>SUMIFS(
     UA[AmountYTD],
     UA[CompanyShortName],AN$5,
     UA[Source],Source,
     UA[Year],Year,
     UA[Month],Month,
     UA[AccountCode],$B266&amp;$C266,
     UA[GroupStructure],GroupStructure
  )</f>
        <v>0</v>
      </c>
      <c r="AO266" s="60"/>
      <c r="AP266" s="61">
        <f>SUMIFS(
     UA[AmountYTD],
     UA[CompanyShortName],AP$5,
     UA[Source],Source,
     UA[Year],Year,
     UA[Month],Month,
     UA[AccountCode],$B266&amp;$C266,
     UA[GroupStructure],GroupStructure
  )</f>
        <v>0</v>
      </c>
      <c r="AQ266" s="60"/>
      <c r="AR266" s="61">
        <f>SUMIFS(
     UA[AmountYTD],
     UA[CompanyShortName],AR$5,
     UA[Source],Source,
     UA[Year],Year,
     UA[Month],Month,
     UA[AccountCode],$B266&amp;$C266,
     UA[GroupStructure],GroupStructure
  )</f>
        <v>0</v>
      </c>
      <c r="AS266" s="60"/>
    </row>
    <row r="267" spans="1:45" ht="17.100000000000001" hidden="1" customHeight="1" outlineLevel="2" x14ac:dyDescent="0.25">
      <c r="D267" s="4" t="s">
        <v>125</v>
      </c>
      <c r="F267" s="43">
        <f>F266-SUM(F260:F265)</f>
        <v>0</v>
      </c>
      <c r="H267" s="43">
        <f t="shared" ref="H267" si="328">H266-SUM(H260:H265)</f>
        <v>0</v>
      </c>
      <c r="J267" s="43">
        <f t="shared" ref="J267" si="329">J266-SUM(J260:J265)</f>
        <v>0</v>
      </c>
      <c r="L267" s="43">
        <f t="shared" ref="L267" si="330">L266-SUM(L260:L265)</f>
        <v>0</v>
      </c>
      <c r="N267" s="43">
        <f t="shared" ref="N267" si="331">N266-SUM(N260:N265)</f>
        <v>0</v>
      </c>
      <c r="P267" s="43">
        <f t="shared" ref="P267" si="332">P266-SUM(P260:P265)</f>
        <v>0</v>
      </c>
      <c r="R267" s="43">
        <f t="shared" ref="R267" si="333">R266-SUM(R260:R265)</f>
        <v>0</v>
      </c>
      <c r="T267" s="43">
        <f t="shared" ref="T267" si="334">T266-SUM(T260:T265)</f>
        <v>0</v>
      </c>
      <c r="V267" s="43">
        <f t="shared" ref="V267" si="335">V266-SUM(V260:V265)</f>
        <v>0</v>
      </c>
      <c r="X267" s="43">
        <f t="shared" ref="X267" si="336">X266-SUM(X260:X265)</f>
        <v>0</v>
      </c>
      <c r="Z267" s="43">
        <f t="shared" ref="Z267" si="337">Z266-SUM(Z260:Z265)</f>
        <v>0</v>
      </c>
      <c r="AB267" s="43">
        <f t="shared" ref="AB267" si="338">AB266-SUM(AB260:AB265)</f>
        <v>0</v>
      </c>
      <c r="AD267" s="43">
        <f t="shared" ref="AD267" si="339">AD266-SUM(AD260:AD265)</f>
        <v>0</v>
      </c>
      <c r="AF267" s="43">
        <f t="shared" ref="AF267" si="340">AF266-SUM(AF260:AF265)</f>
        <v>0</v>
      </c>
      <c r="AH267" s="43">
        <f t="shared" ref="AH267" si="341">AH266-SUM(AH260:AH265)</f>
        <v>0</v>
      </c>
      <c r="AJ267" s="43">
        <f t="shared" ref="AJ267" si="342">AJ266-SUM(AJ260:AJ265)</f>
        <v>0</v>
      </c>
      <c r="AL267" s="43">
        <f t="shared" ref="AL267" si="343">AL266-SUM(AL260:AL265)</f>
        <v>0</v>
      </c>
      <c r="AN267" s="43">
        <f t="shared" ref="AN267" si="344">AN266-SUM(AN260:AN265)</f>
        <v>0</v>
      </c>
      <c r="AP267" s="43">
        <f t="shared" ref="AP267" si="345">AP266-SUM(AP260:AP265)</f>
        <v>0</v>
      </c>
      <c r="AR267" s="43">
        <f t="shared" ref="AR267" si="346">AR266-SUM(AR260:AR265)</f>
        <v>0</v>
      </c>
    </row>
    <row r="268" spans="1:45" ht="17.100000000000001" hidden="1" customHeight="1" outlineLevel="2" x14ac:dyDescent="0.25"/>
    <row r="269" spans="1:45" s="5" customFormat="1" ht="17.100000000000001" hidden="1" customHeight="1" outlineLevel="2" x14ac:dyDescent="0.25">
      <c r="A269" s="58"/>
      <c r="B269" s="58">
        <f>B264</f>
        <v>130</v>
      </c>
      <c r="C269" s="59">
        <v>999</v>
      </c>
      <c r="D269" s="58" t="str">
        <f>IFERROR(VLOOKUP($B269&amp;$C269,GA[],2,FALSE),"")</f>
        <v>Rental of premises</v>
      </c>
      <c r="E269" s="60"/>
      <c r="F269" s="61">
        <f>SUMIFS(
     UA[AmountYTD],
     UA[CompanyShortName],F$5,
     UA[Source],Source,
     UA[Year],Year,
     UA[Month],Month,
     UA[AccountCode],$B269&amp;$C269,
     UA[GroupStructure],GroupStructure
  )</f>
        <v>0</v>
      </c>
      <c r="G269" s="60"/>
      <c r="H269" s="61">
        <f>SUMIFS(
     UA[AmountYTD],
     UA[CompanyShortName],H$5,
     UA[Source],Source,
     UA[Year],Year,
     UA[Month],Month,
     UA[AccountCode],$B269&amp;$C269,
     UA[GroupStructure],GroupStructure
  )</f>
        <v>0</v>
      </c>
      <c r="I269" s="60"/>
      <c r="J269" s="61">
        <f>SUMIFS(
     UA[AmountYTD],
     UA[CompanyShortName],J$5,
     UA[Source],Source,
     UA[Year],Year,
     UA[Month],Month,
     UA[AccountCode],$B269&amp;$C269,
     UA[GroupStructure],GroupStructure
  )</f>
        <v>0</v>
      </c>
      <c r="K269" s="60"/>
      <c r="L269" s="61">
        <f>SUMIFS(
     UA[AmountYTD],
     UA[CompanyShortName],L$5,
     UA[Source],Source,
     UA[Year],Year,
     UA[Month],Month,
     UA[AccountCode],$B269&amp;$C269,
     UA[GroupStructure],GroupStructure
  )</f>
        <v>0</v>
      </c>
      <c r="M269" s="60"/>
      <c r="N269" s="61">
        <f>SUMIFS(
     UA[AmountYTD],
     UA[CompanyShortName],N$5,
     UA[Source],Source,
     UA[Year],Year,
     UA[Month],Month,
     UA[AccountCode],$B269&amp;$C269,
     UA[GroupStructure],GroupStructure
  )</f>
        <v>0</v>
      </c>
      <c r="O269" s="60"/>
      <c r="P269" s="61">
        <f>SUMIFS(
     UA[AmountYTD],
     UA[CompanyShortName],P$5,
     UA[Source],Source,
     UA[Year],Year,
     UA[Month],Month,
     UA[AccountCode],$B269&amp;$C269,
     UA[GroupStructure],GroupStructure
  )</f>
        <v>0</v>
      </c>
      <c r="Q269" s="60"/>
      <c r="R269" s="61">
        <f>SUMIFS(
     UA[AmountYTD],
     UA[CompanyShortName],R$5,
     UA[Source],Source,
     UA[Year],Year,
     UA[Month],Month,
     UA[AccountCode],$B269&amp;$C269,
     UA[GroupStructure],GroupStructure
  )</f>
        <v>0</v>
      </c>
      <c r="S269" s="60"/>
      <c r="T269" s="61">
        <f>SUMIFS(
     UA[AmountYTD],
     UA[CompanyShortName],T$5,
     UA[Source],Source,
     UA[Year],Year,
     UA[Month],Month,
     UA[AccountCode],$B269&amp;$C269,
     UA[GroupStructure],GroupStructure
  )</f>
        <v>0</v>
      </c>
      <c r="U269" s="60"/>
      <c r="V269" s="61">
        <f>SUMIFS(
     UA[AmountYTD],
     UA[CompanyShortName],V$5,
     UA[Source],Source,
     UA[Year],Year,
     UA[Month],Month,
     UA[AccountCode],$B269&amp;$C269,
     UA[GroupStructure],GroupStructure
  )</f>
        <v>0</v>
      </c>
      <c r="W269" s="60"/>
      <c r="X269" s="61">
        <f>SUMIFS(
     UA[AmountYTD],
     UA[CompanyShortName],X$5,
     UA[Source],Source,
     UA[Year],Year,
     UA[Month],Month,
     UA[AccountCode],$B269&amp;$C269,
     UA[GroupStructure],GroupStructure
  )</f>
        <v>0</v>
      </c>
      <c r="Y269" s="60"/>
      <c r="Z269" s="61">
        <f>SUMIFS(
     UA[AmountYTD],
     UA[CompanyShortName],Z$5,
     UA[Source],Source,
     UA[Year],Year,
     UA[Month],Month,
     UA[AccountCode],$B269&amp;$C269,
     UA[GroupStructure],GroupStructure
  )</f>
        <v>0</v>
      </c>
      <c r="AA269" s="60"/>
      <c r="AB269" s="61">
        <f>SUMIFS(
     UA[AmountYTD],
     UA[CompanyShortName],AB$5,
     UA[Source],Source,
     UA[Year],Year,
     UA[Month],Month,
     UA[AccountCode],$B269&amp;$C269,
     UA[GroupStructure],GroupStructure
  )</f>
        <v>0</v>
      </c>
      <c r="AC269" s="60"/>
      <c r="AD269" s="61">
        <f>SUMIFS(
     UA[AmountYTD],
     UA[CompanyShortName],AD$5,
     UA[Source],Source,
     UA[Year],Year,
     UA[Month],Month,
     UA[AccountCode],$B269&amp;$C269,
     UA[GroupStructure],GroupStructure
  )</f>
        <v>0</v>
      </c>
      <c r="AE269" s="60"/>
      <c r="AF269" s="61">
        <f>SUMIFS(
     UA[AmountYTD],
     UA[CompanyShortName],AF$5,
     UA[Source],Source,
     UA[Year],Year,
     UA[Month],Month,
     UA[AccountCode],$B269&amp;$C269,
     UA[GroupStructure],GroupStructure
  )</f>
        <v>0</v>
      </c>
      <c r="AG269" s="60"/>
      <c r="AH269" s="61">
        <f>SUMIFS(
     UA[AmountYTD],
     UA[CompanyShortName],AH$5,
     UA[Source],Source,
     UA[Year],Year,
     UA[Month],Month,
     UA[AccountCode],$B269&amp;$C269,
     UA[GroupStructure],GroupStructure
  )</f>
        <v>0</v>
      </c>
      <c r="AI269" s="60"/>
      <c r="AJ269" s="61">
        <f>SUMIFS(
     UA[AmountYTD],
     UA[CompanyShortName],AJ$5,
     UA[Source],Source,
     UA[Year],Year,
     UA[Month],Month,
     UA[AccountCode],$B269&amp;$C269,
     UA[GroupStructure],GroupStructure
  )</f>
        <v>0</v>
      </c>
      <c r="AK269" s="60"/>
      <c r="AL269" s="61">
        <f>SUMIFS(
     UA[AmountYTD],
     UA[CompanyShortName],AL$5,
     UA[Source],Source,
     UA[Year],Year,
     UA[Month],Month,
     UA[AccountCode],$B269&amp;$C269,
     UA[GroupStructure],GroupStructure
  )</f>
        <v>0</v>
      </c>
      <c r="AM269" s="60"/>
      <c r="AN269" s="61">
        <f>SUMIFS(
     UA[AmountYTD],
     UA[CompanyShortName],AN$5,
     UA[Source],Source,
     UA[Year],Year,
     UA[Month],Month,
     UA[AccountCode],$B269&amp;$C269,
     UA[GroupStructure],GroupStructure
  )</f>
        <v>0</v>
      </c>
      <c r="AO269" s="60"/>
      <c r="AP269" s="61">
        <f>SUMIFS(
     UA[AmountYTD],
     UA[CompanyShortName],AP$5,
     UA[Source],Source,
     UA[Year],Year,
     UA[Month],Month,
     UA[AccountCode],$B269&amp;$C269,
     UA[GroupStructure],GroupStructure
  )</f>
        <v>0</v>
      </c>
      <c r="AQ269" s="60"/>
      <c r="AR269" s="61">
        <f>SUMIFS(
     UA[AmountYTD],
     UA[CompanyShortName],AR$5,
     UA[Source],Source,
     UA[Year],Year,
     UA[Month],Month,
     UA[AccountCode],$B269&amp;$C269,
     UA[GroupStructure],GroupStructure
  )</f>
        <v>0</v>
      </c>
      <c r="AS269" s="60"/>
    </row>
    <row r="270" spans="1:45" ht="17.100000000000001" hidden="1" customHeight="1" outlineLevel="2" x14ac:dyDescent="0.25">
      <c r="D270" s="4" t="s">
        <v>125</v>
      </c>
      <c r="F270" s="43">
        <f>F269-SUM(F247:F253,F260:F265)</f>
        <v>0</v>
      </c>
      <c r="H270" s="43">
        <f t="shared" ref="H270" si="347">H269-SUM(H247:H253,H260:H265)</f>
        <v>0</v>
      </c>
      <c r="J270" s="43">
        <f t="shared" ref="J270" si="348">J269-SUM(J247:J253,J260:J265)</f>
        <v>0</v>
      </c>
      <c r="L270" s="43">
        <f t="shared" ref="L270" si="349">L269-SUM(L247:L253,L260:L265)</f>
        <v>0</v>
      </c>
      <c r="N270" s="43">
        <f t="shared" ref="N270" si="350">N269-SUM(N247:N253,N260:N265)</f>
        <v>0</v>
      </c>
      <c r="P270" s="43">
        <f t="shared" ref="P270" si="351">P269-SUM(P247:P253,P260:P265)</f>
        <v>0</v>
      </c>
      <c r="R270" s="43">
        <f t="shared" ref="R270" si="352">R269-SUM(R247:R253,R260:R265)</f>
        <v>0</v>
      </c>
      <c r="T270" s="43">
        <f t="shared" ref="T270" si="353">T269-SUM(T247:T253,T260:T265)</f>
        <v>0</v>
      </c>
      <c r="V270" s="43">
        <f t="shared" ref="V270" si="354">V269-SUM(V247:V253,V260:V265)</f>
        <v>0</v>
      </c>
      <c r="X270" s="43">
        <f t="shared" ref="X270" si="355">X269-SUM(X247:X253,X260:X265)</f>
        <v>0</v>
      </c>
      <c r="Z270" s="43">
        <f t="shared" ref="Z270" si="356">Z269-SUM(Z247:Z253,Z260:Z265)</f>
        <v>0</v>
      </c>
      <c r="AB270" s="43">
        <f t="shared" ref="AB270" si="357">AB269-SUM(AB247:AB253,AB260:AB265)</f>
        <v>0</v>
      </c>
      <c r="AD270" s="43">
        <f t="shared" ref="AD270" si="358">AD269-SUM(AD247:AD253,AD260:AD265)</f>
        <v>0</v>
      </c>
      <c r="AF270" s="43">
        <f t="shared" ref="AF270" si="359">AF269-SUM(AF247:AF253,AF260:AF265)</f>
        <v>0</v>
      </c>
      <c r="AH270" s="43">
        <f t="shared" ref="AH270" si="360">AH269-SUM(AH247:AH253,AH260:AH265)</f>
        <v>0</v>
      </c>
      <c r="AJ270" s="43">
        <f t="shared" ref="AJ270" si="361">AJ269-SUM(AJ247:AJ253,AJ260:AJ265)</f>
        <v>0</v>
      </c>
      <c r="AL270" s="43">
        <f t="shared" ref="AL270" si="362">AL269-SUM(AL247:AL253,AL260:AL265)</f>
        <v>0</v>
      </c>
      <c r="AN270" s="43">
        <f t="shared" ref="AN270" si="363">AN269-SUM(AN247:AN253,AN260:AN265)</f>
        <v>0</v>
      </c>
      <c r="AP270" s="43">
        <f t="shared" ref="AP270" si="364">AP269-SUM(AP247:AP253,AP260:AP265)</f>
        <v>0</v>
      </c>
      <c r="AR270" s="43">
        <f t="shared" ref="AR270" si="365">AR269-SUM(AR247:AR253,AR260:AR265)</f>
        <v>0</v>
      </c>
    </row>
    <row r="271" spans="1:45" ht="17.100000000000001" hidden="1" customHeight="1" outlineLevel="1" x14ac:dyDescent="0.25"/>
    <row r="272" spans="1:45" ht="17.100000000000001" hidden="1" customHeight="1" outlineLevel="1" collapsed="1" x14ac:dyDescent="0.25">
      <c r="A272" s="54"/>
      <c r="B272" s="54"/>
      <c r="C272" s="55"/>
      <c r="D272" s="54" t="s">
        <v>126</v>
      </c>
      <c r="E272" s="56"/>
      <c r="F272" s="57"/>
      <c r="G272" s="56"/>
      <c r="H272" s="57"/>
      <c r="I272" s="56"/>
      <c r="J272" s="57"/>
      <c r="K272" s="56"/>
      <c r="L272" s="57"/>
      <c r="M272" s="56"/>
      <c r="N272" s="57"/>
      <c r="O272" s="56"/>
      <c r="P272" s="57"/>
      <c r="Q272" s="56"/>
      <c r="R272" s="57"/>
      <c r="S272" s="56"/>
      <c r="T272" s="57"/>
      <c r="U272" s="56"/>
      <c r="V272" s="57"/>
      <c r="W272" s="56"/>
      <c r="X272" s="57"/>
      <c r="Y272" s="56"/>
      <c r="Z272" s="57"/>
      <c r="AA272" s="56"/>
      <c r="AB272" s="57"/>
      <c r="AC272" s="56"/>
      <c r="AD272" s="57"/>
      <c r="AE272" s="56"/>
      <c r="AF272" s="57"/>
      <c r="AG272" s="56"/>
      <c r="AH272" s="57"/>
      <c r="AI272" s="56"/>
      <c r="AJ272" s="57"/>
      <c r="AK272" s="56"/>
      <c r="AL272" s="57"/>
      <c r="AM272" s="56"/>
      <c r="AN272" s="57"/>
      <c r="AO272" s="56"/>
      <c r="AP272" s="57"/>
      <c r="AQ272" s="56"/>
      <c r="AR272" s="57"/>
      <c r="AS272" s="56"/>
    </row>
    <row r="273" spans="1:44" s="5" customFormat="1" ht="17.100000000000001" hidden="1" customHeight="1" outlineLevel="2" x14ac:dyDescent="0.25">
      <c r="A273" s="49"/>
      <c r="B273" s="49"/>
      <c r="C273" s="49"/>
      <c r="D273" s="49"/>
      <c r="F273" s="62"/>
      <c r="H273" s="62"/>
      <c r="J273" s="62"/>
      <c r="L273" s="62"/>
      <c r="N273" s="62"/>
      <c r="P273" s="62"/>
      <c r="R273" s="62"/>
      <c r="T273" s="62"/>
      <c r="V273" s="62"/>
      <c r="X273" s="62"/>
      <c r="Z273" s="62"/>
      <c r="AB273" s="62"/>
      <c r="AD273" s="62"/>
      <c r="AF273" s="62"/>
      <c r="AH273" s="62"/>
      <c r="AJ273" s="62"/>
      <c r="AL273" s="62"/>
      <c r="AN273" s="62"/>
      <c r="AP273" s="62"/>
      <c r="AR273" s="62"/>
    </row>
    <row r="274" spans="1:44" ht="17.100000000000001" hidden="1" customHeight="1" outlineLevel="2" x14ac:dyDescent="0.25">
      <c r="A274" s="4" t="s">
        <v>127</v>
      </c>
      <c r="B274" s="4">
        <f>B247</f>
        <v>130</v>
      </c>
      <c r="C274" s="4">
        <f>C247</f>
        <v>110</v>
      </c>
      <c r="D274" s="4" t="str">
        <f>D247</f>
        <v/>
      </c>
      <c r="F274" s="43">
        <f>-SUM(F275:F280)</f>
        <v>0</v>
      </c>
      <c r="H274" s="43">
        <f>-SUM(H275:H280)</f>
        <v>0</v>
      </c>
      <c r="J274" s="43">
        <f>-SUM(J275:J280)</f>
        <v>0</v>
      </c>
      <c r="L274" s="43">
        <f>-SUM(L275:L280)</f>
        <v>0</v>
      </c>
      <c r="N274" s="43">
        <f>-SUM(N275:N280)</f>
        <v>0</v>
      </c>
      <c r="P274" s="43">
        <f>-SUM(P275:P280)</f>
        <v>0</v>
      </c>
      <c r="R274" s="43">
        <f>-SUM(R275:R280)</f>
        <v>0</v>
      </c>
      <c r="T274" s="43">
        <f>-SUM(T275:T280)</f>
        <v>0</v>
      </c>
      <c r="V274" s="43">
        <f>-SUM(V275:V280)</f>
        <v>0</v>
      </c>
      <c r="X274" s="43">
        <f>-SUM(X275:X280)</f>
        <v>0</v>
      </c>
      <c r="Z274" s="43">
        <f>-SUM(Z275:Z280)</f>
        <v>0</v>
      </c>
      <c r="AB274" s="43">
        <f>-SUM(AB275:AB280)</f>
        <v>0</v>
      </c>
      <c r="AD274" s="43">
        <f>-SUM(AD275:AD280)</f>
        <v>0</v>
      </c>
      <c r="AF274" s="43">
        <f>-SUM(AF275:AF280)</f>
        <v>0</v>
      </c>
      <c r="AH274" s="43">
        <f>-SUM(AH275:AH280)</f>
        <v>0</v>
      </c>
      <c r="AJ274" s="43">
        <f>-SUM(AJ275:AJ280)</f>
        <v>0</v>
      </c>
      <c r="AL274" s="43">
        <f>-SUM(AL275:AL280)</f>
        <v>0</v>
      </c>
      <c r="AN274" s="43">
        <f>-SUM(AN275:AN280)</f>
        <v>0</v>
      </c>
      <c r="AP274" s="43">
        <f>-SUM(AP275:AP280)</f>
        <v>0</v>
      </c>
      <c r="AR274" s="43">
        <f>-SUM(AR275:AR280)</f>
        <v>0</v>
      </c>
    </row>
    <row r="275" spans="1:44" ht="17.100000000000001" hidden="1" customHeight="1" outlineLevel="2" x14ac:dyDescent="0.25">
      <c r="A275" s="4" t="s">
        <v>127</v>
      </c>
      <c r="B275" s="4">
        <f t="shared" ref="B275:D280" si="366">B248</f>
        <v>130</v>
      </c>
      <c r="C275" s="4">
        <f t="shared" si="366"/>
        <v>120</v>
      </c>
      <c r="D275" s="4" t="str">
        <f t="shared" si="366"/>
        <v/>
      </c>
      <c r="F275" s="42"/>
      <c r="H275" s="42"/>
      <c r="J275" s="42"/>
      <c r="L275" s="42"/>
      <c r="N275" s="42"/>
      <c r="P275" s="42"/>
      <c r="R275" s="42"/>
      <c r="T275" s="42"/>
      <c r="V275" s="42"/>
      <c r="X275" s="42"/>
      <c r="Z275" s="42"/>
      <c r="AB275" s="42"/>
      <c r="AD275" s="42"/>
      <c r="AF275" s="42"/>
      <c r="AH275" s="42"/>
      <c r="AJ275" s="42"/>
      <c r="AL275" s="42"/>
      <c r="AN275" s="42"/>
      <c r="AP275" s="42"/>
      <c r="AR275" s="42"/>
    </row>
    <row r="276" spans="1:44" ht="17.100000000000001" hidden="1" customHeight="1" outlineLevel="2" x14ac:dyDescent="0.25">
      <c r="A276" s="4" t="s">
        <v>127</v>
      </c>
      <c r="B276" s="4">
        <f t="shared" si="366"/>
        <v>130</v>
      </c>
      <c r="C276" s="4">
        <f t="shared" si="366"/>
        <v>130</v>
      </c>
      <c r="D276" s="4" t="str">
        <f t="shared" si="366"/>
        <v/>
      </c>
      <c r="F276" s="42"/>
      <c r="H276" s="42"/>
      <c r="J276" s="42"/>
      <c r="L276" s="42"/>
      <c r="N276" s="42"/>
      <c r="P276" s="42"/>
      <c r="R276" s="42"/>
      <c r="T276" s="42"/>
      <c r="V276" s="42"/>
      <c r="X276" s="42"/>
      <c r="Z276" s="42"/>
      <c r="AB276" s="42"/>
      <c r="AD276" s="42"/>
      <c r="AF276" s="42"/>
      <c r="AH276" s="42"/>
      <c r="AJ276" s="42"/>
      <c r="AL276" s="42"/>
      <c r="AN276" s="42"/>
      <c r="AP276" s="42"/>
      <c r="AR276" s="42"/>
    </row>
    <row r="277" spans="1:44" ht="17.100000000000001" hidden="1" customHeight="1" outlineLevel="2" x14ac:dyDescent="0.25">
      <c r="A277" s="4" t="s">
        <v>127</v>
      </c>
      <c r="B277" s="4">
        <f t="shared" si="366"/>
        <v>130</v>
      </c>
      <c r="C277" s="4">
        <f t="shared" si="366"/>
        <v>140</v>
      </c>
      <c r="D277" s="4" t="str">
        <f t="shared" si="366"/>
        <v/>
      </c>
      <c r="F277" s="42"/>
      <c r="H277" s="42"/>
      <c r="J277" s="42"/>
      <c r="L277" s="42"/>
      <c r="N277" s="42"/>
      <c r="P277" s="42"/>
      <c r="R277" s="42"/>
      <c r="T277" s="42"/>
      <c r="V277" s="42"/>
      <c r="X277" s="42"/>
      <c r="Z277" s="42"/>
      <c r="AB277" s="42"/>
      <c r="AD277" s="42"/>
      <c r="AF277" s="42"/>
      <c r="AH277" s="42"/>
      <c r="AJ277" s="42"/>
      <c r="AL277" s="42"/>
      <c r="AN277" s="42"/>
      <c r="AP277" s="42"/>
      <c r="AR277" s="42"/>
    </row>
    <row r="278" spans="1:44" ht="17.100000000000001" hidden="1" customHeight="1" outlineLevel="2" x14ac:dyDescent="0.25">
      <c r="A278" s="4" t="s">
        <v>127</v>
      </c>
      <c r="B278" s="4">
        <f t="shared" si="366"/>
        <v>130</v>
      </c>
      <c r="C278" s="4">
        <f t="shared" si="366"/>
        <v>150</v>
      </c>
      <c r="D278" s="4" t="str">
        <f t="shared" si="366"/>
        <v/>
      </c>
      <c r="F278" s="42"/>
      <c r="H278" s="42"/>
      <c r="J278" s="42"/>
      <c r="L278" s="42"/>
      <c r="N278" s="42"/>
      <c r="P278" s="42"/>
      <c r="R278" s="42"/>
      <c r="T278" s="42"/>
      <c r="V278" s="42"/>
      <c r="X278" s="42"/>
      <c r="Z278" s="42"/>
      <c r="AB278" s="42"/>
      <c r="AD278" s="42"/>
      <c r="AF278" s="42"/>
      <c r="AH278" s="42"/>
      <c r="AJ278" s="42"/>
      <c r="AL278" s="42"/>
      <c r="AN278" s="42"/>
      <c r="AP278" s="42"/>
      <c r="AR278" s="42"/>
    </row>
    <row r="279" spans="1:44" ht="17.100000000000001" hidden="1" customHeight="1" outlineLevel="2" x14ac:dyDescent="0.25">
      <c r="A279" s="4" t="s">
        <v>127</v>
      </c>
      <c r="B279" s="4">
        <f t="shared" si="366"/>
        <v>130</v>
      </c>
      <c r="C279" s="4">
        <f t="shared" si="366"/>
        <v>160</v>
      </c>
      <c r="D279" s="4" t="str">
        <f t="shared" si="366"/>
        <v/>
      </c>
      <c r="F279" s="42"/>
      <c r="H279" s="42"/>
      <c r="J279" s="42"/>
      <c r="L279" s="42"/>
      <c r="N279" s="42"/>
      <c r="P279" s="42"/>
      <c r="R279" s="42"/>
      <c r="T279" s="42"/>
      <c r="V279" s="42"/>
      <c r="X279" s="42"/>
      <c r="Z279" s="42"/>
      <c r="AB279" s="42"/>
      <c r="AD279" s="42"/>
      <c r="AF279" s="42"/>
      <c r="AH279" s="42"/>
      <c r="AJ279" s="42"/>
      <c r="AL279" s="42"/>
      <c r="AN279" s="42"/>
      <c r="AP279" s="42"/>
      <c r="AR279" s="42"/>
    </row>
    <row r="280" spans="1:44" ht="17.100000000000001" hidden="1" customHeight="1" outlineLevel="2" x14ac:dyDescent="0.25">
      <c r="A280" s="4" t="s">
        <v>127</v>
      </c>
      <c r="B280" s="4">
        <f t="shared" si="366"/>
        <v>130</v>
      </c>
      <c r="C280" s="4">
        <f t="shared" si="366"/>
        <v>170</v>
      </c>
      <c r="D280" s="4" t="str">
        <f t="shared" si="366"/>
        <v/>
      </c>
      <c r="F280" s="42"/>
      <c r="H280" s="42"/>
      <c r="J280" s="42"/>
      <c r="L280" s="42"/>
      <c r="N280" s="42"/>
      <c r="P280" s="42"/>
      <c r="R280" s="42"/>
      <c r="T280" s="42"/>
      <c r="V280" s="42"/>
      <c r="X280" s="42"/>
      <c r="Z280" s="42"/>
      <c r="AB280" s="42"/>
      <c r="AD280" s="42"/>
      <c r="AF280" s="42"/>
      <c r="AH280" s="42"/>
      <c r="AJ280" s="42"/>
      <c r="AL280" s="42"/>
      <c r="AN280" s="42"/>
      <c r="AP280" s="42"/>
      <c r="AR280" s="42"/>
    </row>
    <row r="281" spans="1:44" ht="17.100000000000001" hidden="1" customHeight="1" outlineLevel="2" x14ac:dyDescent="0.25"/>
    <row r="282" spans="1:44" ht="17.100000000000001" hidden="1" customHeight="1" outlineLevel="2" x14ac:dyDescent="0.25">
      <c r="A282" s="4" t="s">
        <v>127</v>
      </c>
      <c r="B282" s="4">
        <f>B260</f>
        <v>130</v>
      </c>
      <c r="C282" s="4">
        <f>C260</f>
        <v>310</v>
      </c>
      <c r="D282" s="4" t="str">
        <f>D260</f>
        <v/>
      </c>
      <c r="F282" s="43">
        <f>-SUM(F283:F287)</f>
        <v>0</v>
      </c>
      <c r="H282" s="43">
        <f>-SUM(H283:H287)</f>
        <v>0</v>
      </c>
      <c r="J282" s="43">
        <f>-SUM(J283:J287)</f>
        <v>0</v>
      </c>
      <c r="L282" s="43">
        <f>-SUM(L283:L287)</f>
        <v>0</v>
      </c>
      <c r="N282" s="43">
        <f>-SUM(N283:N287)</f>
        <v>0</v>
      </c>
      <c r="P282" s="43">
        <f>-SUM(P283:P287)</f>
        <v>0</v>
      </c>
      <c r="R282" s="43">
        <f>-SUM(R283:R287)</f>
        <v>0</v>
      </c>
      <c r="T282" s="43">
        <f>-SUM(T283:T287)</f>
        <v>0</v>
      </c>
      <c r="V282" s="43">
        <f>-SUM(V283:V287)</f>
        <v>0</v>
      </c>
      <c r="X282" s="43">
        <f>-SUM(X283:X287)</f>
        <v>0</v>
      </c>
      <c r="Z282" s="43">
        <f>-SUM(Z283:Z287)</f>
        <v>0</v>
      </c>
      <c r="AB282" s="43">
        <f>-SUM(AB283:AB287)</f>
        <v>0</v>
      </c>
      <c r="AD282" s="43">
        <f>-SUM(AD283:AD287)</f>
        <v>0</v>
      </c>
      <c r="AF282" s="43">
        <f>-SUM(AF283:AF287)</f>
        <v>0</v>
      </c>
      <c r="AH282" s="43">
        <f>-SUM(AH283:AH287)</f>
        <v>0</v>
      </c>
      <c r="AJ282" s="43">
        <f>-SUM(AJ283:AJ287)</f>
        <v>0</v>
      </c>
      <c r="AL282" s="43">
        <f>-SUM(AL283:AL287)</f>
        <v>0</v>
      </c>
      <c r="AN282" s="43">
        <f>-SUM(AN283:AN287)</f>
        <v>0</v>
      </c>
      <c r="AP282" s="43">
        <f>-SUM(AP283:AP287)</f>
        <v>0</v>
      </c>
      <c r="AR282" s="43">
        <f>-SUM(AR283:AR287)</f>
        <v>0</v>
      </c>
    </row>
    <row r="283" spans="1:44" ht="17.100000000000001" hidden="1" customHeight="1" outlineLevel="2" x14ac:dyDescent="0.25">
      <c r="A283" s="4" t="s">
        <v>127</v>
      </c>
      <c r="B283" s="4">
        <f t="shared" ref="B283:C287" si="367">B261</f>
        <v>130</v>
      </c>
      <c r="C283" s="4">
        <f t="shared" si="367"/>
        <v>320</v>
      </c>
      <c r="D283" s="4" t="str">
        <f>D261</f>
        <v/>
      </c>
      <c r="F283" s="42"/>
      <c r="H283" s="42"/>
      <c r="J283" s="42"/>
      <c r="L283" s="42"/>
      <c r="N283" s="42"/>
      <c r="P283" s="42"/>
      <c r="R283" s="42"/>
      <c r="T283" s="42"/>
      <c r="V283" s="42"/>
      <c r="X283" s="42"/>
      <c r="Z283" s="42"/>
      <c r="AB283" s="42"/>
      <c r="AD283" s="42"/>
      <c r="AF283" s="42"/>
      <c r="AH283" s="42"/>
      <c r="AJ283" s="42"/>
      <c r="AL283" s="42"/>
      <c r="AN283" s="42"/>
      <c r="AP283" s="42"/>
      <c r="AR283" s="42"/>
    </row>
    <row r="284" spans="1:44" ht="17.100000000000001" hidden="1" customHeight="1" outlineLevel="2" x14ac:dyDescent="0.25">
      <c r="A284" s="4" t="s">
        <v>127</v>
      </c>
      <c r="B284" s="4">
        <f t="shared" si="367"/>
        <v>130</v>
      </c>
      <c r="C284" s="4">
        <f t="shared" si="367"/>
        <v>330</v>
      </c>
      <c r="D284" s="4" t="str">
        <f>D262</f>
        <v/>
      </c>
      <c r="F284" s="42"/>
      <c r="H284" s="42"/>
      <c r="J284" s="42"/>
      <c r="L284" s="42"/>
      <c r="N284" s="42"/>
      <c r="P284" s="42"/>
      <c r="R284" s="42"/>
      <c r="T284" s="42"/>
      <c r="V284" s="42"/>
      <c r="X284" s="42"/>
      <c r="Z284" s="42"/>
      <c r="AB284" s="42"/>
      <c r="AD284" s="42"/>
      <c r="AF284" s="42"/>
      <c r="AH284" s="42"/>
      <c r="AJ284" s="42"/>
      <c r="AL284" s="42"/>
      <c r="AN284" s="42"/>
      <c r="AP284" s="42"/>
      <c r="AR284" s="42"/>
    </row>
    <row r="285" spans="1:44" ht="17.100000000000001" hidden="1" customHeight="1" outlineLevel="2" x14ac:dyDescent="0.25">
      <c r="A285" s="4" t="s">
        <v>127</v>
      </c>
      <c r="B285" s="4">
        <f t="shared" si="367"/>
        <v>130</v>
      </c>
      <c r="C285" s="4">
        <f t="shared" si="367"/>
        <v>340</v>
      </c>
      <c r="D285" s="4" t="str">
        <f>D263</f>
        <v/>
      </c>
      <c r="F285" s="42"/>
      <c r="H285" s="42"/>
      <c r="J285" s="42"/>
      <c r="L285" s="42"/>
      <c r="N285" s="42"/>
      <c r="P285" s="42"/>
      <c r="R285" s="42"/>
      <c r="T285" s="42"/>
      <c r="V285" s="42"/>
      <c r="X285" s="42"/>
      <c r="Z285" s="42"/>
      <c r="AB285" s="42"/>
      <c r="AD285" s="42"/>
      <c r="AF285" s="42"/>
      <c r="AH285" s="42"/>
      <c r="AJ285" s="42"/>
      <c r="AL285" s="42"/>
      <c r="AN285" s="42"/>
      <c r="AP285" s="42"/>
      <c r="AR285" s="42"/>
    </row>
    <row r="286" spans="1:44" ht="17.100000000000001" hidden="1" customHeight="1" outlineLevel="2" x14ac:dyDescent="0.25">
      <c r="A286" s="4" t="s">
        <v>127</v>
      </c>
      <c r="B286" s="4">
        <f t="shared" si="367"/>
        <v>130</v>
      </c>
      <c r="C286" s="4">
        <f t="shared" si="367"/>
        <v>350</v>
      </c>
      <c r="D286" s="4" t="str">
        <f>D264</f>
        <v/>
      </c>
      <c r="F286" s="42"/>
      <c r="H286" s="42"/>
      <c r="J286" s="42"/>
      <c r="L286" s="42"/>
      <c r="N286" s="42"/>
      <c r="P286" s="42"/>
      <c r="R286" s="42"/>
      <c r="T286" s="42"/>
      <c r="V286" s="42"/>
      <c r="X286" s="42"/>
      <c r="Z286" s="42"/>
      <c r="AB286" s="42"/>
      <c r="AD286" s="42"/>
      <c r="AF286" s="42"/>
      <c r="AH286" s="42"/>
      <c r="AJ286" s="42"/>
      <c r="AL286" s="42"/>
      <c r="AN286" s="42"/>
      <c r="AP286" s="42"/>
      <c r="AR286" s="42"/>
    </row>
    <row r="287" spans="1:44" ht="17.100000000000001" hidden="1" customHeight="1" outlineLevel="2" x14ac:dyDescent="0.25">
      <c r="A287" s="4" t="s">
        <v>127</v>
      </c>
      <c r="B287" s="4">
        <f t="shared" si="367"/>
        <v>130</v>
      </c>
      <c r="C287" s="4">
        <f t="shared" si="367"/>
        <v>360</v>
      </c>
      <c r="D287" s="4" t="str">
        <f>D265</f>
        <v/>
      </c>
      <c r="F287" s="42"/>
      <c r="H287" s="42"/>
      <c r="J287" s="42"/>
      <c r="L287" s="42"/>
      <c r="N287" s="42"/>
      <c r="P287" s="42"/>
      <c r="R287" s="42"/>
      <c r="T287" s="42"/>
      <c r="V287" s="42"/>
      <c r="X287" s="42"/>
      <c r="Z287" s="42"/>
      <c r="AB287" s="42"/>
      <c r="AD287" s="42"/>
      <c r="AF287" s="42"/>
      <c r="AH287" s="42"/>
      <c r="AJ287" s="42"/>
      <c r="AL287" s="42"/>
      <c r="AN287" s="42"/>
      <c r="AP287" s="42"/>
      <c r="AR287" s="42"/>
    </row>
    <row r="288" spans="1:44" ht="17.100000000000001" hidden="1" customHeight="1" outlineLevel="1" x14ac:dyDescent="0.25"/>
    <row r="289" spans="1:45" ht="17.100000000000001" hidden="1" customHeight="1" outlineLevel="1" collapsed="1" x14ac:dyDescent="0.25">
      <c r="A289" s="54"/>
      <c r="B289" s="54"/>
      <c r="C289" s="55"/>
      <c r="D289" s="54" t="s">
        <v>128</v>
      </c>
      <c r="E289" s="56"/>
      <c r="F289" s="57"/>
      <c r="G289" s="56"/>
      <c r="H289" s="57"/>
      <c r="I289" s="56"/>
      <c r="J289" s="57"/>
      <c r="K289" s="56"/>
      <c r="L289" s="57"/>
      <c r="M289" s="56"/>
      <c r="N289" s="57"/>
      <c r="O289" s="56"/>
      <c r="P289" s="57"/>
      <c r="Q289" s="56"/>
      <c r="R289" s="57"/>
      <c r="S289" s="56"/>
      <c r="T289" s="57"/>
      <c r="U289" s="56"/>
      <c r="V289" s="57"/>
      <c r="W289" s="56"/>
      <c r="X289" s="57"/>
      <c r="Y289" s="56"/>
      <c r="Z289" s="57"/>
      <c r="AA289" s="56"/>
      <c r="AB289" s="57"/>
      <c r="AC289" s="56"/>
      <c r="AD289" s="57"/>
      <c r="AE289" s="56"/>
      <c r="AF289" s="57"/>
      <c r="AG289" s="56"/>
      <c r="AH289" s="57"/>
      <c r="AI289" s="56"/>
      <c r="AJ289" s="57"/>
      <c r="AK289" s="56"/>
      <c r="AL289" s="57"/>
      <c r="AM289" s="56"/>
      <c r="AN289" s="57"/>
      <c r="AO289" s="56"/>
      <c r="AP289" s="57"/>
      <c r="AQ289" s="56"/>
      <c r="AR289" s="57"/>
      <c r="AS289" s="56"/>
    </row>
    <row r="290" spans="1:45" ht="17.100000000000001" hidden="1" customHeight="1" outlineLevel="2" x14ac:dyDescent="0.25"/>
    <row r="291" spans="1:45" s="5" customFormat="1" ht="17.100000000000001" hidden="1" customHeight="1" outlineLevel="2" x14ac:dyDescent="0.25">
      <c r="A291" s="58"/>
      <c r="B291" s="58"/>
      <c r="C291" s="58"/>
      <c r="D291" s="58" t="str">
        <f>D244</f>
        <v>Cost at the end of the year - Rental of premises  -  PY</v>
      </c>
      <c r="E291" s="60"/>
      <c r="F291" s="61">
        <f>F244</f>
        <v>0</v>
      </c>
      <c r="G291" s="60"/>
      <c r="H291" s="61">
        <f>H244</f>
        <v>0</v>
      </c>
      <c r="I291" s="60"/>
      <c r="J291" s="61">
        <f>J244</f>
        <v>0</v>
      </c>
      <c r="K291" s="60"/>
      <c r="L291" s="61">
        <f>L244</f>
        <v>0</v>
      </c>
      <c r="M291" s="60"/>
      <c r="N291" s="61">
        <f>N244</f>
        <v>0</v>
      </c>
      <c r="O291" s="60"/>
      <c r="P291" s="61">
        <f>P244</f>
        <v>0</v>
      </c>
      <c r="Q291" s="60"/>
      <c r="R291" s="61">
        <f>R244</f>
        <v>0</v>
      </c>
      <c r="S291" s="60"/>
      <c r="T291" s="61">
        <f>T244</f>
        <v>0</v>
      </c>
      <c r="U291" s="60"/>
      <c r="V291" s="61">
        <f>V244</f>
        <v>0</v>
      </c>
      <c r="W291" s="60"/>
      <c r="X291" s="61">
        <f>X244</f>
        <v>0</v>
      </c>
      <c r="Y291" s="60"/>
      <c r="Z291" s="61">
        <f>Z244</f>
        <v>0</v>
      </c>
      <c r="AA291" s="60"/>
      <c r="AB291" s="61">
        <f>AB244</f>
        <v>0</v>
      </c>
      <c r="AC291" s="60"/>
      <c r="AD291" s="61">
        <f>AD244</f>
        <v>0</v>
      </c>
      <c r="AE291" s="60"/>
      <c r="AF291" s="61">
        <f>AF244</f>
        <v>0</v>
      </c>
      <c r="AG291" s="60"/>
      <c r="AH291" s="61">
        <f>AH244</f>
        <v>0</v>
      </c>
      <c r="AI291" s="60"/>
      <c r="AJ291" s="61">
        <f>AJ244</f>
        <v>0</v>
      </c>
      <c r="AK291" s="60"/>
      <c r="AL291" s="61">
        <f>AL244</f>
        <v>0</v>
      </c>
      <c r="AM291" s="60"/>
      <c r="AN291" s="61">
        <f>AN244</f>
        <v>0</v>
      </c>
      <c r="AO291" s="60"/>
      <c r="AP291" s="61">
        <f>AP244</f>
        <v>0</v>
      </c>
      <c r="AQ291" s="60"/>
      <c r="AR291" s="61">
        <f>AR244</f>
        <v>0</v>
      </c>
      <c r="AS291" s="60"/>
    </row>
    <row r="292" spans="1:45" ht="17.100000000000001" hidden="1" customHeight="1" outlineLevel="2" x14ac:dyDescent="0.25">
      <c r="D292" s="4" t="s">
        <v>124</v>
      </c>
      <c r="F292" s="43">
        <f>F294-F291</f>
        <v>0</v>
      </c>
      <c r="H292" s="43">
        <f>H294-H291</f>
        <v>0</v>
      </c>
      <c r="J292" s="43">
        <f>J294-J291</f>
        <v>0</v>
      </c>
      <c r="L292" s="43">
        <f>L294-L291</f>
        <v>0</v>
      </c>
      <c r="N292" s="43">
        <f>N294-N291</f>
        <v>0</v>
      </c>
      <c r="P292" s="43">
        <f>P294-P291</f>
        <v>0</v>
      </c>
      <c r="R292" s="43">
        <f>R294-R291</f>
        <v>0</v>
      </c>
      <c r="T292" s="43">
        <f>T294-T291</f>
        <v>0</v>
      </c>
      <c r="V292" s="43">
        <f>V294-V291</f>
        <v>0</v>
      </c>
      <c r="X292" s="43">
        <f>X294-X291</f>
        <v>0</v>
      </c>
      <c r="Z292" s="43">
        <f>Z294-Z291</f>
        <v>0</v>
      </c>
      <c r="AB292" s="43">
        <f>AB294-AB291</f>
        <v>0</v>
      </c>
      <c r="AD292" s="43">
        <f>AD294-AD291</f>
        <v>0</v>
      </c>
      <c r="AF292" s="43">
        <f>AF294-AF291</f>
        <v>0</v>
      </c>
      <c r="AH292" s="43">
        <f>AH294-AH291</f>
        <v>0</v>
      </c>
      <c r="AJ292" s="43">
        <f>AJ294-AJ291</f>
        <v>0</v>
      </c>
      <c r="AL292" s="43">
        <f>AL294-AL291</f>
        <v>0</v>
      </c>
      <c r="AN292" s="43">
        <f>AN294-AN291</f>
        <v>0</v>
      </c>
      <c r="AP292" s="43">
        <f>AP294-AP291</f>
        <v>0</v>
      </c>
      <c r="AR292" s="43">
        <f>AR294-AR291</f>
        <v>0</v>
      </c>
    </row>
    <row r="293" spans="1:45" ht="17.100000000000001" hidden="1" customHeight="1" outlineLevel="2" x14ac:dyDescent="0.25"/>
    <row r="294" spans="1:45" ht="17.100000000000001" hidden="1" customHeight="1" outlineLevel="2" x14ac:dyDescent="0.25">
      <c r="D294" s="4" t="str">
        <f>D247</f>
        <v/>
      </c>
      <c r="F294" s="43">
        <f>SUM(F247,F274)</f>
        <v>0</v>
      </c>
      <c r="H294" s="43">
        <f>SUM(H247,H274)</f>
        <v>0</v>
      </c>
      <c r="J294" s="43">
        <f>SUM(J247,J274)</f>
        <v>0</v>
      </c>
      <c r="L294" s="43">
        <f>SUM(L247,L274)</f>
        <v>0</v>
      </c>
      <c r="N294" s="43">
        <f>SUM(N247,N274)</f>
        <v>0</v>
      </c>
      <c r="P294" s="43">
        <f>SUM(P247,P274)</f>
        <v>0</v>
      </c>
      <c r="R294" s="43">
        <f>SUM(R247,R274)</f>
        <v>0</v>
      </c>
      <c r="T294" s="43">
        <f>SUM(T247,T274)</f>
        <v>0</v>
      </c>
      <c r="V294" s="43">
        <f>SUM(V247,V274)</f>
        <v>0</v>
      </c>
      <c r="X294" s="43">
        <f>SUM(X247,X274)</f>
        <v>0</v>
      </c>
      <c r="Z294" s="43">
        <f>SUM(Z247,Z274)</f>
        <v>0</v>
      </c>
      <c r="AB294" s="43">
        <f>SUM(AB247,AB274)</f>
        <v>0</v>
      </c>
      <c r="AD294" s="43">
        <f>SUM(AD247,AD274)</f>
        <v>0</v>
      </c>
      <c r="AF294" s="43">
        <f>SUM(AF247,AF274)</f>
        <v>0</v>
      </c>
      <c r="AH294" s="43">
        <f>SUM(AH247,AH274)</f>
        <v>0</v>
      </c>
      <c r="AJ294" s="43">
        <f>SUM(AJ247,AJ274)</f>
        <v>0</v>
      </c>
      <c r="AL294" s="43">
        <f>SUM(AL247,AL274)</f>
        <v>0</v>
      </c>
      <c r="AN294" s="43">
        <f>SUM(AN247,AN274)</f>
        <v>0</v>
      </c>
      <c r="AP294" s="43">
        <f>SUM(AP247,AP274)</f>
        <v>0</v>
      </c>
      <c r="AR294" s="43">
        <f>SUM(AR247,AR274)</f>
        <v>0</v>
      </c>
    </row>
    <row r="295" spans="1:45" ht="17.100000000000001" hidden="1" customHeight="1" outlineLevel="2" x14ac:dyDescent="0.25">
      <c r="D295" s="4" t="str">
        <f>D248</f>
        <v/>
      </c>
      <c r="F295" s="43">
        <f t="shared" ref="F295:F300" si="368">SUM(F248,F275)</f>
        <v>0</v>
      </c>
      <c r="H295" s="43">
        <f t="shared" ref="H295:J300" si="369">SUM(H248,H275)</f>
        <v>0</v>
      </c>
      <c r="J295" s="43">
        <f t="shared" si="369"/>
        <v>0</v>
      </c>
      <c r="L295" s="43">
        <f t="shared" ref="L295:L300" si="370">SUM(L248,L275)</f>
        <v>0</v>
      </c>
      <c r="N295" s="43">
        <f t="shared" ref="N295:N300" si="371">SUM(N248,N275)</f>
        <v>0</v>
      </c>
      <c r="P295" s="43">
        <f t="shared" ref="P295:P300" si="372">SUM(P248,P275)</f>
        <v>0</v>
      </c>
      <c r="R295" s="43">
        <f t="shared" ref="R295:R300" si="373">SUM(R248,R275)</f>
        <v>0</v>
      </c>
      <c r="T295" s="43">
        <f t="shared" ref="T295:T300" si="374">SUM(T248,T275)</f>
        <v>0</v>
      </c>
      <c r="V295" s="43">
        <f t="shared" ref="V295:V300" si="375">SUM(V248,V275)</f>
        <v>0</v>
      </c>
      <c r="X295" s="43">
        <f t="shared" ref="X295:X300" si="376">SUM(X248,X275)</f>
        <v>0</v>
      </c>
      <c r="Z295" s="43">
        <f t="shared" ref="Z295:Z300" si="377">SUM(Z248,Z275)</f>
        <v>0</v>
      </c>
      <c r="AB295" s="43">
        <f t="shared" ref="AB295:AB300" si="378">SUM(AB248,AB275)</f>
        <v>0</v>
      </c>
      <c r="AD295" s="43">
        <f t="shared" ref="AD295:AD300" si="379">SUM(AD248,AD275)</f>
        <v>0</v>
      </c>
      <c r="AF295" s="43">
        <f t="shared" ref="AF295:AF300" si="380">SUM(AF248,AF275)</f>
        <v>0</v>
      </c>
      <c r="AH295" s="43">
        <f t="shared" ref="AH295:AH300" si="381">SUM(AH248,AH275)</f>
        <v>0</v>
      </c>
      <c r="AJ295" s="43">
        <f t="shared" ref="AJ295:AJ300" si="382">SUM(AJ248,AJ275)</f>
        <v>0</v>
      </c>
      <c r="AL295" s="43">
        <f t="shared" ref="AL295:AL300" si="383">SUM(AL248,AL275)</f>
        <v>0</v>
      </c>
      <c r="AN295" s="43">
        <f t="shared" ref="AN295:AN300" si="384">SUM(AN248,AN275)</f>
        <v>0</v>
      </c>
      <c r="AP295" s="43">
        <f t="shared" ref="AP295:AP300" si="385">SUM(AP248,AP275)</f>
        <v>0</v>
      </c>
      <c r="AR295" s="43">
        <f t="shared" ref="AR295:AR300" si="386">SUM(AR248,AR275)</f>
        <v>0</v>
      </c>
    </row>
    <row r="296" spans="1:45" ht="17.100000000000001" hidden="1" customHeight="1" outlineLevel="2" x14ac:dyDescent="0.25">
      <c r="D296" s="4" t="str">
        <f t="shared" ref="D296:D301" si="387">D249</f>
        <v/>
      </c>
      <c r="F296" s="43">
        <f t="shared" si="368"/>
        <v>0</v>
      </c>
      <c r="H296" s="43">
        <f t="shared" si="369"/>
        <v>0</v>
      </c>
      <c r="J296" s="43">
        <f t="shared" si="369"/>
        <v>0</v>
      </c>
      <c r="L296" s="43">
        <f t="shared" si="370"/>
        <v>0</v>
      </c>
      <c r="N296" s="43">
        <f t="shared" si="371"/>
        <v>0</v>
      </c>
      <c r="P296" s="43">
        <f t="shared" si="372"/>
        <v>0</v>
      </c>
      <c r="R296" s="43">
        <f t="shared" si="373"/>
        <v>0</v>
      </c>
      <c r="T296" s="43">
        <f t="shared" si="374"/>
        <v>0</v>
      </c>
      <c r="V296" s="43">
        <f t="shared" si="375"/>
        <v>0</v>
      </c>
      <c r="X296" s="43">
        <f t="shared" si="376"/>
        <v>0</v>
      </c>
      <c r="Z296" s="43">
        <f t="shared" si="377"/>
        <v>0</v>
      </c>
      <c r="AB296" s="43">
        <f t="shared" si="378"/>
        <v>0</v>
      </c>
      <c r="AD296" s="43">
        <f t="shared" si="379"/>
        <v>0</v>
      </c>
      <c r="AF296" s="43">
        <f t="shared" si="380"/>
        <v>0</v>
      </c>
      <c r="AH296" s="43">
        <f t="shared" si="381"/>
        <v>0</v>
      </c>
      <c r="AJ296" s="43">
        <f t="shared" si="382"/>
        <v>0</v>
      </c>
      <c r="AL296" s="43">
        <f t="shared" si="383"/>
        <v>0</v>
      </c>
      <c r="AN296" s="43">
        <f t="shared" si="384"/>
        <v>0</v>
      </c>
      <c r="AP296" s="43">
        <f t="shared" si="385"/>
        <v>0</v>
      </c>
      <c r="AR296" s="43">
        <f t="shared" si="386"/>
        <v>0</v>
      </c>
    </row>
    <row r="297" spans="1:45" ht="17.100000000000001" hidden="1" customHeight="1" outlineLevel="2" x14ac:dyDescent="0.25">
      <c r="D297" s="4" t="str">
        <f t="shared" si="387"/>
        <v/>
      </c>
      <c r="F297" s="43">
        <f t="shared" si="368"/>
        <v>0</v>
      </c>
      <c r="H297" s="43">
        <f t="shared" si="369"/>
        <v>0</v>
      </c>
      <c r="J297" s="43">
        <f t="shared" si="369"/>
        <v>0</v>
      </c>
      <c r="L297" s="43">
        <f t="shared" si="370"/>
        <v>0</v>
      </c>
      <c r="N297" s="43">
        <f t="shared" si="371"/>
        <v>0</v>
      </c>
      <c r="P297" s="43">
        <f t="shared" si="372"/>
        <v>0</v>
      </c>
      <c r="R297" s="43">
        <f t="shared" si="373"/>
        <v>0</v>
      </c>
      <c r="T297" s="43">
        <f t="shared" si="374"/>
        <v>0</v>
      </c>
      <c r="V297" s="43">
        <f t="shared" si="375"/>
        <v>0</v>
      </c>
      <c r="X297" s="43">
        <f t="shared" si="376"/>
        <v>0</v>
      </c>
      <c r="Z297" s="43">
        <f t="shared" si="377"/>
        <v>0</v>
      </c>
      <c r="AB297" s="43">
        <f t="shared" si="378"/>
        <v>0</v>
      </c>
      <c r="AD297" s="43">
        <f t="shared" si="379"/>
        <v>0</v>
      </c>
      <c r="AF297" s="43">
        <f t="shared" si="380"/>
        <v>0</v>
      </c>
      <c r="AH297" s="43">
        <f t="shared" si="381"/>
        <v>0</v>
      </c>
      <c r="AJ297" s="43">
        <f t="shared" si="382"/>
        <v>0</v>
      </c>
      <c r="AL297" s="43">
        <f t="shared" si="383"/>
        <v>0</v>
      </c>
      <c r="AN297" s="43">
        <f t="shared" si="384"/>
        <v>0</v>
      </c>
      <c r="AP297" s="43">
        <f t="shared" si="385"/>
        <v>0</v>
      </c>
      <c r="AR297" s="43">
        <f t="shared" si="386"/>
        <v>0</v>
      </c>
    </row>
    <row r="298" spans="1:45" ht="17.100000000000001" hidden="1" customHeight="1" outlineLevel="2" x14ac:dyDescent="0.25">
      <c r="D298" s="4" t="str">
        <f t="shared" si="387"/>
        <v/>
      </c>
      <c r="F298" s="43">
        <f t="shared" si="368"/>
        <v>0</v>
      </c>
      <c r="H298" s="43">
        <f t="shared" si="369"/>
        <v>0</v>
      </c>
      <c r="J298" s="43">
        <f t="shared" si="369"/>
        <v>0</v>
      </c>
      <c r="L298" s="43">
        <f t="shared" si="370"/>
        <v>0</v>
      </c>
      <c r="N298" s="43">
        <f t="shared" si="371"/>
        <v>0</v>
      </c>
      <c r="P298" s="43">
        <f t="shared" si="372"/>
        <v>0</v>
      </c>
      <c r="R298" s="43">
        <f t="shared" si="373"/>
        <v>0</v>
      </c>
      <c r="T298" s="43">
        <f t="shared" si="374"/>
        <v>0</v>
      </c>
      <c r="V298" s="43">
        <f t="shared" si="375"/>
        <v>0</v>
      </c>
      <c r="X298" s="43">
        <f t="shared" si="376"/>
        <v>0</v>
      </c>
      <c r="Z298" s="43">
        <f t="shared" si="377"/>
        <v>0</v>
      </c>
      <c r="AB298" s="43">
        <f t="shared" si="378"/>
        <v>0</v>
      </c>
      <c r="AD298" s="43">
        <f t="shared" si="379"/>
        <v>0</v>
      </c>
      <c r="AF298" s="43">
        <f t="shared" si="380"/>
        <v>0</v>
      </c>
      <c r="AH298" s="43">
        <f t="shared" si="381"/>
        <v>0</v>
      </c>
      <c r="AJ298" s="43">
        <f t="shared" si="382"/>
        <v>0</v>
      </c>
      <c r="AL298" s="43">
        <f t="shared" si="383"/>
        <v>0</v>
      </c>
      <c r="AN298" s="43">
        <f t="shared" si="384"/>
        <v>0</v>
      </c>
      <c r="AP298" s="43">
        <f t="shared" si="385"/>
        <v>0</v>
      </c>
      <c r="AR298" s="43">
        <f t="shared" si="386"/>
        <v>0</v>
      </c>
    </row>
    <row r="299" spans="1:45" ht="17.100000000000001" hidden="1" customHeight="1" outlineLevel="2" x14ac:dyDescent="0.25">
      <c r="D299" s="4" t="str">
        <f t="shared" si="387"/>
        <v/>
      </c>
      <c r="F299" s="43">
        <f t="shared" si="368"/>
        <v>0</v>
      </c>
      <c r="H299" s="43">
        <f t="shared" si="369"/>
        <v>0</v>
      </c>
      <c r="J299" s="43">
        <f t="shared" si="369"/>
        <v>0</v>
      </c>
      <c r="L299" s="43">
        <f t="shared" si="370"/>
        <v>0</v>
      </c>
      <c r="N299" s="43">
        <f t="shared" si="371"/>
        <v>0</v>
      </c>
      <c r="P299" s="43">
        <f t="shared" si="372"/>
        <v>0</v>
      </c>
      <c r="R299" s="43">
        <f t="shared" si="373"/>
        <v>0</v>
      </c>
      <c r="T299" s="43">
        <f t="shared" si="374"/>
        <v>0</v>
      </c>
      <c r="V299" s="43">
        <f t="shared" si="375"/>
        <v>0</v>
      </c>
      <c r="X299" s="43">
        <f t="shared" si="376"/>
        <v>0</v>
      </c>
      <c r="Z299" s="43">
        <f t="shared" si="377"/>
        <v>0</v>
      </c>
      <c r="AB299" s="43">
        <f t="shared" si="378"/>
        <v>0</v>
      </c>
      <c r="AD299" s="43">
        <f t="shared" si="379"/>
        <v>0</v>
      </c>
      <c r="AF299" s="43">
        <f t="shared" si="380"/>
        <v>0</v>
      </c>
      <c r="AH299" s="43">
        <f t="shared" si="381"/>
        <v>0</v>
      </c>
      <c r="AJ299" s="43">
        <f t="shared" si="382"/>
        <v>0</v>
      </c>
      <c r="AL299" s="43">
        <f t="shared" si="383"/>
        <v>0</v>
      </c>
      <c r="AN299" s="43">
        <f t="shared" si="384"/>
        <v>0</v>
      </c>
      <c r="AP299" s="43">
        <f t="shared" si="385"/>
        <v>0</v>
      </c>
      <c r="AR299" s="43">
        <f t="shared" si="386"/>
        <v>0</v>
      </c>
    </row>
    <row r="300" spans="1:45" ht="17.100000000000001" hidden="1" customHeight="1" outlineLevel="2" x14ac:dyDescent="0.25">
      <c r="D300" s="4" t="str">
        <f t="shared" si="387"/>
        <v/>
      </c>
      <c r="F300" s="43">
        <f t="shared" si="368"/>
        <v>0</v>
      </c>
      <c r="H300" s="43">
        <f t="shared" si="369"/>
        <v>0</v>
      </c>
      <c r="J300" s="43">
        <f t="shared" si="369"/>
        <v>0</v>
      </c>
      <c r="L300" s="43">
        <f t="shared" si="370"/>
        <v>0</v>
      </c>
      <c r="N300" s="43">
        <f t="shared" si="371"/>
        <v>0</v>
      </c>
      <c r="P300" s="43">
        <f t="shared" si="372"/>
        <v>0</v>
      </c>
      <c r="R300" s="43">
        <f t="shared" si="373"/>
        <v>0</v>
      </c>
      <c r="T300" s="43">
        <f t="shared" si="374"/>
        <v>0</v>
      </c>
      <c r="V300" s="43">
        <f t="shared" si="375"/>
        <v>0</v>
      </c>
      <c r="X300" s="43">
        <f t="shared" si="376"/>
        <v>0</v>
      </c>
      <c r="Z300" s="43">
        <f t="shared" si="377"/>
        <v>0</v>
      </c>
      <c r="AB300" s="43">
        <f t="shared" si="378"/>
        <v>0</v>
      </c>
      <c r="AD300" s="43">
        <f t="shared" si="379"/>
        <v>0</v>
      </c>
      <c r="AF300" s="43">
        <f t="shared" si="380"/>
        <v>0</v>
      </c>
      <c r="AH300" s="43">
        <f t="shared" si="381"/>
        <v>0</v>
      </c>
      <c r="AJ300" s="43">
        <f t="shared" si="382"/>
        <v>0</v>
      </c>
      <c r="AL300" s="43">
        <f t="shared" si="383"/>
        <v>0</v>
      </c>
      <c r="AN300" s="43">
        <f t="shared" si="384"/>
        <v>0</v>
      </c>
      <c r="AP300" s="43">
        <f t="shared" si="385"/>
        <v>0</v>
      </c>
      <c r="AR300" s="43">
        <f t="shared" si="386"/>
        <v>0</v>
      </c>
    </row>
    <row r="301" spans="1:45" s="5" customFormat="1" ht="17.100000000000001" hidden="1" customHeight="1" outlineLevel="2" x14ac:dyDescent="0.25">
      <c r="A301" s="58"/>
      <c r="B301" s="58"/>
      <c r="C301" s="58"/>
      <c r="D301" s="58" t="str">
        <f t="shared" si="387"/>
        <v>Cost at the end of the year - Rental of premises</v>
      </c>
      <c r="E301" s="60"/>
      <c r="F301" s="61">
        <f>SUM(F294:F300)</f>
        <v>0</v>
      </c>
      <c r="G301" s="60"/>
      <c r="H301" s="61">
        <f>SUM(H294:H300)</f>
        <v>0</v>
      </c>
      <c r="I301" s="60"/>
      <c r="J301" s="61">
        <f>SUM(J294:J300)</f>
        <v>0</v>
      </c>
      <c r="K301" s="60"/>
      <c r="L301" s="61">
        <f>SUM(L294:L300)</f>
        <v>0</v>
      </c>
      <c r="M301" s="60"/>
      <c r="N301" s="61">
        <f>SUM(N294:N300)</f>
        <v>0</v>
      </c>
      <c r="O301" s="60"/>
      <c r="P301" s="61">
        <f>SUM(P294:P300)</f>
        <v>0</v>
      </c>
      <c r="Q301" s="60"/>
      <c r="R301" s="61">
        <f>SUM(R294:R300)</f>
        <v>0</v>
      </c>
      <c r="S301" s="60"/>
      <c r="T301" s="61">
        <f>SUM(T294:T300)</f>
        <v>0</v>
      </c>
      <c r="U301" s="60"/>
      <c r="V301" s="61">
        <f>SUM(V294:V300)</f>
        <v>0</v>
      </c>
      <c r="W301" s="60"/>
      <c r="X301" s="61">
        <f>SUM(X294:X300)</f>
        <v>0</v>
      </c>
      <c r="Y301" s="60"/>
      <c r="Z301" s="61">
        <f>SUM(Z294:Z300)</f>
        <v>0</v>
      </c>
      <c r="AA301" s="60"/>
      <c r="AB301" s="61">
        <f>SUM(AB294:AB300)</f>
        <v>0</v>
      </c>
      <c r="AC301" s="60"/>
      <c r="AD301" s="61">
        <f>SUM(AD294:AD300)</f>
        <v>0</v>
      </c>
      <c r="AE301" s="60"/>
      <c r="AF301" s="61">
        <f>SUM(AF294:AF300)</f>
        <v>0</v>
      </c>
      <c r="AG301" s="60"/>
      <c r="AH301" s="61">
        <f>SUM(AH294:AH300)</f>
        <v>0</v>
      </c>
      <c r="AI301" s="60"/>
      <c r="AJ301" s="61">
        <f>SUM(AJ294:AJ300)</f>
        <v>0</v>
      </c>
      <c r="AK301" s="60"/>
      <c r="AL301" s="61">
        <f>SUM(AL294:AL300)</f>
        <v>0</v>
      </c>
      <c r="AM301" s="60"/>
      <c r="AN301" s="61">
        <f>SUM(AN294:AN300)</f>
        <v>0</v>
      </c>
      <c r="AO301" s="60"/>
      <c r="AP301" s="61">
        <f>SUM(AP294:AP300)</f>
        <v>0</v>
      </c>
      <c r="AQ301" s="60"/>
      <c r="AR301" s="61">
        <f>SUM(AR294:AR300)</f>
        <v>0</v>
      </c>
      <c r="AS301" s="60"/>
    </row>
    <row r="302" spans="1:45" ht="17.100000000000001" hidden="1" customHeight="1" outlineLevel="2" x14ac:dyDescent="0.25"/>
    <row r="303" spans="1:45" s="5" customFormat="1" ht="17.100000000000001" hidden="1" customHeight="1" outlineLevel="2" x14ac:dyDescent="0.25">
      <c r="A303" s="58"/>
      <c r="B303" s="58"/>
      <c r="C303" s="58"/>
      <c r="D303" s="58" t="e">
        <f>D257</f>
        <v>#N/A</v>
      </c>
      <c r="E303" s="60"/>
      <c r="F303" s="61">
        <f>F257</f>
        <v>0</v>
      </c>
      <c r="G303" s="60"/>
      <c r="H303" s="61">
        <f>H257</f>
        <v>0</v>
      </c>
      <c r="I303" s="60"/>
      <c r="J303" s="61">
        <f>J257</f>
        <v>0</v>
      </c>
      <c r="K303" s="60"/>
      <c r="L303" s="61">
        <f>L257</f>
        <v>0</v>
      </c>
      <c r="M303" s="60"/>
      <c r="N303" s="61">
        <f>N257</f>
        <v>0</v>
      </c>
      <c r="O303" s="60"/>
      <c r="P303" s="61">
        <f>P257</f>
        <v>0</v>
      </c>
      <c r="Q303" s="60"/>
      <c r="R303" s="61">
        <f>R257</f>
        <v>0</v>
      </c>
      <c r="S303" s="60"/>
      <c r="T303" s="61">
        <f>T257</f>
        <v>0</v>
      </c>
      <c r="U303" s="60"/>
      <c r="V303" s="61">
        <f>V257</f>
        <v>0</v>
      </c>
      <c r="W303" s="60"/>
      <c r="X303" s="61">
        <f>X257</f>
        <v>0</v>
      </c>
      <c r="Y303" s="60"/>
      <c r="Z303" s="61">
        <f>Z257</f>
        <v>0</v>
      </c>
      <c r="AA303" s="60"/>
      <c r="AB303" s="61">
        <f>AB257</f>
        <v>0</v>
      </c>
      <c r="AC303" s="60"/>
      <c r="AD303" s="61">
        <f>AD257</f>
        <v>0</v>
      </c>
      <c r="AE303" s="60"/>
      <c r="AF303" s="61">
        <f>AF257</f>
        <v>0</v>
      </c>
      <c r="AG303" s="60"/>
      <c r="AH303" s="61">
        <f>AH257</f>
        <v>0</v>
      </c>
      <c r="AI303" s="60"/>
      <c r="AJ303" s="61">
        <f>AJ257</f>
        <v>0</v>
      </c>
      <c r="AK303" s="60"/>
      <c r="AL303" s="61">
        <f>AL257</f>
        <v>0</v>
      </c>
      <c r="AM303" s="60"/>
      <c r="AN303" s="61">
        <f>AN257</f>
        <v>0</v>
      </c>
      <c r="AO303" s="60"/>
      <c r="AP303" s="61">
        <f>AP257</f>
        <v>0</v>
      </c>
      <c r="AQ303" s="60"/>
      <c r="AR303" s="61">
        <f>AR257</f>
        <v>0</v>
      </c>
      <c r="AS303" s="60"/>
    </row>
    <row r="304" spans="1:45" ht="17.100000000000001" hidden="1" customHeight="1" outlineLevel="2" x14ac:dyDescent="0.25">
      <c r="D304" s="4" t="s">
        <v>124</v>
      </c>
      <c r="F304" s="43">
        <f>F306-F303</f>
        <v>0</v>
      </c>
      <c r="H304" s="43">
        <f>H306-H303</f>
        <v>0</v>
      </c>
      <c r="J304" s="43">
        <f>J306-J303</f>
        <v>0</v>
      </c>
      <c r="L304" s="43">
        <f>L306-L303</f>
        <v>0</v>
      </c>
      <c r="N304" s="43">
        <f>N306-N303</f>
        <v>0</v>
      </c>
      <c r="P304" s="43">
        <f>P306-P303</f>
        <v>0</v>
      </c>
      <c r="R304" s="43">
        <f>R306-R303</f>
        <v>0</v>
      </c>
      <c r="T304" s="43">
        <f>T306-T303</f>
        <v>0</v>
      </c>
      <c r="V304" s="43">
        <f>V306-V303</f>
        <v>0</v>
      </c>
      <c r="X304" s="43">
        <f>X306-X303</f>
        <v>0</v>
      </c>
      <c r="Z304" s="43">
        <f>Z306-Z303</f>
        <v>0</v>
      </c>
      <c r="AB304" s="43">
        <f>AB306-AB303</f>
        <v>0</v>
      </c>
      <c r="AD304" s="43">
        <f>AD306-AD303</f>
        <v>0</v>
      </c>
      <c r="AF304" s="43">
        <f>AF306-AF303</f>
        <v>0</v>
      </c>
      <c r="AH304" s="43">
        <f>AH306-AH303</f>
        <v>0</v>
      </c>
      <c r="AJ304" s="43">
        <f>AJ306-AJ303</f>
        <v>0</v>
      </c>
      <c r="AL304" s="43">
        <f>AL306-AL303</f>
        <v>0</v>
      </c>
      <c r="AN304" s="43">
        <f>AN306-AN303</f>
        <v>0</v>
      </c>
      <c r="AP304" s="43">
        <f>AP306-AP303</f>
        <v>0</v>
      </c>
      <c r="AR304" s="43">
        <f>AR306-AR303</f>
        <v>0</v>
      </c>
    </row>
    <row r="305" spans="1:45" ht="17.100000000000001" hidden="1" customHeight="1" outlineLevel="2" x14ac:dyDescent="0.25"/>
    <row r="306" spans="1:45" ht="17.100000000000001" hidden="1" customHeight="1" outlineLevel="2" x14ac:dyDescent="0.25">
      <c r="D306" s="4" t="str">
        <f t="shared" ref="D306:D312" si="388">D260</f>
        <v/>
      </c>
      <c r="F306" s="43">
        <f>SUM(F260,F282)</f>
        <v>0</v>
      </c>
      <c r="H306" s="43">
        <f>SUM(H260,H282)</f>
        <v>0</v>
      </c>
      <c r="J306" s="43">
        <f>SUM(J260,J282)</f>
        <v>0</v>
      </c>
      <c r="L306" s="43">
        <f>SUM(L260,L282)</f>
        <v>0</v>
      </c>
      <c r="N306" s="43">
        <f>SUM(N260,N282)</f>
        <v>0</v>
      </c>
      <c r="P306" s="43">
        <f>SUM(P260,P282)</f>
        <v>0</v>
      </c>
      <c r="R306" s="43">
        <f>SUM(R260,R282)</f>
        <v>0</v>
      </c>
      <c r="T306" s="43">
        <f>SUM(T260,T282)</f>
        <v>0</v>
      </c>
      <c r="V306" s="43">
        <f>SUM(V260,V282)</f>
        <v>0</v>
      </c>
      <c r="X306" s="43">
        <f>SUM(X260,X282)</f>
        <v>0</v>
      </c>
      <c r="Z306" s="43">
        <f>SUM(Z260,Z282)</f>
        <v>0</v>
      </c>
      <c r="AB306" s="43">
        <f>SUM(AB260,AB282)</f>
        <v>0</v>
      </c>
      <c r="AD306" s="43">
        <f>SUM(AD260,AD282)</f>
        <v>0</v>
      </c>
      <c r="AF306" s="43">
        <f>SUM(AF260,AF282)</f>
        <v>0</v>
      </c>
      <c r="AH306" s="43">
        <f>SUM(AH260,AH282)</f>
        <v>0</v>
      </c>
      <c r="AJ306" s="43">
        <f>SUM(AJ260,AJ282)</f>
        <v>0</v>
      </c>
      <c r="AL306" s="43">
        <f>SUM(AL260,AL282)</f>
        <v>0</v>
      </c>
      <c r="AN306" s="43">
        <f>SUM(AN260,AN282)</f>
        <v>0</v>
      </c>
      <c r="AP306" s="43">
        <f>SUM(AP260,AP282)</f>
        <v>0</v>
      </c>
      <c r="AR306" s="43">
        <f>SUM(AR260,AR282)</f>
        <v>0</v>
      </c>
    </row>
    <row r="307" spans="1:45" ht="17.100000000000001" hidden="1" customHeight="1" outlineLevel="2" x14ac:dyDescent="0.25">
      <c r="D307" s="4" t="str">
        <f t="shared" si="388"/>
        <v/>
      </c>
      <c r="F307" s="43">
        <f t="shared" ref="F307:F311" si="389">SUM(F261,F283)</f>
        <v>0</v>
      </c>
      <c r="H307" s="43">
        <f t="shared" ref="H307:J311" si="390">SUM(H261,H283)</f>
        <v>0</v>
      </c>
      <c r="J307" s="43">
        <f t="shared" si="390"/>
        <v>0</v>
      </c>
      <c r="L307" s="43">
        <f t="shared" ref="L307:L311" si="391">SUM(L261,L283)</f>
        <v>0</v>
      </c>
      <c r="N307" s="43">
        <f t="shared" ref="N307:N311" si="392">SUM(N261,N283)</f>
        <v>0</v>
      </c>
      <c r="P307" s="43">
        <f t="shared" ref="P307:P311" si="393">SUM(P261,P283)</f>
        <v>0</v>
      </c>
      <c r="R307" s="43">
        <f t="shared" ref="R307:R311" si="394">SUM(R261,R283)</f>
        <v>0</v>
      </c>
      <c r="T307" s="43">
        <f t="shared" ref="T307:T311" si="395">SUM(T261,T283)</f>
        <v>0</v>
      </c>
      <c r="V307" s="43">
        <f t="shared" ref="V307:V311" si="396">SUM(V261,V283)</f>
        <v>0</v>
      </c>
      <c r="X307" s="43">
        <f t="shared" ref="X307:X311" si="397">SUM(X261,X283)</f>
        <v>0</v>
      </c>
      <c r="Z307" s="43">
        <f t="shared" ref="Z307:Z311" si="398">SUM(Z261,Z283)</f>
        <v>0</v>
      </c>
      <c r="AB307" s="43">
        <f t="shared" ref="AB307:AB311" si="399">SUM(AB261,AB283)</f>
        <v>0</v>
      </c>
      <c r="AD307" s="43">
        <f t="shared" ref="AD307:AD311" si="400">SUM(AD261,AD283)</f>
        <v>0</v>
      </c>
      <c r="AF307" s="43">
        <f t="shared" ref="AF307:AF311" si="401">SUM(AF261,AF283)</f>
        <v>0</v>
      </c>
      <c r="AH307" s="43">
        <f t="shared" ref="AH307:AH311" si="402">SUM(AH261,AH283)</f>
        <v>0</v>
      </c>
      <c r="AJ307" s="43">
        <f t="shared" ref="AJ307:AJ311" si="403">SUM(AJ261,AJ283)</f>
        <v>0</v>
      </c>
      <c r="AL307" s="43">
        <f t="shared" ref="AL307:AL311" si="404">SUM(AL261,AL283)</f>
        <v>0</v>
      </c>
      <c r="AN307" s="43">
        <f t="shared" ref="AN307:AN311" si="405">SUM(AN261,AN283)</f>
        <v>0</v>
      </c>
      <c r="AP307" s="43">
        <f t="shared" ref="AP307:AP311" si="406">SUM(AP261,AP283)</f>
        <v>0</v>
      </c>
      <c r="AR307" s="43">
        <f t="shared" ref="AR307:AR311" si="407">SUM(AR261,AR283)</f>
        <v>0</v>
      </c>
    </row>
    <row r="308" spans="1:45" ht="17.100000000000001" hidden="1" customHeight="1" outlineLevel="2" x14ac:dyDescent="0.25">
      <c r="D308" s="4" t="str">
        <f t="shared" si="388"/>
        <v/>
      </c>
      <c r="F308" s="43">
        <f t="shared" si="389"/>
        <v>0</v>
      </c>
      <c r="H308" s="43">
        <f t="shared" si="390"/>
        <v>0</v>
      </c>
      <c r="J308" s="43">
        <f t="shared" si="390"/>
        <v>0</v>
      </c>
      <c r="L308" s="43">
        <f t="shared" si="391"/>
        <v>0</v>
      </c>
      <c r="N308" s="43">
        <f t="shared" si="392"/>
        <v>0</v>
      </c>
      <c r="P308" s="43">
        <f t="shared" si="393"/>
        <v>0</v>
      </c>
      <c r="R308" s="43">
        <f t="shared" si="394"/>
        <v>0</v>
      </c>
      <c r="T308" s="43">
        <f t="shared" si="395"/>
        <v>0</v>
      </c>
      <c r="V308" s="43">
        <f t="shared" si="396"/>
        <v>0</v>
      </c>
      <c r="X308" s="43">
        <f t="shared" si="397"/>
        <v>0</v>
      </c>
      <c r="Z308" s="43">
        <f t="shared" si="398"/>
        <v>0</v>
      </c>
      <c r="AB308" s="43">
        <f t="shared" si="399"/>
        <v>0</v>
      </c>
      <c r="AD308" s="43">
        <f t="shared" si="400"/>
        <v>0</v>
      </c>
      <c r="AF308" s="43">
        <f t="shared" si="401"/>
        <v>0</v>
      </c>
      <c r="AH308" s="43">
        <f t="shared" si="402"/>
        <v>0</v>
      </c>
      <c r="AJ308" s="43">
        <f t="shared" si="403"/>
        <v>0</v>
      </c>
      <c r="AL308" s="43">
        <f t="shared" si="404"/>
        <v>0</v>
      </c>
      <c r="AN308" s="43">
        <f t="shared" si="405"/>
        <v>0</v>
      </c>
      <c r="AP308" s="43">
        <f t="shared" si="406"/>
        <v>0</v>
      </c>
      <c r="AR308" s="43">
        <f t="shared" si="407"/>
        <v>0</v>
      </c>
    </row>
    <row r="309" spans="1:45" ht="17.100000000000001" hidden="1" customHeight="1" outlineLevel="2" x14ac:dyDescent="0.25">
      <c r="D309" s="4" t="str">
        <f t="shared" si="388"/>
        <v/>
      </c>
      <c r="F309" s="43">
        <f t="shared" si="389"/>
        <v>0</v>
      </c>
      <c r="H309" s="43">
        <f t="shared" si="390"/>
        <v>0</v>
      </c>
      <c r="J309" s="43">
        <f t="shared" si="390"/>
        <v>0</v>
      </c>
      <c r="L309" s="43">
        <f t="shared" si="391"/>
        <v>0</v>
      </c>
      <c r="N309" s="43">
        <f t="shared" si="392"/>
        <v>0</v>
      </c>
      <c r="P309" s="43">
        <f t="shared" si="393"/>
        <v>0</v>
      </c>
      <c r="R309" s="43">
        <f t="shared" si="394"/>
        <v>0</v>
      </c>
      <c r="T309" s="43">
        <f t="shared" si="395"/>
        <v>0</v>
      </c>
      <c r="V309" s="43">
        <f t="shared" si="396"/>
        <v>0</v>
      </c>
      <c r="X309" s="43">
        <f t="shared" si="397"/>
        <v>0</v>
      </c>
      <c r="Z309" s="43">
        <f t="shared" si="398"/>
        <v>0</v>
      </c>
      <c r="AB309" s="43">
        <f t="shared" si="399"/>
        <v>0</v>
      </c>
      <c r="AD309" s="43">
        <f t="shared" si="400"/>
        <v>0</v>
      </c>
      <c r="AF309" s="43">
        <f t="shared" si="401"/>
        <v>0</v>
      </c>
      <c r="AH309" s="43">
        <f t="shared" si="402"/>
        <v>0</v>
      </c>
      <c r="AJ309" s="43">
        <f t="shared" si="403"/>
        <v>0</v>
      </c>
      <c r="AL309" s="43">
        <f t="shared" si="404"/>
        <v>0</v>
      </c>
      <c r="AN309" s="43">
        <f t="shared" si="405"/>
        <v>0</v>
      </c>
      <c r="AP309" s="43">
        <f t="shared" si="406"/>
        <v>0</v>
      </c>
      <c r="AR309" s="43">
        <f t="shared" si="407"/>
        <v>0</v>
      </c>
    </row>
    <row r="310" spans="1:45" ht="17.100000000000001" hidden="1" customHeight="1" outlineLevel="2" x14ac:dyDescent="0.25">
      <c r="D310" s="4" t="str">
        <f t="shared" si="388"/>
        <v/>
      </c>
      <c r="F310" s="43">
        <f t="shared" si="389"/>
        <v>0</v>
      </c>
      <c r="H310" s="43">
        <f t="shared" si="390"/>
        <v>0</v>
      </c>
      <c r="J310" s="43">
        <f t="shared" si="390"/>
        <v>0</v>
      </c>
      <c r="L310" s="43">
        <f t="shared" si="391"/>
        <v>0</v>
      </c>
      <c r="N310" s="43">
        <f t="shared" si="392"/>
        <v>0</v>
      </c>
      <c r="P310" s="43">
        <f t="shared" si="393"/>
        <v>0</v>
      </c>
      <c r="R310" s="43">
        <f t="shared" si="394"/>
        <v>0</v>
      </c>
      <c r="T310" s="43">
        <f t="shared" si="395"/>
        <v>0</v>
      </c>
      <c r="V310" s="43">
        <f t="shared" si="396"/>
        <v>0</v>
      </c>
      <c r="X310" s="43">
        <f t="shared" si="397"/>
        <v>0</v>
      </c>
      <c r="Z310" s="43">
        <f t="shared" si="398"/>
        <v>0</v>
      </c>
      <c r="AB310" s="43">
        <f t="shared" si="399"/>
        <v>0</v>
      </c>
      <c r="AD310" s="43">
        <f t="shared" si="400"/>
        <v>0</v>
      </c>
      <c r="AF310" s="43">
        <f t="shared" si="401"/>
        <v>0</v>
      </c>
      <c r="AH310" s="43">
        <f t="shared" si="402"/>
        <v>0</v>
      </c>
      <c r="AJ310" s="43">
        <f t="shared" si="403"/>
        <v>0</v>
      </c>
      <c r="AL310" s="43">
        <f t="shared" si="404"/>
        <v>0</v>
      </c>
      <c r="AN310" s="43">
        <f t="shared" si="405"/>
        <v>0</v>
      </c>
      <c r="AP310" s="43">
        <f t="shared" si="406"/>
        <v>0</v>
      </c>
      <c r="AR310" s="43">
        <f t="shared" si="407"/>
        <v>0</v>
      </c>
    </row>
    <row r="311" spans="1:45" ht="17.100000000000001" hidden="1" customHeight="1" outlineLevel="2" x14ac:dyDescent="0.25">
      <c r="D311" s="4" t="str">
        <f t="shared" si="388"/>
        <v/>
      </c>
      <c r="F311" s="43">
        <f t="shared" si="389"/>
        <v>0</v>
      </c>
      <c r="H311" s="43">
        <f t="shared" si="390"/>
        <v>0</v>
      </c>
      <c r="J311" s="43">
        <f t="shared" si="390"/>
        <v>0</v>
      </c>
      <c r="L311" s="43">
        <f t="shared" si="391"/>
        <v>0</v>
      </c>
      <c r="N311" s="43">
        <f t="shared" si="392"/>
        <v>0</v>
      </c>
      <c r="P311" s="43">
        <f t="shared" si="393"/>
        <v>0</v>
      </c>
      <c r="R311" s="43">
        <f t="shared" si="394"/>
        <v>0</v>
      </c>
      <c r="T311" s="43">
        <f t="shared" si="395"/>
        <v>0</v>
      </c>
      <c r="V311" s="43">
        <f t="shared" si="396"/>
        <v>0</v>
      </c>
      <c r="X311" s="43">
        <f t="shared" si="397"/>
        <v>0</v>
      </c>
      <c r="Z311" s="43">
        <f t="shared" si="398"/>
        <v>0</v>
      </c>
      <c r="AB311" s="43">
        <f t="shared" si="399"/>
        <v>0</v>
      </c>
      <c r="AD311" s="43">
        <f t="shared" si="400"/>
        <v>0</v>
      </c>
      <c r="AF311" s="43">
        <f t="shared" si="401"/>
        <v>0</v>
      </c>
      <c r="AH311" s="43">
        <f t="shared" si="402"/>
        <v>0</v>
      </c>
      <c r="AJ311" s="43">
        <f t="shared" si="403"/>
        <v>0</v>
      </c>
      <c r="AL311" s="43">
        <f t="shared" si="404"/>
        <v>0</v>
      </c>
      <c r="AN311" s="43">
        <f t="shared" si="405"/>
        <v>0</v>
      </c>
      <c r="AP311" s="43">
        <f t="shared" si="406"/>
        <v>0</v>
      </c>
      <c r="AR311" s="43">
        <f t="shared" si="407"/>
        <v>0</v>
      </c>
    </row>
    <row r="312" spans="1:45" s="5" customFormat="1" ht="17.100000000000001" hidden="1" customHeight="1" outlineLevel="2" x14ac:dyDescent="0.25">
      <c r="A312" s="58"/>
      <c r="B312" s="58"/>
      <c r="C312" s="58"/>
      <c r="D312" s="58" t="str">
        <f t="shared" si="388"/>
        <v/>
      </c>
      <c r="E312" s="60"/>
      <c r="F312" s="61">
        <f>SUM(F306:F311)</f>
        <v>0</v>
      </c>
      <c r="G312" s="60"/>
      <c r="H312" s="61">
        <f>SUM(H306:H311)</f>
        <v>0</v>
      </c>
      <c r="I312" s="60"/>
      <c r="J312" s="61">
        <f>SUM(J306:J311)</f>
        <v>0</v>
      </c>
      <c r="K312" s="60"/>
      <c r="L312" s="61">
        <f>SUM(L306:L311)</f>
        <v>0</v>
      </c>
      <c r="M312" s="60"/>
      <c r="N312" s="61">
        <f>SUM(N306:N311)</f>
        <v>0</v>
      </c>
      <c r="O312" s="60"/>
      <c r="P312" s="61">
        <f>SUM(P306:P311)</f>
        <v>0</v>
      </c>
      <c r="Q312" s="60"/>
      <c r="R312" s="61">
        <f>SUM(R306:R311)</f>
        <v>0</v>
      </c>
      <c r="S312" s="60"/>
      <c r="T312" s="61">
        <f>SUM(T306:T311)</f>
        <v>0</v>
      </c>
      <c r="U312" s="60"/>
      <c r="V312" s="61">
        <f>SUM(V306:V311)</f>
        <v>0</v>
      </c>
      <c r="W312" s="60"/>
      <c r="X312" s="61">
        <f>SUM(X306:X311)</f>
        <v>0</v>
      </c>
      <c r="Y312" s="60"/>
      <c r="Z312" s="61">
        <f>SUM(Z306:Z311)</f>
        <v>0</v>
      </c>
      <c r="AA312" s="60"/>
      <c r="AB312" s="61">
        <f>SUM(AB306:AB311)</f>
        <v>0</v>
      </c>
      <c r="AC312" s="60"/>
      <c r="AD312" s="61">
        <f>SUM(AD306:AD311)</f>
        <v>0</v>
      </c>
      <c r="AE312" s="60"/>
      <c r="AF312" s="61">
        <f>SUM(AF306:AF311)</f>
        <v>0</v>
      </c>
      <c r="AG312" s="60"/>
      <c r="AH312" s="61">
        <f>SUM(AH306:AH311)</f>
        <v>0</v>
      </c>
      <c r="AI312" s="60"/>
      <c r="AJ312" s="61">
        <f>SUM(AJ306:AJ311)</f>
        <v>0</v>
      </c>
      <c r="AK312" s="60"/>
      <c r="AL312" s="61">
        <f>SUM(AL306:AL311)</f>
        <v>0</v>
      </c>
      <c r="AM312" s="60"/>
      <c r="AN312" s="61">
        <f>SUM(AN306:AN311)</f>
        <v>0</v>
      </c>
      <c r="AO312" s="60"/>
      <c r="AP312" s="61">
        <f>SUM(AP306:AP311)</f>
        <v>0</v>
      </c>
      <c r="AQ312" s="60"/>
      <c r="AR312" s="61">
        <f>SUM(AR306:AR311)</f>
        <v>0</v>
      </c>
      <c r="AS312" s="60"/>
    </row>
    <row r="313" spans="1:45" ht="17.100000000000001" hidden="1" customHeight="1" outlineLevel="2" x14ac:dyDescent="0.25"/>
    <row r="314" spans="1:45" s="5" customFormat="1" ht="17.100000000000001" hidden="1" customHeight="1" outlineLevel="2" x14ac:dyDescent="0.25">
      <c r="A314" s="58"/>
      <c r="B314" s="58"/>
      <c r="C314" s="58"/>
      <c r="D314" s="58" t="str">
        <f>D269</f>
        <v>Rental of premises</v>
      </c>
      <c r="E314" s="60"/>
      <c r="F314" s="61">
        <f>SUM(F312,F301)</f>
        <v>0</v>
      </c>
      <c r="G314" s="60"/>
      <c r="H314" s="61">
        <f>SUM(H312,H301)</f>
        <v>0</v>
      </c>
      <c r="I314" s="60"/>
      <c r="J314" s="61">
        <f>SUM(J312,J301)</f>
        <v>0</v>
      </c>
      <c r="K314" s="60"/>
      <c r="L314" s="61">
        <f>SUM(L312,L301)</f>
        <v>0</v>
      </c>
      <c r="M314" s="60"/>
      <c r="N314" s="61">
        <f>SUM(N312,N301)</f>
        <v>0</v>
      </c>
      <c r="O314" s="60"/>
      <c r="P314" s="61">
        <f>SUM(P312,P301)</f>
        <v>0</v>
      </c>
      <c r="Q314" s="60"/>
      <c r="R314" s="61">
        <f>SUM(R312,R301)</f>
        <v>0</v>
      </c>
      <c r="S314" s="60"/>
      <c r="T314" s="61">
        <f>SUM(T312,T301)</f>
        <v>0</v>
      </c>
      <c r="U314" s="60"/>
      <c r="V314" s="61">
        <f>SUM(V312,V301)</f>
        <v>0</v>
      </c>
      <c r="W314" s="60"/>
      <c r="X314" s="61">
        <f>SUM(X312,X301)</f>
        <v>0</v>
      </c>
      <c r="Y314" s="60"/>
      <c r="Z314" s="61">
        <f>SUM(Z312,Z301)</f>
        <v>0</v>
      </c>
      <c r="AA314" s="60"/>
      <c r="AB314" s="61">
        <f>SUM(AB312,AB301)</f>
        <v>0</v>
      </c>
      <c r="AC314" s="60"/>
      <c r="AD314" s="61">
        <f>SUM(AD312,AD301)</f>
        <v>0</v>
      </c>
      <c r="AE314" s="60"/>
      <c r="AF314" s="61">
        <f>SUM(AF312,AF301)</f>
        <v>0</v>
      </c>
      <c r="AG314" s="60"/>
      <c r="AH314" s="61">
        <f>SUM(AH312,AH301)</f>
        <v>0</v>
      </c>
      <c r="AI314" s="60"/>
      <c r="AJ314" s="61">
        <f>SUM(AJ312,AJ301)</f>
        <v>0</v>
      </c>
      <c r="AK314" s="60"/>
      <c r="AL314" s="61">
        <f>SUM(AL312,AL301)</f>
        <v>0</v>
      </c>
      <c r="AM314" s="60"/>
      <c r="AN314" s="61">
        <f>SUM(AN312,AN301)</f>
        <v>0</v>
      </c>
      <c r="AO314" s="60"/>
      <c r="AP314" s="61">
        <f>SUM(AP312,AP301)</f>
        <v>0</v>
      </c>
      <c r="AQ314" s="60"/>
      <c r="AR314" s="61">
        <f>SUM(AR312,AR301)</f>
        <v>0</v>
      </c>
      <c r="AS314" s="60"/>
    </row>
    <row r="315" spans="1:45" ht="17.100000000000001" hidden="1" customHeight="1" outlineLevel="2" x14ac:dyDescent="0.25"/>
    <row r="316" spans="1:45" ht="17.100000000000001" customHeight="1" x14ac:dyDescent="0.25"/>
    <row r="317" spans="1:45" ht="17.100000000000001" customHeight="1" collapsed="1" x14ac:dyDescent="0.25">
      <c r="A317" s="40"/>
      <c r="B317" s="51">
        <v>132</v>
      </c>
      <c r="C317" s="44"/>
      <c r="D317" s="40" t="str">
        <f>D346</f>
        <v>Leased cars</v>
      </c>
      <c r="E317" s="52"/>
      <c r="F317" s="53"/>
      <c r="G317" s="52"/>
      <c r="H317" s="53"/>
      <c r="I317" s="52"/>
      <c r="J317" s="53"/>
      <c r="K317" s="52"/>
      <c r="L317" s="53"/>
      <c r="M317" s="52"/>
      <c r="N317" s="53"/>
      <c r="O317" s="52"/>
      <c r="P317" s="53"/>
      <c r="Q317" s="52"/>
      <c r="R317" s="53"/>
      <c r="S317" s="52"/>
      <c r="T317" s="53"/>
      <c r="U317" s="52"/>
      <c r="V317" s="53"/>
      <c r="W317" s="52"/>
      <c r="X317" s="53"/>
      <c r="Y317" s="52"/>
      <c r="Z317" s="53"/>
      <c r="AA317" s="52"/>
      <c r="AB317" s="53"/>
      <c r="AC317" s="52"/>
      <c r="AD317" s="53"/>
      <c r="AE317" s="52"/>
      <c r="AF317" s="53"/>
      <c r="AG317" s="52"/>
      <c r="AH317" s="53"/>
      <c r="AI317" s="52"/>
      <c r="AJ317" s="53"/>
      <c r="AK317" s="52"/>
      <c r="AL317" s="53"/>
      <c r="AM317" s="52"/>
      <c r="AN317" s="53"/>
      <c r="AO317" s="52"/>
      <c r="AP317" s="53"/>
      <c r="AQ317" s="52"/>
      <c r="AR317" s="53"/>
      <c r="AS317" s="52"/>
    </row>
    <row r="318" spans="1:45" ht="17.100000000000001" hidden="1" customHeight="1" outlineLevel="1" x14ac:dyDescent="0.25"/>
    <row r="319" spans="1:45" ht="17.100000000000001" hidden="1" customHeight="1" outlineLevel="1" collapsed="1" x14ac:dyDescent="0.25">
      <c r="A319" s="54"/>
      <c r="B319" s="54"/>
      <c r="C319" s="55"/>
      <c r="D319" s="54" t="s">
        <v>123</v>
      </c>
      <c r="E319" s="56"/>
      <c r="F319" s="57"/>
      <c r="G319" s="56"/>
      <c r="H319" s="57"/>
      <c r="I319" s="56"/>
      <c r="J319" s="57"/>
      <c r="K319" s="56"/>
      <c r="L319" s="57"/>
      <c r="M319" s="56"/>
      <c r="N319" s="57"/>
      <c r="O319" s="56"/>
      <c r="P319" s="57"/>
      <c r="Q319" s="56"/>
      <c r="R319" s="57"/>
      <c r="S319" s="56"/>
      <c r="T319" s="57"/>
      <c r="U319" s="56"/>
      <c r="V319" s="57"/>
      <c r="W319" s="56"/>
      <c r="X319" s="57"/>
      <c r="Y319" s="56"/>
      <c r="Z319" s="57"/>
      <c r="AA319" s="56"/>
      <c r="AB319" s="57"/>
      <c r="AC319" s="56"/>
      <c r="AD319" s="57"/>
      <c r="AE319" s="56"/>
      <c r="AF319" s="57"/>
      <c r="AG319" s="56"/>
      <c r="AH319" s="57"/>
      <c r="AI319" s="56"/>
      <c r="AJ319" s="57"/>
      <c r="AK319" s="56"/>
      <c r="AL319" s="57"/>
      <c r="AM319" s="56"/>
      <c r="AN319" s="57"/>
      <c r="AO319" s="56"/>
      <c r="AP319" s="57"/>
      <c r="AQ319" s="56"/>
      <c r="AR319" s="57"/>
      <c r="AS319" s="56"/>
    </row>
    <row r="320" spans="1:45" ht="17.100000000000001" hidden="1" customHeight="1" outlineLevel="2" x14ac:dyDescent="0.25"/>
    <row r="321" spans="1:45" s="5" customFormat="1" ht="17.100000000000001" hidden="1" customHeight="1" outlineLevel="2" x14ac:dyDescent="0.25">
      <c r="A321" s="58"/>
      <c r="B321" s="58">
        <f>B317</f>
        <v>132</v>
      </c>
      <c r="C321" s="59">
        <v>199</v>
      </c>
      <c r="D321" s="58" t="str">
        <f>VLOOKUP($B321&amp;$C321,GA[],2,FALSE)&amp;"  -  PY"</f>
        <v>Cost at the end of the year - Leased cars  -  PY</v>
      </c>
      <c r="E321" s="60"/>
      <c r="F321" s="61">
        <f>SUMIFS(
     UA[AmountYTD],
     UA[CompanyShortName],F$5,
     UA[Source],Source,
     UA[Year],YearEndYear,
     UA[Month],YearEnd,
     UA[AccountCode],$B321&amp;$C321,
     UA[GroupStructure],GroupStructure
  )</f>
        <v>0</v>
      </c>
      <c r="G321" s="60"/>
      <c r="H321" s="61">
        <f>SUMIFS(
     UA[AmountYTD],
     UA[CompanyShortName],H$5,
     UA[Source],Source,
     UA[Year],YearEndYear,
     UA[Month],YearEnd,
     UA[AccountCode],$B321&amp;$C321,
     UA[GroupStructure],GroupStructure
  )</f>
        <v>0</v>
      </c>
      <c r="I321" s="60"/>
      <c r="J321" s="61">
        <f>SUMIFS(
     UA[AmountYTD],
     UA[CompanyShortName],J$5,
     UA[Source],Source,
     UA[Year],YearEndYear,
     UA[Month],YearEnd,
     UA[AccountCode],$B321&amp;$C321,
     UA[GroupStructure],GroupStructure
  )</f>
        <v>0</v>
      </c>
      <c r="K321" s="60"/>
      <c r="L321" s="61">
        <f>SUMIFS(
     UA[AmountYTD],
     UA[CompanyShortName],L$5,
     UA[Source],Source,
     UA[Year],YearEndYear,
     UA[Month],YearEnd,
     UA[AccountCode],$B321&amp;$C321,
     UA[GroupStructure],GroupStructure
  )</f>
        <v>0</v>
      </c>
      <c r="M321" s="60"/>
      <c r="N321" s="61">
        <f>SUMIFS(
     UA[AmountYTD],
     UA[CompanyShortName],N$5,
     UA[Source],Source,
     UA[Year],YearEndYear,
     UA[Month],YearEnd,
     UA[AccountCode],$B321&amp;$C321,
     UA[GroupStructure],GroupStructure
  )</f>
        <v>0</v>
      </c>
      <c r="O321" s="60"/>
      <c r="P321" s="61">
        <f>SUMIFS(
     UA[AmountYTD],
     UA[CompanyShortName],P$5,
     UA[Source],Source,
     UA[Year],YearEndYear,
     UA[Month],YearEnd,
     UA[AccountCode],$B321&amp;$C321,
     UA[GroupStructure],GroupStructure
  )</f>
        <v>0</v>
      </c>
      <c r="Q321" s="60"/>
      <c r="R321" s="61">
        <f>SUMIFS(
     UA[AmountYTD],
     UA[CompanyShortName],R$5,
     UA[Source],Source,
     UA[Year],YearEndYear,
     UA[Month],YearEnd,
     UA[AccountCode],$B321&amp;$C321,
     UA[GroupStructure],GroupStructure
  )</f>
        <v>0</v>
      </c>
      <c r="S321" s="60"/>
      <c r="T321" s="61">
        <f>SUMIFS(
     UA[AmountYTD],
     UA[CompanyShortName],T$5,
     UA[Source],Source,
     UA[Year],YearEndYear,
     UA[Month],YearEnd,
     UA[AccountCode],$B321&amp;$C321,
     UA[GroupStructure],GroupStructure
  )</f>
        <v>0</v>
      </c>
      <c r="U321" s="60"/>
      <c r="V321" s="61">
        <f>SUMIFS(
     UA[AmountYTD],
     UA[CompanyShortName],V$5,
     UA[Source],Source,
     UA[Year],YearEndYear,
     UA[Month],YearEnd,
     UA[AccountCode],$B321&amp;$C321,
     UA[GroupStructure],GroupStructure
  )</f>
        <v>0</v>
      </c>
      <c r="W321" s="60"/>
      <c r="X321" s="61">
        <f>SUMIFS(
     UA[AmountYTD],
     UA[CompanyShortName],X$5,
     UA[Source],Source,
     UA[Year],YearEndYear,
     UA[Month],YearEnd,
     UA[AccountCode],$B321&amp;$C321,
     UA[GroupStructure],GroupStructure
  )</f>
        <v>0</v>
      </c>
      <c r="Y321" s="60"/>
      <c r="Z321" s="61">
        <f>SUMIFS(
     UA[AmountYTD],
     UA[CompanyShortName],Z$5,
     UA[Source],Source,
     UA[Year],YearEndYear,
     UA[Month],YearEnd,
     UA[AccountCode],$B321&amp;$C321,
     UA[GroupStructure],GroupStructure
  )</f>
        <v>0</v>
      </c>
      <c r="AA321" s="60"/>
      <c r="AB321" s="61">
        <f>SUMIFS(
     UA[AmountYTD],
     UA[CompanyShortName],AB$5,
     UA[Source],Source,
     UA[Year],YearEndYear,
     UA[Month],YearEnd,
     UA[AccountCode],$B321&amp;$C321,
     UA[GroupStructure],GroupStructure
  )</f>
        <v>0</v>
      </c>
      <c r="AC321" s="60"/>
      <c r="AD321" s="61">
        <f>SUMIFS(
     UA[AmountYTD],
     UA[CompanyShortName],AD$5,
     UA[Source],Source,
     UA[Year],YearEndYear,
     UA[Month],YearEnd,
     UA[AccountCode],$B321&amp;$C321,
     UA[GroupStructure],GroupStructure
  )</f>
        <v>0</v>
      </c>
      <c r="AE321" s="60"/>
      <c r="AF321" s="61">
        <f>SUMIFS(
     UA[AmountYTD],
     UA[CompanyShortName],AF$5,
     UA[Source],Source,
     UA[Year],YearEndYear,
     UA[Month],YearEnd,
     UA[AccountCode],$B321&amp;$C321,
     UA[GroupStructure],GroupStructure
  )</f>
        <v>0</v>
      </c>
      <c r="AG321" s="60"/>
      <c r="AH321" s="61">
        <f>SUMIFS(
     UA[AmountYTD],
     UA[CompanyShortName],AH$5,
     UA[Source],Source,
     UA[Year],YearEndYear,
     UA[Month],YearEnd,
     UA[AccountCode],$B321&amp;$C321,
     UA[GroupStructure],GroupStructure
  )</f>
        <v>0</v>
      </c>
      <c r="AI321" s="60"/>
      <c r="AJ321" s="61">
        <f>SUMIFS(
     UA[AmountYTD],
     UA[CompanyShortName],AJ$5,
     UA[Source],Source,
     UA[Year],YearEndYear,
     UA[Month],YearEnd,
     UA[AccountCode],$B321&amp;$C321,
     UA[GroupStructure],GroupStructure
  )</f>
        <v>0</v>
      </c>
      <c r="AK321" s="60"/>
      <c r="AL321" s="61">
        <f>SUMIFS(
     UA[AmountYTD],
     UA[CompanyShortName],AL$5,
     UA[Source],Source,
     UA[Year],YearEndYear,
     UA[Month],YearEnd,
     UA[AccountCode],$B321&amp;$C321,
     UA[GroupStructure],GroupStructure
  )</f>
        <v>0</v>
      </c>
      <c r="AM321" s="60"/>
      <c r="AN321" s="61">
        <f>SUMIFS(
     UA[AmountYTD],
     UA[CompanyShortName],AN$5,
     UA[Source],Source,
     UA[Year],YearEndYear,
     UA[Month],YearEnd,
     UA[AccountCode],$B321&amp;$C321,
     UA[GroupStructure],GroupStructure
  )</f>
        <v>0</v>
      </c>
      <c r="AO321" s="60"/>
      <c r="AP321" s="61">
        <f>SUMIFS(
     UA[AmountYTD],
     UA[CompanyShortName],AP$5,
     UA[Source],Source,
     UA[Year],YearEndYear,
     UA[Month],YearEnd,
     UA[AccountCode],$B321&amp;$C321,
     UA[GroupStructure],GroupStructure
  )</f>
        <v>0</v>
      </c>
      <c r="AQ321" s="60"/>
      <c r="AR321" s="61">
        <f>SUMIFS(
     UA[AmountYTD],
     UA[CompanyShortName],AR$5,
     UA[Source],Source,
     UA[Year],YearEndYear,
     UA[Month],YearEnd,
     UA[AccountCode],$B321&amp;$C321,
     UA[GroupStructure],GroupStructure
  )</f>
        <v>0</v>
      </c>
      <c r="AS321" s="60"/>
    </row>
    <row r="322" spans="1:45" ht="17.100000000000001" hidden="1" customHeight="1" outlineLevel="2" x14ac:dyDescent="0.25">
      <c r="D322" s="4" t="s">
        <v>124</v>
      </c>
      <c r="F322" s="43">
        <f>F324-F321</f>
        <v>0</v>
      </c>
      <c r="H322" s="43">
        <f>H324-H321</f>
        <v>0</v>
      </c>
      <c r="J322" s="43">
        <f>J324-J321</f>
        <v>0</v>
      </c>
      <c r="L322" s="43">
        <f>L324-L321</f>
        <v>0</v>
      </c>
      <c r="N322" s="43">
        <f>N324-N321</f>
        <v>0</v>
      </c>
      <c r="P322" s="43">
        <f>P324-P321</f>
        <v>0</v>
      </c>
      <c r="R322" s="43">
        <f>R324-R321</f>
        <v>0</v>
      </c>
      <c r="T322" s="43">
        <f>T324-T321</f>
        <v>0</v>
      </c>
      <c r="V322" s="43">
        <f>V324-V321</f>
        <v>0</v>
      </c>
      <c r="X322" s="43">
        <f>X324-X321</f>
        <v>0</v>
      </c>
      <c r="Z322" s="43">
        <f>Z324-Z321</f>
        <v>0</v>
      </c>
      <c r="AB322" s="43">
        <f>AB324-AB321</f>
        <v>0</v>
      </c>
      <c r="AD322" s="43">
        <f>AD324-AD321</f>
        <v>0</v>
      </c>
      <c r="AF322" s="43">
        <f>AF324-AF321</f>
        <v>0</v>
      </c>
      <c r="AH322" s="43">
        <f>AH324-AH321</f>
        <v>0</v>
      </c>
      <c r="AJ322" s="43">
        <f>AJ324-AJ321</f>
        <v>0</v>
      </c>
      <c r="AL322" s="43">
        <f>AL324-AL321</f>
        <v>0</v>
      </c>
      <c r="AN322" s="43">
        <f>AN324-AN321</f>
        <v>0</v>
      </c>
      <c r="AP322" s="43">
        <f>AP324-AP321</f>
        <v>0</v>
      </c>
      <c r="AR322" s="43">
        <f>AR324-AR321</f>
        <v>0</v>
      </c>
    </row>
    <row r="323" spans="1:45" ht="17.100000000000001" hidden="1" customHeight="1" outlineLevel="2" x14ac:dyDescent="0.25"/>
    <row r="324" spans="1:45" ht="17.100000000000001" hidden="1" customHeight="1" outlineLevel="2" x14ac:dyDescent="0.25">
      <c r="B324" s="4">
        <f>B321</f>
        <v>132</v>
      </c>
      <c r="C324" s="41">
        <v>110</v>
      </c>
      <c r="D324" s="4" t="str">
        <f>IFERROR(VLOOKUP($B324&amp;$C324,GA[],2,FALSE),"")</f>
        <v/>
      </c>
      <c r="F324" s="43">
        <f>SUMIFS(
     UA[AmountYTD],
     UA[CompanyShortName],F$5,
     UA[Source],Source,
     UA[Year],Year,
     UA[Month],Month,
     UA[AccountCode],$B324&amp;$C324,
     UA[GroupStructure],GroupStructure
  )</f>
        <v>0</v>
      </c>
      <c r="H324" s="43">
        <f>SUMIFS(
     UA[AmountYTD],
     UA[CompanyShortName],H$5,
     UA[Source],Source,
     UA[Year],Year,
     UA[Month],Month,
     UA[AccountCode],$B324&amp;$C324,
     UA[GroupStructure],GroupStructure
  )</f>
        <v>0</v>
      </c>
      <c r="J324" s="43">
        <f>SUMIFS(
     UA[AmountYTD],
     UA[CompanyShortName],J$5,
     UA[Source],Source,
     UA[Year],Year,
     UA[Month],Month,
     UA[AccountCode],$B324&amp;$C324,
     UA[GroupStructure],GroupStructure
  )</f>
        <v>0</v>
      </c>
      <c r="L324" s="43">
        <f>SUMIFS(
     UA[AmountYTD],
     UA[CompanyShortName],L$5,
     UA[Source],Source,
     UA[Year],Year,
     UA[Month],Month,
     UA[AccountCode],$B324&amp;$C324,
     UA[GroupStructure],GroupStructure
  )</f>
        <v>0</v>
      </c>
      <c r="N324" s="43">
        <f>SUMIFS(
     UA[AmountYTD],
     UA[CompanyShortName],N$5,
     UA[Source],Source,
     UA[Year],Year,
     UA[Month],Month,
     UA[AccountCode],$B324&amp;$C324,
     UA[GroupStructure],GroupStructure
  )</f>
        <v>0</v>
      </c>
      <c r="P324" s="43">
        <f>SUMIFS(
     UA[AmountYTD],
     UA[CompanyShortName],P$5,
     UA[Source],Source,
     UA[Year],Year,
     UA[Month],Month,
     UA[AccountCode],$B324&amp;$C324,
     UA[GroupStructure],GroupStructure
  )</f>
        <v>0</v>
      </c>
      <c r="R324" s="43">
        <f>SUMIFS(
     UA[AmountYTD],
     UA[CompanyShortName],R$5,
     UA[Source],Source,
     UA[Year],Year,
     UA[Month],Month,
     UA[AccountCode],$B324&amp;$C324,
     UA[GroupStructure],GroupStructure
  )</f>
        <v>0</v>
      </c>
      <c r="T324" s="43">
        <f>SUMIFS(
     UA[AmountYTD],
     UA[CompanyShortName],T$5,
     UA[Source],Source,
     UA[Year],Year,
     UA[Month],Month,
     UA[AccountCode],$B324&amp;$C324,
     UA[GroupStructure],GroupStructure
  )</f>
        <v>0</v>
      </c>
      <c r="V324" s="43">
        <f>SUMIFS(
     UA[AmountYTD],
     UA[CompanyShortName],V$5,
     UA[Source],Source,
     UA[Year],Year,
     UA[Month],Month,
     UA[AccountCode],$B324&amp;$C324,
     UA[GroupStructure],GroupStructure
  )</f>
        <v>0</v>
      </c>
      <c r="X324" s="43">
        <f>SUMIFS(
     UA[AmountYTD],
     UA[CompanyShortName],X$5,
     UA[Source],Source,
     UA[Year],Year,
     UA[Month],Month,
     UA[AccountCode],$B324&amp;$C324,
     UA[GroupStructure],GroupStructure
  )</f>
        <v>0</v>
      </c>
      <c r="Z324" s="43">
        <f>SUMIFS(
     UA[AmountYTD],
     UA[CompanyShortName],Z$5,
     UA[Source],Source,
     UA[Year],Year,
     UA[Month],Month,
     UA[AccountCode],$B324&amp;$C324,
     UA[GroupStructure],GroupStructure
  )</f>
        <v>0</v>
      </c>
      <c r="AB324" s="43">
        <f>SUMIFS(
     UA[AmountYTD],
     UA[CompanyShortName],AB$5,
     UA[Source],Source,
     UA[Year],Year,
     UA[Month],Month,
     UA[AccountCode],$B324&amp;$C324,
     UA[GroupStructure],GroupStructure
  )</f>
        <v>0</v>
      </c>
      <c r="AD324" s="43">
        <f>SUMIFS(
     UA[AmountYTD],
     UA[CompanyShortName],AD$5,
     UA[Source],Source,
     UA[Year],Year,
     UA[Month],Month,
     UA[AccountCode],$B324&amp;$C324,
     UA[GroupStructure],GroupStructure
  )</f>
        <v>0</v>
      </c>
      <c r="AF324" s="43">
        <f>SUMIFS(
     UA[AmountYTD],
     UA[CompanyShortName],AF$5,
     UA[Source],Source,
     UA[Year],Year,
     UA[Month],Month,
     UA[AccountCode],$B324&amp;$C324,
     UA[GroupStructure],GroupStructure
  )</f>
        <v>0</v>
      </c>
      <c r="AH324" s="43">
        <f>SUMIFS(
     UA[AmountYTD],
     UA[CompanyShortName],AH$5,
     UA[Source],Source,
     UA[Year],Year,
     UA[Month],Month,
     UA[AccountCode],$B324&amp;$C324,
     UA[GroupStructure],GroupStructure
  )</f>
        <v>0</v>
      </c>
      <c r="AJ324" s="43">
        <f>SUMIFS(
     UA[AmountYTD],
     UA[CompanyShortName],AJ$5,
     UA[Source],Source,
     UA[Year],Year,
     UA[Month],Month,
     UA[AccountCode],$B324&amp;$C324,
     UA[GroupStructure],GroupStructure
  )</f>
        <v>0</v>
      </c>
      <c r="AL324" s="43">
        <f>SUMIFS(
     UA[AmountYTD],
     UA[CompanyShortName],AL$5,
     UA[Source],Source,
     UA[Year],Year,
     UA[Month],Month,
     UA[AccountCode],$B324&amp;$C324,
     UA[GroupStructure],GroupStructure
  )</f>
        <v>0</v>
      </c>
      <c r="AN324" s="43">
        <f>SUMIFS(
     UA[AmountYTD],
     UA[CompanyShortName],AN$5,
     UA[Source],Source,
     UA[Year],Year,
     UA[Month],Month,
     UA[AccountCode],$B324&amp;$C324,
     UA[GroupStructure],GroupStructure
  )</f>
        <v>0</v>
      </c>
      <c r="AP324" s="43">
        <f>SUMIFS(
     UA[AmountYTD],
     UA[CompanyShortName],AP$5,
     UA[Source],Source,
     UA[Year],Year,
     UA[Month],Month,
     UA[AccountCode],$B324&amp;$C324,
     UA[GroupStructure],GroupStructure
  )</f>
        <v>0</v>
      </c>
      <c r="AR324" s="43">
        <f>SUMIFS(
     UA[AmountYTD],
     UA[CompanyShortName],AR$5,
     UA[Source],Source,
     UA[Year],Year,
     UA[Month],Month,
     UA[AccountCode],$B324&amp;$C324,
     UA[GroupStructure],GroupStructure
  )</f>
        <v>0</v>
      </c>
    </row>
    <row r="325" spans="1:45" ht="17.100000000000001" hidden="1" customHeight="1" outlineLevel="2" x14ac:dyDescent="0.25">
      <c r="B325" s="4">
        <f t="shared" ref="B325:B331" si="408">B324</f>
        <v>132</v>
      </c>
      <c r="C325" s="4">
        <f t="shared" ref="C325:C330" si="409">C324+10</f>
        <v>120</v>
      </c>
      <c r="D325" s="4" t="str">
        <f>IFERROR(VLOOKUP($B325&amp;$C325,GA[],2,FALSE),"")</f>
        <v/>
      </c>
      <c r="F325" s="43">
        <f>SUMIFS(
     UA[AmountYTD],
     UA[CompanyShortName],F$5,
     UA[Source],Source,
     UA[Year],Year,
     UA[Month],Month,
     UA[AccountCode],$B325&amp;$C325,
     UA[GroupStructure],GroupStructure
  )</f>
        <v>0</v>
      </c>
      <c r="H325" s="43">
        <f>SUMIFS(
     UA[AmountYTD],
     UA[CompanyShortName],H$5,
     UA[Source],Source,
     UA[Year],Year,
     UA[Month],Month,
     UA[AccountCode],$B325&amp;$C325,
     UA[GroupStructure],GroupStructure
  )</f>
        <v>0</v>
      </c>
      <c r="J325" s="43">
        <f>SUMIFS(
     UA[AmountYTD],
     UA[CompanyShortName],J$5,
     UA[Source],Source,
     UA[Year],Year,
     UA[Month],Month,
     UA[AccountCode],$B325&amp;$C325,
     UA[GroupStructure],GroupStructure
  )</f>
        <v>0</v>
      </c>
      <c r="L325" s="43">
        <f>SUMIFS(
     UA[AmountYTD],
     UA[CompanyShortName],L$5,
     UA[Source],Source,
     UA[Year],Year,
     UA[Month],Month,
     UA[AccountCode],$B325&amp;$C325,
     UA[GroupStructure],GroupStructure
  )</f>
        <v>0</v>
      </c>
      <c r="N325" s="43">
        <f>SUMIFS(
     UA[AmountYTD],
     UA[CompanyShortName],N$5,
     UA[Source],Source,
     UA[Year],Year,
     UA[Month],Month,
     UA[AccountCode],$B325&amp;$C325,
     UA[GroupStructure],GroupStructure
  )</f>
        <v>0</v>
      </c>
      <c r="P325" s="43">
        <f>SUMIFS(
     UA[AmountYTD],
     UA[CompanyShortName],P$5,
     UA[Source],Source,
     UA[Year],Year,
     UA[Month],Month,
     UA[AccountCode],$B325&amp;$C325,
     UA[GroupStructure],GroupStructure
  )</f>
        <v>0</v>
      </c>
      <c r="R325" s="43">
        <f>SUMIFS(
     UA[AmountYTD],
     UA[CompanyShortName],R$5,
     UA[Source],Source,
     UA[Year],Year,
     UA[Month],Month,
     UA[AccountCode],$B325&amp;$C325,
     UA[GroupStructure],GroupStructure
  )</f>
        <v>0</v>
      </c>
      <c r="T325" s="43">
        <f>SUMIFS(
     UA[AmountYTD],
     UA[CompanyShortName],T$5,
     UA[Source],Source,
     UA[Year],Year,
     UA[Month],Month,
     UA[AccountCode],$B325&amp;$C325,
     UA[GroupStructure],GroupStructure
  )</f>
        <v>0</v>
      </c>
      <c r="V325" s="43">
        <f>SUMIFS(
     UA[AmountYTD],
     UA[CompanyShortName],V$5,
     UA[Source],Source,
     UA[Year],Year,
     UA[Month],Month,
     UA[AccountCode],$B325&amp;$C325,
     UA[GroupStructure],GroupStructure
  )</f>
        <v>0</v>
      </c>
      <c r="X325" s="43">
        <f>SUMIFS(
     UA[AmountYTD],
     UA[CompanyShortName],X$5,
     UA[Source],Source,
     UA[Year],Year,
     UA[Month],Month,
     UA[AccountCode],$B325&amp;$C325,
     UA[GroupStructure],GroupStructure
  )</f>
        <v>0</v>
      </c>
      <c r="Z325" s="43">
        <f>SUMIFS(
     UA[AmountYTD],
     UA[CompanyShortName],Z$5,
     UA[Source],Source,
     UA[Year],Year,
     UA[Month],Month,
     UA[AccountCode],$B325&amp;$C325,
     UA[GroupStructure],GroupStructure
  )</f>
        <v>0</v>
      </c>
      <c r="AB325" s="43">
        <f>SUMIFS(
     UA[AmountYTD],
     UA[CompanyShortName],AB$5,
     UA[Source],Source,
     UA[Year],Year,
     UA[Month],Month,
     UA[AccountCode],$B325&amp;$C325,
     UA[GroupStructure],GroupStructure
  )</f>
        <v>0</v>
      </c>
      <c r="AD325" s="43">
        <f>SUMIFS(
     UA[AmountYTD],
     UA[CompanyShortName],AD$5,
     UA[Source],Source,
     UA[Year],Year,
     UA[Month],Month,
     UA[AccountCode],$B325&amp;$C325,
     UA[GroupStructure],GroupStructure
  )</f>
        <v>0</v>
      </c>
      <c r="AF325" s="43">
        <f>SUMIFS(
     UA[AmountYTD],
     UA[CompanyShortName],AF$5,
     UA[Source],Source,
     UA[Year],Year,
     UA[Month],Month,
     UA[AccountCode],$B325&amp;$C325,
     UA[GroupStructure],GroupStructure
  )</f>
        <v>0</v>
      </c>
      <c r="AH325" s="43">
        <f>SUMIFS(
     UA[AmountYTD],
     UA[CompanyShortName],AH$5,
     UA[Source],Source,
     UA[Year],Year,
     UA[Month],Month,
     UA[AccountCode],$B325&amp;$C325,
     UA[GroupStructure],GroupStructure
  )</f>
        <v>0</v>
      </c>
      <c r="AJ325" s="43">
        <f>SUMIFS(
     UA[AmountYTD],
     UA[CompanyShortName],AJ$5,
     UA[Source],Source,
     UA[Year],Year,
     UA[Month],Month,
     UA[AccountCode],$B325&amp;$C325,
     UA[GroupStructure],GroupStructure
  )</f>
        <v>0</v>
      </c>
      <c r="AL325" s="43">
        <f>SUMIFS(
     UA[AmountYTD],
     UA[CompanyShortName],AL$5,
     UA[Source],Source,
     UA[Year],Year,
     UA[Month],Month,
     UA[AccountCode],$B325&amp;$C325,
     UA[GroupStructure],GroupStructure
  )</f>
        <v>0</v>
      </c>
      <c r="AN325" s="43">
        <f>SUMIFS(
     UA[AmountYTD],
     UA[CompanyShortName],AN$5,
     UA[Source],Source,
     UA[Year],Year,
     UA[Month],Month,
     UA[AccountCode],$B325&amp;$C325,
     UA[GroupStructure],GroupStructure
  )</f>
        <v>0</v>
      </c>
      <c r="AP325" s="43">
        <f>SUMIFS(
     UA[AmountYTD],
     UA[CompanyShortName],AP$5,
     UA[Source],Source,
     UA[Year],Year,
     UA[Month],Month,
     UA[AccountCode],$B325&amp;$C325,
     UA[GroupStructure],GroupStructure
  )</f>
        <v>0</v>
      </c>
      <c r="AR325" s="43">
        <f>SUMIFS(
     UA[AmountYTD],
     UA[CompanyShortName],AR$5,
     UA[Source],Source,
     UA[Year],Year,
     UA[Month],Month,
     UA[AccountCode],$B325&amp;$C325,
     UA[GroupStructure],GroupStructure
  )</f>
        <v>0</v>
      </c>
    </row>
    <row r="326" spans="1:45" ht="17.100000000000001" hidden="1" customHeight="1" outlineLevel="2" x14ac:dyDescent="0.25">
      <c r="B326" s="4">
        <f t="shared" si="408"/>
        <v>132</v>
      </c>
      <c r="C326" s="4">
        <f t="shared" si="409"/>
        <v>130</v>
      </c>
      <c r="D326" s="4" t="str">
        <f>IFERROR(VLOOKUP($B326&amp;$C326,GA[],2,FALSE),"")</f>
        <v/>
      </c>
      <c r="F326" s="43">
        <f>SUMIFS(
     UA[AmountYTD],
     UA[CompanyShortName],F$5,
     UA[Source],Source,
     UA[Year],Year,
     UA[Month],Month,
     UA[AccountCode],$B326&amp;$C326,
     UA[GroupStructure],GroupStructure
  )</f>
        <v>0</v>
      </c>
      <c r="H326" s="43">
        <f>SUMIFS(
     UA[AmountYTD],
     UA[CompanyShortName],H$5,
     UA[Source],Source,
     UA[Year],Year,
     UA[Month],Month,
     UA[AccountCode],$B326&amp;$C326,
     UA[GroupStructure],GroupStructure
  )</f>
        <v>0</v>
      </c>
      <c r="J326" s="43">
        <f>SUMIFS(
     UA[AmountYTD],
     UA[CompanyShortName],J$5,
     UA[Source],Source,
     UA[Year],Year,
     UA[Month],Month,
     UA[AccountCode],$B326&amp;$C326,
     UA[GroupStructure],GroupStructure
  )</f>
        <v>0</v>
      </c>
      <c r="L326" s="43">
        <f>SUMIFS(
     UA[AmountYTD],
     UA[CompanyShortName],L$5,
     UA[Source],Source,
     UA[Year],Year,
     UA[Month],Month,
     UA[AccountCode],$B326&amp;$C326,
     UA[GroupStructure],GroupStructure
  )</f>
        <v>0</v>
      </c>
      <c r="N326" s="43">
        <f>SUMIFS(
     UA[AmountYTD],
     UA[CompanyShortName],N$5,
     UA[Source],Source,
     UA[Year],Year,
     UA[Month],Month,
     UA[AccountCode],$B326&amp;$C326,
     UA[GroupStructure],GroupStructure
  )</f>
        <v>0</v>
      </c>
      <c r="P326" s="43">
        <f>SUMIFS(
     UA[AmountYTD],
     UA[CompanyShortName],P$5,
     UA[Source],Source,
     UA[Year],Year,
     UA[Month],Month,
     UA[AccountCode],$B326&amp;$C326,
     UA[GroupStructure],GroupStructure
  )</f>
        <v>0</v>
      </c>
      <c r="R326" s="43">
        <f>SUMIFS(
     UA[AmountYTD],
     UA[CompanyShortName],R$5,
     UA[Source],Source,
     UA[Year],Year,
     UA[Month],Month,
     UA[AccountCode],$B326&amp;$C326,
     UA[GroupStructure],GroupStructure
  )</f>
        <v>0</v>
      </c>
      <c r="T326" s="43">
        <f>SUMIFS(
     UA[AmountYTD],
     UA[CompanyShortName],T$5,
     UA[Source],Source,
     UA[Year],Year,
     UA[Month],Month,
     UA[AccountCode],$B326&amp;$C326,
     UA[GroupStructure],GroupStructure
  )</f>
        <v>0</v>
      </c>
      <c r="V326" s="43">
        <f>SUMIFS(
     UA[AmountYTD],
     UA[CompanyShortName],V$5,
     UA[Source],Source,
     UA[Year],Year,
     UA[Month],Month,
     UA[AccountCode],$B326&amp;$C326,
     UA[GroupStructure],GroupStructure
  )</f>
        <v>0</v>
      </c>
      <c r="X326" s="43">
        <f>SUMIFS(
     UA[AmountYTD],
     UA[CompanyShortName],X$5,
     UA[Source],Source,
     UA[Year],Year,
     UA[Month],Month,
     UA[AccountCode],$B326&amp;$C326,
     UA[GroupStructure],GroupStructure
  )</f>
        <v>0</v>
      </c>
      <c r="Z326" s="43">
        <f>SUMIFS(
     UA[AmountYTD],
     UA[CompanyShortName],Z$5,
     UA[Source],Source,
     UA[Year],Year,
     UA[Month],Month,
     UA[AccountCode],$B326&amp;$C326,
     UA[GroupStructure],GroupStructure
  )</f>
        <v>0</v>
      </c>
      <c r="AB326" s="43">
        <f>SUMIFS(
     UA[AmountYTD],
     UA[CompanyShortName],AB$5,
     UA[Source],Source,
     UA[Year],Year,
     UA[Month],Month,
     UA[AccountCode],$B326&amp;$C326,
     UA[GroupStructure],GroupStructure
  )</f>
        <v>0</v>
      </c>
      <c r="AD326" s="43">
        <f>SUMIFS(
     UA[AmountYTD],
     UA[CompanyShortName],AD$5,
     UA[Source],Source,
     UA[Year],Year,
     UA[Month],Month,
     UA[AccountCode],$B326&amp;$C326,
     UA[GroupStructure],GroupStructure
  )</f>
        <v>0</v>
      </c>
      <c r="AF326" s="43">
        <f>SUMIFS(
     UA[AmountYTD],
     UA[CompanyShortName],AF$5,
     UA[Source],Source,
     UA[Year],Year,
     UA[Month],Month,
     UA[AccountCode],$B326&amp;$C326,
     UA[GroupStructure],GroupStructure
  )</f>
        <v>0</v>
      </c>
      <c r="AH326" s="43">
        <f>SUMIFS(
     UA[AmountYTD],
     UA[CompanyShortName],AH$5,
     UA[Source],Source,
     UA[Year],Year,
     UA[Month],Month,
     UA[AccountCode],$B326&amp;$C326,
     UA[GroupStructure],GroupStructure
  )</f>
        <v>0</v>
      </c>
      <c r="AJ326" s="43">
        <f>SUMIFS(
     UA[AmountYTD],
     UA[CompanyShortName],AJ$5,
     UA[Source],Source,
     UA[Year],Year,
     UA[Month],Month,
     UA[AccountCode],$B326&amp;$C326,
     UA[GroupStructure],GroupStructure
  )</f>
        <v>0</v>
      </c>
      <c r="AL326" s="43">
        <f>SUMIFS(
     UA[AmountYTD],
     UA[CompanyShortName],AL$5,
     UA[Source],Source,
     UA[Year],Year,
     UA[Month],Month,
     UA[AccountCode],$B326&amp;$C326,
     UA[GroupStructure],GroupStructure
  )</f>
        <v>0</v>
      </c>
      <c r="AN326" s="43">
        <f>SUMIFS(
     UA[AmountYTD],
     UA[CompanyShortName],AN$5,
     UA[Source],Source,
     UA[Year],Year,
     UA[Month],Month,
     UA[AccountCode],$B326&amp;$C326,
     UA[GroupStructure],GroupStructure
  )</f>
        <v>0</v>
      </c>
      <c r="AP326" s="43">
        <f>SUMIFS(
     UA[AmountYTD],
     UA[CompanyShortName],AP$5,
     UA[Source],Source,
     UA[Year],Year,
     UA[Month],Month,
     UA[AccountCode],$B326&amp;$C326,
     UA[GroupStructure],GroupStructure
  )</f>
        <v>0</v>
      </c>
      <c r="AR326" s="43">
        <f>SUMIFS(
     UA[AmountYTD],
     UA[CompanyShortName],AR$5,
     UA[Source],Source,
     UA[Year],Year,
     UA[Month],Month,
     UA[AccountCode],$B326&amp;$C326,
     UA[GroupStructure],GroupStructure
  )</f>
        <v>0</v>
      </c>
    </row>
    <row r="327" spans="1:45" ht="17.100000000000001" hidden="1" customHeight="1" outlineLevel="2" x14ac:dyDescent="0.25">
      <c r="B327" s="4">
        <f t="shared" si="408"/>
        <v>132</v>
      </c>
      <c r="C327" s="4">
        <f t="shared" si="409"/>
        <v>140</v>
      </c>
      <c r="D327" s="4" t="str">
        <f>IFERROR(VLOOKUP($B327&amp;$C327,GA[],2,FALSE),"")</f>
        <v/>
      </c>
      <c r="F327" s="43">
        <f>SUMIFS(
     UA[AmountYTD],
     UA[CompanyShortName],F$5,
     UA[Source],Source,
     UA[Year],Year,
     UA[Month],Month,
     UA[AccountCode],$B327&amp;$C327,
     UA[GroupStructure],GroupStructure
  )</f>
        <v>0</v>
      </c>
      <c r="H327" s="43">
        <f>SUMIFS(
     UA[AmountYTD],
     UA[CompanyShortName],H$5,
     UA[Source],Source,
     UA[Year],Year,
     UA[Month],Month,
     UA[AccountCode],$B327&amp;$C327,
     UA[GroupStructure],GroupStructure
  )</f>
        <v>0</v>
      </c>
      <c r="J327" s="43">
        <f>SUMIFS(
     UA[AmountYTD],
     UA[CompanyShortName],J$5,
     UA[Source],Source,
     UA[Year],Year,
     UA[Month],Month,
     UA[AccountCode],$B327&amp;$C327,
     UA[GroupStructure],GroupStructure
  )</f>
        <v>0</v>
      </c>
      <c r="L327" s="43">
        <f>SUMIFS(
     UA[AmountYTD],
     UA[CompanyShortName],L$5,
     UA[Source],Source,
     UA[Year],Year,
     UA[Month],Month,
     UA[AccountCode],$B327&amp;$C327,
     UA[GroupStructure],GroupStructure
  )</f>
        <v>0</v>
      </c>
      <c r="N327" s="43">
        <f>SUMIFS(
     UA[AmountYTD],
     UA[CompanyShortName],N$5,
     UA[Source],Source,
     UA[Year],Year,
     UA[Month],Month,
     UA[AccountCode],$B327&amp;$C327,
     UA[GroupStructure],GroupStructure
  )</f>
        <v>0</v>
      </c>
      <c r="P327" s="43">
        <f>SUMIFS(
     UA[AmountYTD],
     UA[CompanyShortName],P$5,
     UA[Source],Source,
     UA[Year],Year,
     UA[Month],Month,
     UA[AccountCode],$B327&amp;$C327,
     UA[GroupStructure],GroupStructure
  )</f>
        <v>0</v>
      </c>
      <c r="R327" s="43">
        <f>SUMIFS(
     UA[AmountYTD],
     UA[CompanyShortName],R$5,
     UA[Source],Source,
     UA[Year],Year,
     UA[Month],Month,
     UA[AccountCode],$B327&amp;$C327,
     UA[GroupStructure],GroupStructure
  )</f>
        <v>0</v>
      </c>
      <c r="T327" s="43">
        <f>SUMIFS(
     UA[AmountYTD],
     UA[CompanyShortName],T$5,
     UA[Source],Source,
     UA[Year],Year,
     UA[Month],Month,
     UA[AccountCode],$B327&amp;$C327,
     UA[GroupStructure],GroupStructure
  )</f>
        <v>0</v>
      </c>
      <c r="V327" s="43">
        <f>SUMIFS(
     UA[AmountYTD],
     UA[CompanyShortName],V$5,
     UA[Source],Source,
     UA[Year],Year,
     UA[Month],Month,
     UA[AccountCode],$B327&amp;$C327,
     UA[GroupStructure],GroupStructure
  )</f>
        <v>0</v>
      </c>
      <c r="X327" s="43">
        <f>SUMIFS(
     UA[AmountYTD],
     UA[CompanyShortName],X$5,
     UA[Source],Source,
     UA[Year],Year,
     UA[Month],Month,
     UA[AccountCode],$B327&amp;$C327,
     UA[GroupStructure],GroupStructure
  )</f>
        <v>0</v>
      </c>
      <c r="Z327" s="43">
        <f>SUMIFS(
     UA[AmountYTD],
     UA[CompanyShortName],Z$5,
     UA[Source],Source,
     UA[Year],Year,
     UA[Month],Month,
     UA[AccountCode],$B327&amp;$C327,
     UA[GroupStructure],GroupStructure
  )</f>
        <v>0</v>
      </c>
      <c r="AB327" s="43">
        <f>SUMIFS(
     UA[AmountYTD],
     UA[CompanyShortName],AB$5,
     UA[Source],Source,
     UA[Year],Year,
     UA[Month],Month,
     UA[AccountCode],$B327&amp;$C327,
     UA[GroupStructure],GroupStructure
  )</f>
        <v>0</v>
      </c>
      <c r="AD327" s="43">
        <f>SUMIFS(
     UA[AmountYTD],
     UA[CompanyShortName],AD$5,
     UA[Source],Source,
     UA[Year],Year,
     UA[Month],Month,
     UA[AccountCode],$B327&amp;$C327,
     UA[GroupStructure],GroupStructure
  )</f>
        <v>0</v>
      </c>
      <c r="AF327" s="43">
        <f>SUMIFS(
     UA[AmountYTD],
     UA[CompanyShortName],AF$5,
     UA[Source],Source,
     UA[Year],Year,
     UA[Month],Month,
     UA[AccountCode],$B327&amp;$C327,
     UA[GroupStructure],GroupStructure
  )</f>
        <v>0</v>
      </c>
      <c r="AH327" s="43">
        <f>SUMIFS(
     UA[AmountYTD],
     UA[CompanyShortName],AH$5,
     UA[Source],Source,
     UA[Year],Year,
     UA[Month],Month,
     UA[AccountCode],$B327&amp;$C327,
     UA[GroupStructure],GroupStructure
  )</f>
        <v>0</v>
      </c>
      <c r="AJ327" s="43">
        <f>SUMIFS(
     UA[AmountYTD],
     UA[CompanyShortName],AJ$5,
     UA[Source],Source,
     UA[Year],Year,
     UA[Month],Month,
     UA[AccountCode],$B327&amp;$C327,
     UA[GroupStructure],GroupStructure
  )</f>
        <v>0</v>
      </c>
      <c r="AL327" s="43">
        <f>SUMIFS(
     UA[AmountYTD],
     UA[CompanyShortName],AL$5,
     UA[Source],Source,
     UA[Year],Year,
     UA[Month],Month,
     UA[AccountCode],$B327&amp;$C327,
     UA[GroupStructure],GroupStructure
  )</f>
        <v>0</v>
      </c>
      <c r="AN327" s="43">
        <f>SUMIFS(
     UA[AmountYTD],
     UA[CompanyShortName],AN$5,
     UA[Source],Source,
     UA[Year],Year,
     UA[Month],Month,
     UA[AccountCode],$B327&amp;$C327,
     UA[GroupStructure],GroupStructure
  )</f>
        <v>0</v>
      </c>
      <c r="AP327" s="43">
        <f>SUMIFS(
     UA[AmountYTD],
     UA[CompanyShortName],AP$5,
     UA[Source],Source,
     UA[Year],Year,
     UA[Month],Month,
     UA[AccountCode],$B327&amp;$C327,
     UA[GroupStructure],GroupStructure
  )</f>
        <v>0</v>
      </c>
      <c r="AR327" s="43">
        <f>SUMIFS(
     UA[AmountYTD],
     UA[CompanyShortName],AR$5,
     UA[Source],Source,
     UA[Year],Year,
     UA[Month],Month,
     UA[AccountCode],$B327&amp;$C327,
     UA[GroupStructure],GroupStructure
  )</f>
        <v>0</v>
      </c>
    </row>
    <row r="328" spans="1:45" ht="17.100000000000001" hidden="1" customHeight="1" outlineLevel="2" x14ac:dyDescent="0.25">
      <c r="B328" s="4">
        <f t="shared" si="408"/>
        <v>132</v>
      </c>
      <c r="C328" s="4">
        <f t="shared" si="409"/>
        <v>150</v>
      </c>
      <c r="D328" s="4" t="str">
        <f>IFERROR(VLOOKUP($B328&amp;$C328,GA[],2,FALSE),"")</f>
        <v/>
      </c>
      <c r="F328" s="43">
        <f>SUMIFS(
     UA[AmountYTD],
     UA[CompanyShortName],F$5,
     UA[Source],Source,
     UA[Year],Year,
     UA[Month],Month,
     UA[AccountCode],$B328&amp;$C328,
     UA[GroupStructure],GroupStructure
  )</f>
        <v>0</v>
      </c>
      <c r="H328" s="43">
        <f>SUMIFS(
     UA[AmountYTD],
     UA[CompanyShortName],H$5,
     UA[Source],Source,
     UA[Year],Year,
     UA[Month],Month,
     UA[AccountCode],$B328&amp;$C328,
     UA[GroupStructure],GroupStructure
  )</f>
        <v>0</v>
      </c>
      <c r="J328" s="43">
        <f>SUMIFS(
     UA[AmountYTD],
     UA[CompanyShortName],J$5,
     UA[Source],Source,
     UA[Year],Year,
     UA[Month],Month,
     UA[AccountCode],$B328&amp;$C328,
     UA[GroupStructure],GroupStructure
  )</f>
        <v>0</v>
      </c>
      <c r="L328" s="43">
        <f>SUMIFS(
     UA[AmountYTD],
     UA[CompanyShortName],L$5,
     UA[Source],Source,
     UA[Year],Year,
     UA[Month],Month,
     UA[AccountCode],$B328&amp;$C328,
     UA[GroupStructure],GroupStructure
  )</f>
        <v>0</v>
      </c>
      <c r="N328" s="43">
        <f>SUMIFS(
     UA[AmountYTD],
     UA[CompanyShortName],N$5,
     UA[Source],Source,
     UA[Year],Year,
     UA[Month],Month,
     UA[AccountCode],$B328&amp;$C328,
     UA[GroupStructure],GroupStructure
  )</f>
        <v>0</v>
      </c>
      <c r="P328" s="43">
        <f>SUMIFS(
     UA[AmountYTD],
     UA[CompanyShortName],P$5,
     UA[Source],Source,
     UA[Year],Year,
     UA[Month],Month,
     UA[AccountCode],$B328&amp;$C328,
     UA[GroupStructure],GroupStructure
  )</f>
        <v>0</v>
      </c>
      <c r="R328" s="43">
        <f>SUMIFS(
     UA[AmountYTD],
     UA[CompanyShortName],R$5,
     UA[Source],Source,
     UA[Year],Year,
     UA[Month],Month,
     UA[AccountCode],$B328&amp;$C328,
     UA[GroupStructure],GroupStructure
  )</f>
        <v>0</v>
      </c>
      <c r="T328" s="43">
        <f>SUMIFS(
     UA[AmountYTD],
     UA[CompanyShortName],T$5,
     UA[Source],Source,
     UA[Year],Year,
     UA[Month],Month,
     UA[AccountCode],$B328&amp;$C328,
     UA[GroupStructure],GroupStructure
  )</f>
        <v>0</v>
      </c>
      <c r="V328" s="43">
        <f>SUMIFS(
     UA[AmountYTD],
     UA[CompanyShortName],V$5,
     UA[Source],Source,
     UA[Year],Year,
     UA[Month],Month,
     UA[AccountCode],$B328&amp;$C328,
     UA[GroupStructure],GroupStructure
  )</f>
        <v>0</v>
      </c>
      <c r="X328" s="43">
        <f>SUMIFS(
     UA[AmountYTD],
     UA[CompanyShortName],X$5,
     UA[Source],Source,
     UA[Year],Year,
     UA[Month],Month,
     UA[AccountCode],$B328&amp;$C328,
     UA[GroupStructure],GroupStructure
  )</f>
        <v>0</v>
      </c>
      <c r="Z328" s="43">
        <f>SUMIFS(
     UA[AmountYTD],
     UA[CompanyShortName],Z$5,
     UA[Source],Source,
     UA[Year],Year,
     UA[Month],Month,
     UA[AccountCode],$B328&amp;$C328,
     UA[GroupStructure],GroupStructure
  )</f>
        <v>0</v>
      </c>
      <c r="AB328" s="43">
        <f>SUMIFS(
     UA[AmountYTD],
     UA[CompanyShortName],AB$5,
     UA[Source],Source,
     UA[Year],Year,
     UA[Month],Month,
     UA[AccountCode],$B328&amp;$C328,
     UA[GroupStructure],GroupStructure
  )</f>
        <v>0</v>
      </c>
      <c r="AD328" s="43">
        <f>SUMIFS(
     UA[AmountYTD],
     UA[CompanyShortName],AD$5,
     UA[Source],Source,
     UA[Year],Year,
     UA[Month],Month,
     UA[AccountCode],$B328&amp;$C328,
     UA[GroupStructure],GroupStructure
  )</f>
        <v>0</v>
      </c>
      <c r="AF328" s="43">
        <f>SUMIFS(
     UA[AmountYTD],
     UA[CompanyShortName],AF$5,
     UA[Source],Source,
     UA[Year],Year,
     UA[Month],Month,
     UA[AccountCode],$B328&amp;$C328,
     UA[GroupStructure],GroupStructure
  )</f>
        <v>0</v>
      </c>
      <c r="AH328" s="43">
        <f>SUMIFS(
     UA[AmountYTD],
     UA[CompanyShortName],AH$5,
     UA[Source],Source,
     UA[Year],Year,
     UA[Month],Month,
     UA[AccountCode],$B328&amp;$C328,
     UA[GroupStructure],GroupStructure
  )</f>
        <v>0</v>
      </c>
      <c r="AJ328" s="43">
        <f>SUMIFS(
     UA[AmountYTD],
     UA[CompanyShortName],AJ$5,
     UA[Source],Source,
     UA[Year],Year,
     UA[Month],Month,
     UA[AccountCode],$B328&amp;$C328,
     UA[GroupStructure],GroupStructure
  )</f>
        <v>0</v>
      </c>
      <c r="AL328" s="43">
        <f>SUMIFS(
     UA[AmountYTD],
     UA[CompanyShortName],AL$5,
     UA[Source],Source,
     UA[Year],Year,
     UA[Month],Month,
     UA[AccountCode],$B328&amp;$C328,
     UA[GroupStructure],GroupStructure
  )</f>
        <v>0</v>
      </c>
      <c r="AN328" s="43">
        <f>SUMIFS(
     UA[AmountYTD],
     UA[CompanyShortName],AN$5,
     UA[Source],Source,
     UA[Year],Year,
     UA[Month],Month,
     UA[AccountCode],$B328&amp;$C328,
     UA[GroupStructure],GroupStructure
  )</f>
        <v>0</v>
      </c>
      <c r="AP328" s="43">
        <f>SUMIFS(
     UA[AmountYTD],
     UA[CompanyShortName],AP$5,
     UA[Source],Source,
     UA[Year],Year,
     UA[Month],Month,
     UA[AccountCode],$B328&amp;$C328,
     UA[GroupStructure],GroupStructure
  )</f>
        <v>0</v>
      </c>
      <c r="AR328" s="43">
        <f>SUMIFS(
     UA[AmountYTD],
     UA[CompanyShortName],AR$5,
     UA[Source],Source,
     UA[Year],Year,
     UA[Month],Month,
     UA[AccountCode],$B328&amp;$C328,
     UA[GroupStructure],GroupStructure
  )</f>
        <v>0</v>
      </c>
    </row>
    <row r="329" spans="1:45" ht="17.100000000000001" hidden="1" customHeight="1" outlineLevel="2" x14ac:dyDescent="0.25">
      <c r="B329" s="4">
        <f t="shared" si="408"/>
        <v>132</v>
      </c>
      <c r="C329" s="4">
        <f t="shared" si="409"/>
        <v>160</v>
      </c>
      <c r="D329" s="4" t="str">
        <f>IFERROR(VLOOKUP($B329&amp;$C329,GA[],2,FALSE),"")</f>
        <v/>
      </c>
      <c r="F329" s="43">
        <f>SUMIFS(
     UA[AmountYTD],
     UA[CompanyShortName],F$5,
     UA[Source],Source,
     UA[Year],Year,
     UA[Month],Month,
     UA[AccountCode],$B329&amp;$C329,
     UA[GroupStructure],GroupStructure
  )</f>
        <v>0</v>
      </c>
      <c r="H329" s="43">
        <f>SUMIFS(
     UA[AmountYTD],
     UA[CompanyShortName],H$5,
     UA[Source],Source,
     UA[Year],Year,
     UA[Month],Month,
     UA[AccountCode],$B329&amp;$C329,
     UA[GroupStructure],GroupStructure
  )</f>
        <v>0</v>
      </c>
      <c r="J329" s="43">
        <f>SUMIFS(
     UA[AmountYTD],
     UA[CompanyShortName],J$5,
     UA[Source],Source,
     UA[Year],Year,
     UA[Month],Month,
     UA[AccountCode],$B329&amp;$C329,
     UA[GroupStructure],GroupStructure
  )</f>
        <v>0</v>
      </c>
      <c r="L329" s="43">
        <f>SUMIFS(
     UA[AmountYTD],
     UA[CompanyShortName],L$5,
     UA[Source],Source,
     UA[Year],Year,
     UA[Month],Month,
     UA[AccountCode],$B329&amp;$C329,
     UA[GroupStructure],GroupStructure
  )</f>
        <v>0</v>
      </c>
      <c r="N329" s="43">
        <f>SUMIFS(
     UA[AmountYTD],
     UA[CompanyShortName],N$5,
     UA[Source],Source,
     UA[Year],Year,
     UA[Month],Month,
     UA[AccountCode],$B329&amp;$C329,
     UA[GroupStructure],GroupStructure
  )</f>
        <v>0</v>
      </c>
      <c r="P329" s="43">
        <f>SUMIFS(
     UA[AmountYTD],
     UA[CompanyShortName],P$5,
     UA[Source],Source,
     UA[Year],Year,
     UA[Month],Month,
     UA[AccountCode],$B329&amp;$C329,
     UA[GroupStructure],GroupStructure
  )</f>
        <v>0</v>
      </c>
      <c r="R329" s="43">
        <f>SUMIFS(
     UA[AmountYTD],
     UA[CompanyShortName],R$5,
     UA[Source],Source,
     UA[Year],Year,
     UA[Month],Month,
     UA[AccountCode],$B329&amp;$C329,
     UA[GroupStructure],GroupStructure
  )</f>
        <v>0</v>
      </c>
      <c r="T329" s="43">
        <f>SUMIFS(
     UA[AmountYTD],
     UA[CompanyShortName],T$5,
     UA[Source],Source,
     UA[Year],Year,
     UA[Month],Month,
     UA[AccountCode],$B329&amp;$C329,
     UA[GroupStructure],GroupStructure
  )</f>
        <v>0</v>
      </c>
      <c r="V329" s="43">
        <f>SUMIFS(
     UA[AmountYTD],
     UA[CompanyShortName],V$5,
     UA[Source],Source,
     UA[Year],Year,
     UA[Month],Month,
     UA[AccountCode],$B329&amp;$C329,
     UA[GroupStructure],GroupStructure
  )</f>
        <v>0</v>
      </c>
      <c r="X329" s="43">
        <f>SUMIFS(
     UA[AmountYTD],
     UA[CompanyShortName],X$5,
     UA[Source],Source,
     UA[Year],Year,
     UA[Month],Month,
     UA[AccountCode],$B329&amp;$C329,
     UA[GroupStructure],GroupStructure
  )</f>
        <v>0</v>
      </c>
      <c r="Z329" s="43">
        <f>SUMIFS(
     UA[AmountYTD],
     UA[CompanyShortName],Z$5,
     UA[Source],Source,
     UA[Year],Year,
     UA[Month],Month,
     UA[AccountCode],$B329&amp;$C329,
     UA[GroupStructure],GroupStructure
  )</f>
        <v>0</v>
      </c>
      <c r="AB329" s="43">
        <f>SUMIFS(
     UA[AmountYTD],
     UA[CompanyShortName],AB$5,
     UA[Source],Source,
     UA[Year],Year,
     UA[Month],Month,
     UA[AccountCode],$B329&amp;$C329,
     UA[GroupStructure],GroupStructure
  )</f>
        <v>0</v>
      </c>
      <c r="AD329" s="43">
        <f>SUMIFS(
     UA[AmountYTD],
     UA[CompanyShortName],AD$5,
     UA[Source],Source,
     UA[Year],Year,
     UA[Month],Month,
     UA[AccountCode],$B329&amp;$C329,
     UA[GroupStructure],GroupStructure
  )</f>
        <v>0</v>
      </c>
      <c r="AF329" s="43">
        <f>SUMIFS(
     UA[AmountYTD],
     UA[CompanyShortName],AF$5,
     UA[Source],Source,
     UA[Year],Year,
     UA[Month],Month,
     UA[AccountCode],$B329&amp;$C329,
     UA[GroupStructure],GroupStructure
  )</f>
        <v>0</v>
      </c>
      <c r="AH329" s="43">
        <f>SUMIFS(
     UA[AmountYTD],
     UA[CompanyShortName],AH$5,
     UA[Source],Source,
     UA[Year],Year,
     UA[Month],Month,
     UA[AccountCode],$B329&amp;$C329,
     UA[GroupStructure],GroupStructure
  )</f>
        <v>0</v>
      </c>
      <c r="AJ329" s="43">
        <f>SUMIFS(
     UA[AmountYTD],
     UA[CompanyShortName],AJ$5,
     UA[Source],Source,
     UA[Year],Year,
     UA[Month],Month,
     UA[AccountCode],$B329&amp;$C329,
     UA[GroupStructure],GroupStructure
  )</f>
        <v>0</v>
      </c>
      <c r="AL329" s="43">
        <f>SUMIFS(
     UA[AmountYTD],
     UA[CompanyShortName],AL$5,
     UA[Source],Source,
     UA[Year],Year,
     UA[Month],Month,
     UA[AccountCode],$B329&amp;$C329,
     UA[GroupStructure],GroupStructure
  )</f>
        <v>0</v>
      </c>
      <c r="AN329" s="43">
        <f>SUMIFS(
     UA[AmountYTD],
     UA[CompanyShortName],AN$5,
     UA[Source],Source,
     UA[Year],Year,
     UA[Month],Month,
     UA[AccountCode],$B329&amp;$C329,
     UA[GroupStructure],GroupStructure
  )</f>
        <v>0</v>
      </c>
      <c r="AP329" s="43">
        <f>SUMIFS(
     UA[AmountYTD],
     UA[CompanyShortName],AP$5,
     UA[Source],Source,
     UA[Year],Year,
     UA[Month],Month,
     UA[AccountCode],$B329&amp;$C329,
     UA[GroupStructure],GroupStructure
  )</f>
        <v>0</v>
      </c>
      <c r="AR329" s="43">
        <f>SUMIFS(
     UA[AmountYTD],
     UA[CompanyShortName],AR$5,
     UA[Source],Source,
     UA[Year],Year,
     UA[Month],Month,
     UA[AccountCode],$B329&amp;$C329,
     UA[GroupStructure],GroupStructure
  )</f>
        <v>0</v>
      </c>
    </row>
    <row r="330" spans="1:45" ht="17.100000000000001" hidden="1" customHeight="1" outlineLevel="2" x14ac:dyDescent="0.25">
      <c r="B330" s="4">
        <f t="shared" si="408"/>
        <v>132</v>
      </c>
      <c r="C330" s="4">
        <f t="shared" si="409"/>
        <v>170</v>
      </c>
      <c r="D330" s="4" t="str">
        <f>IFERROR(VLOOKUP($B330&amp;$C330,GA[],2,FALSE),"")</f>
        <v/>
      </c>
      <c r="F330" s="43">
        <f>SUMIFS(
     UA[AmountYTD],
     UA[CompanyShortName],F$5,
     UA[Source],Source,
     UA[Year],Year,
     UA[Month],Month,
     UA[AccountCode],$B330&amp;$C330,
     UA[GroupStructure],GroupStructure
  )</f>
        <v>0</v>
      </c>
      <c r="H330" s="43">
        <f>SUMIFS(
     UA[AmountYTD],
     UA[CompanyShortName],H$5,
     UA[Source],Source,
     UA[Year],Year,
     UA[Month],Month,
     UA[AccountCode],$B330&amp;$C330,
     UA[GroupStructure],GroupStructure
  )</f>
        <v>0</v>
      </c>
      <c r="J330" s="43">
        <f>SUMIFS(
     UA[AmountYTD],
     UA[CompanyShortName],J$5,
     UA[Source],Source,
     UA[Year],Year,
     UA[Month],Month,
     UA[AccountCode],$B330&amp;$C330,
     UA[GroupStructure],GroupStructure
  )</f>
        <v>0</v>
      </c>
      <c r="L330" s="43">
        <f>SUMIFS(
     UA[AmountYTD],
     UA[CompanyShortName],L$5,
     UA[Source],Source,
     UA[Year],Year,
     UA[Month],Month,
     UA[AccountCode],$B330&amp;$C330,
     UA[GroupStructure],GroupStructure
  )</f>
        <v>0</v>
      </c>
      <c r="N330" s="43">
        <f>SUMIFS(
     UA[AmountYTD],
     UA[CompanyShortName],N$5,
     UA[Source],Source,
     UA[Year],Year,
     UA[Month],Month,
     UA[AccountCode],$B330&amp;$C330,
     UA[GroupStructure],GroupStructure
  )</f>
        <v>0</v>
      </c>
      <c r="P330" s="43">
        <f>SUMIFS(
     UA[AmountYTD],
     UA[CompanyShortName],P$5,
     UA[Source],Source,
     UA[Year],Year,
     UA[Month],Month,
     UA[AccountCode],$B330&amp;$C330,
     UA[GroupStructure],GroupStructure
  )</f>
        <v>0</v>
      </c>
      <c r="R330" s="43">
        <f>SUMIFS(
     UA[AmountYTD],
     UA[CompanyShortName],R$5,
     UA[Source],Source,
     UA[Year],Year,
     UA[Month],Month,
     UA[AccountCode],$B330&amp;$C330,
     UA[GroupStructure],GroupStructure
  )</f>
        <v>0</v>
      </c>
      <c r="T330" s="43">
        <f>SUMIFS(
     UA[AmountYTD],
     UA[CompanyShortName],T$5,
     UA[Source],Source,
     UA[Year],Year,
     UA[Month],Month,
     UA[AccountCode],$B330&amp;$C330,
     UA[GroupStructure],GroupStructure
  )</f>
        <v>0</v>
      </c>
      <c r="V330" s="43">
        <f>SUMIFS(
     UA[AmountYTD],
     UA[CompanyShortName],V$5,
     UA[Source],Source,
     UA[Year],Year,
     UA[Month],Month,
     UA[AccountCode],$B330&amp;$C330,
     UA[GroupStructure],GroupStructure
  )</f>
        <v>0</v>
      </c>
      <c r="X330" s="43">
        <f>SUMIFS(
     UA[AmountYTD],
     UA[CompanyShortName],X$5,
     UA[Source],Source,
     UA[Year],Year,
     UA[Month],Month,
     UA[AccountCode],$B330&amp;$C330,
     UA[GroupStructure],GroupStructure
  )</f>
        <v>0</v>
      </c>
      <c r="Z330" s="43">
        <f>SUMIFS(
     UA[AmountYTD],
     UA[CompanyShortName],Z$5,
     UA[Source],Source,
     UA[Year],Year,
     UA[Month],Month,
     UA[AccountCode],$B330&amp;$C330,
     UA[GroupStructure],GroupStructure
  )</f>
        <v>0</v>
      </c>
      <c r="AB330" s="43">
        <f>SUMIFS(
     UA[AmountYTD],
     UA[CompanyShortName],AB$5,
     UA[Source],Source,
     UA[Year],Year,
     UA[Month],Month,
     UA[AccountCode],$B330&amp;$C330,
     UA[GroupStructure],GroupStructure
  )</f>
        <v>0</v>
      </c>
      <c r="AD330" s="43">
        <f>SUMIFS(
     UA[AmountYTD],
     UA[CompanyShortName],AD$5,
     UA[Source],Source,
     UA[Year],Year,
     UA[Month],Month,
     UA[AccountCode],$B330&amp;$C330,
     UA[GroupStructure],GroupStructure
  )</f>
        <v>0</v>
      </c>
      <c r="AF330" s="43">
        <f>SUMIFS(
     UA[AmountYTD],
     UA[CompanyShortName],AF$5,
     UA[Source],Source,
     UA[Year],Year,
     UA[Month],Month,
     UA[AccountCode],$B330&amp;$C330,
     UA[GroupStructure],GroupStructure
  )</f>
        <v>0</v>
      </c>
      <c r="AH330" s="43">
        <f>SUMIFS(
     UA[AmountYTD],
     UA[CompanyShortName],AH$5,
     UA[Source],Source,
     UA[Year],Year,
     UA[Month],Month,
     UA[AccountCode],$B330&amp;$C330,
     UA[GroupStructure],GroupStructure
  )</f>
        <v>0</v>
      </c>
      <c r="AJ330" s="43">
        <f>SUMIFS(
     UA[AmountYTD],
     UA[CompanyShortName],AJ$5,
     UA[Source],Source,
     UA[Year],Year,
     UA[Month],Month,
     UA[AccountCode],$B330&amp;$C330,
     UA[GroupStructure],GroupStructure
  )</f>
        <v>0</v>
      </c>
      <c r="AL330" s="43">
        <f>SUMIFS(
     UA[AmountYTD],
     UA[CompanyShortName],AL$5,
     UA[Source],Source,
     UA[Year],Year,
     UA[Month],Month,
     UA[AccountCode],$B330&amp;$C330,
     UA[GroupStructure],GroupStructure
  )</f>
        <v>0</v>
      </c>
      <c r="AN330" s="43">
        <f>SUMIFS(
     UA[AmountYTD],
     UA[CompanyShortName],AN$5,
     UA[Source],Source,
     UA[Year],Year,
     UA[Month],Month,
     UA[AccountCode],$B330&amp;$C330,
     UA[GroupStructure],GroupStructure
  )</f>
        <v>0</v>
      </c>
      <c r="AP330" s="43">
        <f>SUMIFS(
     UA[AmountYTD],
     UA[CompanyShortName],AP$5,
     UA[Source],Source,
     UA[Year],Year,
     UA[Month],Month,
     UA[AccountCode],$B330&amp;$C330,
     UA[GroupStructure],GroupStructure
  )</f>
        <v>0</v>
      </c>
      <c r="AR330" s="43">
        <f>SUMIFS(
     UA[AmountYTD],
     UA[CompanyShortName],AR$5,
     UA[Source],Source,
     UA[Year],Year,
     UA[Month],Month,
     UA[AccountCode],$B330&amp;$C330,
     UA[GroupStructure],GroupStructure
  )</f>
        <v>0</v>
      </c>
    </row>
    <row r="331" spans="1:45" s="5" customFormat="1" ht="17.100000000000001" hidden="1" customHeight="1" outlineLevel="2" x14ac:dyDescent="0.25">
      <c r="A331" s="58"/>
      <c r="B331" s="58">
        <f t="shared" si="408"/>
        <v>132</v>
      </c>
      <c r="C331" s="58">
        <f>C321</f>
        <v>199</v>
      </c>
      <c r="D331" s="58" t="str">
        <f>IFERROR(VLOOKUP($B331&amp;$C331,GA[],2,FALSE),"")</f>
        <v>Cost at the end of the year - Leased cars</v>
      </c>
      <c r="E331" s="60"/>
      <c r="F331" s="61">
        <f>SUMIFS(
     UA[AmountYTD],
     UA[CompanyShortName],F$5,
     UA[Source],Source,
     UA[Year],Year,
     UA[Month],Month,
     UA[AccountCode],$B331&amp;$C331,
     UA[GroupStructure],GroupStructure
  )</f>
        <v>0</v>
      </c>
      <c r="G331" s="60"/>
      <c r="H331" s="61">
        <f>SUMIFS(
     UA[AmountYTD],
     UA[CompanyShortName],H$5,
     UA[Source],Source,
     UA[Year],Year,
     UA[Month],Month,
     UA[AccountCode],$B331&amp;$C331,
     UA[GroupStructure],GroupStructure
  )</f>
        <v>0</v>
      </c>
      <c r="I331" s="60"/>
      <c r="J331" s="61">
        <f>SUMIFS(
     UA[AmountYTD],
     UA[CompanyShortName],J$5,
     UA[Source],Source,
     UA[Year],Year,
     UA[Month],Month,
     UA[AccountCode],$B331&amp;$C331,
     UA[GroupStructure],GroupStructure
  )</f>
        <v>0</v>
      </c>
      <c r="K331" s="60"/>
      <c r="L331" s="61">
        <f>SUMIFS(
     UA[AmountYTD],
     UA[CompanyShortName],L$5,
     UA[Source],Source,
     UA[Year],Year,
     UA[Month],Month,
     UA[AccountCode],$B331&amp;$C331,
     UA[GroupStructure],GroupStructure
  )</f>
        <v>0</v>
      </c>
      <c r="M331" s="60"/>
      <c r="N331" s="61">
        <f>SUMIFS(
     UA[AmountYTD],
     UA[CompanyShortName],N$5,
     UA[Source],Source,
     UA[Year],Year,
     UA[Month],Month,
     UA[AccountCode],$B331&amp;$C331,
     UA[GroupStructure],GroupStructure
  )</f>
        <v>0</v>
      </c>
      <c r="O331" s="60"/>
      <c r="P331" s="61">
        <f>SUMIFS(
     UA[AmountYTD],
     UA[CompanyShortName],P$5,
     UA[Source],Source,
     UA[Year],Year,
     UA[Month],Month,
     UA[AccountCode],$B331&amp;$C331,
     UA[GroupStructure],GroupStructure
  )</f>
        <v>0</v>
      </c>
      <c r="Q331" s="60"/>
      <c r="R331" s="61">
        <f>SUMIFS(
     UA[AmountYTD],
     UA[CompanyShortName],R$5,
     UA[Source],Source,
     UA[Year],Year,
     UA[Month],Month,
     UA[AccountCode],$B331&amp;$C331,
     UA[GroupStructure],GroupStructure
  )</f>
        <v>0</v>
      </c>
      <c r="S331" s="60"/>
      <c r="T331" s="61">
        <f>SUMIFS(
     UA[AmountYTD],
     UA[CompanyShortName],T$5,
     UA[Source],Source,
     UA[Year],Year,
     UA[Month],Month,
     UA[AccountCode],$B331&amp;$C331,
     UA[GroupStructure],GroupStructure
  )</f>
        <v>0</v>
      </c>
      <c r="U331" s="60"/>
      <c r="V331" s="61">
        <f>SUMIFS(
     UA[AmountYTD],
     UA[CompanyShortName],V$5,
     UA[Source],Source,
     UA[Year],Year,
     UA[Month],Month,
     UA[AccountCode],$B331&amp;$C331,
     UA[GroupStructure],GroupStructure
  )</f>
        <v>0</v>
      </c>
      <c r="W331" s="60"/>
      <c r="X331" s="61">
        <f>SUMIFS(
     UA[AmountYTD],
     UA[CompanyShortName],X$5,
     UA[Source],Source,
     UA[Year],Year,
     UA[Month],Month,
     UA[AccountCode],$B331&amp;$C331,
     UA[GroupStructure],GroupStructure
  )</f>
        <v>0</v>
      </c>
      <c r="Y331" s="60"/>
      <c r="Z331" s="61">
        <f>SUMIFS(
     UA[AmountYTD],
     UA[CompanyShortName],Z$5,
     UA[Source],Source,
     UA[Year],Year,
     UA[Month],Month,
     UA[AccountCode],$B331&amp;$C331,
     UA[GroupStructure],GroupStructure
  )</f>
        <v>0</v>
      </c>
      <c r="AA331" s="60"/>
      <c r="AB331" s="61">
        <f>SUMIFS(
     UA[AmountYTD],
     UA[CompanyShortName],AB$5,
     UA[Source],Source,
     UA[Year],Year,
     UA[Month],Month,
     UA[AccountCode],$B331&amp;$C331,
     UA[GroupStructure],GroupStructure
  )</f>
        <v>0</v>
      </c>
      <c r="AC331" s="60"/>
      <c r="AD331" s="61">
        <f>SUMIFS(
     UA[AmountYTD],
     UA[CompanyShortName],AD$5,
     UA[Source],Source,
     UA[Year],Year,
     UA[Month],Month,
     UA[AccountCode],$B331&amp;$C331,
     UA[GroupStructure],GroupStructure
  )</f>
        <v>0</v>
      </c>
      <c r="AE331" s="60"/>
      <c r="AF331" s="61">
        <f>SUMIFS(
     UA[AmountYTD],
     UA[CompanyShortName],AF$5,
     UA[Source],Source,
     UA[Year],Year,
     UA[Month],Month,
     UA[AccountCode],$B331&amp;$C331,
     UA[GroupStructure],GroupStructure
  )</f>
        <v>0</v>
      </c>
      <c r="AG331" s="60"/>
      <c r="AH331" s="61">
        <f>SUMIFS(
     UA[AmountYTD],
     UA[CompanyShortName],AH$5,
     UA[Source],Source,
     UA[Year],Year,
     UA[Month],Month,
     UA[AccountCode],$B331&amp;$C331,
     UA[GroupStructure],GroupStructure
  )</f>
        <v>0</v>
      </c>
      <c r="AI331" s="60"/>
      <c r="AJ331" s="61">
        <f>SUMIFS(
     UA[AmountYTD],
     UA[CompanyShortName],AJ$5,
     UA[Source],Source,
     UA[Year],Year,
     UA[Month],Month,
     UA[AccountCode],$B331&amp;$C331,
     UA[GroupStructure],GroupStructure
  )</f>
        <v>0</v>
      </c>
      <c r="AK331" s="60"/>
      <c r="AL331" s="61">
        <f>SUMIFS(
     UA[AmountYTD],
     UA[CompanyShortName],AL$5,
     UA[Source],Source,
     UA[Year],Year,
     UA[Month],Month,
     UA[AccountCode],$B331&amp;$C331,
     UA[GroupStructure],GroupStructure
  )</f>
        <v>0</v>
      </c>
      <c r="AM331" s="60"/>
      <c r="AN331" s="61">
        <f>SUMIFS(
     UA[AmountYTD],
     UA[CompanyShortName],AN$5,
     UA[Source],Source,
     UA[Year],Year,
     UA[Month],Month,
     UA[AccountCode],$B331&amp;$C331,
     UA[GroupStructure],GroupStructure
  )</f>
        <v>0</v>
      </c>
      <c r="AO331" s="60"/>
      <c r="AP331" s="61">
        <f>SUMIFS(
     UA[AmountYTD],
     UA[CompanyShortName],AP$5,
     UA[Source],Source,
     UA[Year],Year,
     UA[Month],Month,
     UA[AccountCode],$B331&amp;$C331,
     UA[GroupStructure],GroupStructure
  )</f>
        <v>0</v>
      </c>
      <c r="AQ331" s="60"/>
      <c r="AR331" s="61">
        <f>SUMIFS(
     UA[AmountYTD],
     UA[CompanyShortName],AR$5,
     UA[Source],Source,
     UA[Year],Year,
     UA[Month],Month,
     UA[AccountCode],$B331&amp;$C331,
     UA[GroupStructure],GroupStructure
  )</f>
        <v>0</v>
      </c>
      <c r="AS331" s="60"/>
    </row>
    <row r="332" spans="1:45" ht="17.100000000000001" hidden="1" customHeight="1" outlineLevel="2" x14ac:dyDescent="0.25">
      <c r="D332" s="4" t="s">
        <v>125</v>
      </c>
      <c r="F332" s="43">
        <f>F331-SUM(F324:F330)</f>
        <v>0</v>
      </c>
      <c r="H332" s="43">
        <f>H331-SUM(H324:H330)</f>
        <v>0</v>
      </c>
      <c r="J332" s="43">
        <f>J331-SUM(J324:J330)</f>
        <v>0</v>
      </c>
      <c r="L332" s="43">
        <f>L331-SUM(L324:L330)</f>
        <v>0</v>
      </c>
      <c r="N332" s="43">
        <f>N331-SUM(N324:N330)</f>
        <v>0</v>
      </c>
      <c r="P332" s="43">
        <f>P331-SUM(P324:P330)</f>
        <v>0</v>
      </c>
      <c r="R332" s="43">
        <f>R331-SUM(R324:R330)</f>
        <v>0</v>
      </c>
      <c r="T332" s="43">
        <f>T331-SUM(T324:T330)</f>
        <v>0</v>
      </c>
      <c r="V332" s="43">
        <f>V331-SUM(V324:V330)</f>
        <v>0</v>
      </c>
      <c r="X332" s="43">
        <f>X331-SUM(X324:X330)</f>
        <v>0</v>
      </c>
      <c r="Z332" s="43">
        <f>Z331-SUM(Z324:Z330)</f>
        <v>0</v>
      </c>
      <c r="AB332" s="43">
        <f>AB331-SUM(AB324:AB330)</f>
        <v>0</v>
      </c>
      <c r="AD332" s="43">
        <f>AD331-SUM(AD324:AD330)</f>
        <v>0</v>
      </c>
      <c r="AF332" s="43">
        <f>AF331-SUM(AF324:AF330)</f>
        <v>0</v>
      </c>
      <c r="AH332" s="43">
        <f>AH331-SUM(AH324:AH330)</f>
        <v>0</v>
      </c>
      <c r="AJ332" s="43">
        <f>AJ331-SUM(AJ324:AJ330)</f>
        <v>0</v>
      </c>
      <c r="AL332" s="43">
        <f>AL331-SUM(AL324:AL330)</f>
        <v>0</v>
      </c>
      <c r="AN332" s="43">
        <f>AN331-SUM(AN324:AN330)</f>
        <v>0</v>
      </c>
      <c r="AP332" s="43">
        <f>AP331-SUM(AP324:AP330)</f>
        <v>0</v>
      </c>
      <c r="AR332" s="43">
        <f>AR331-SUM(AR324:AR330)</f>
        <v>0</v>
      </c>
    </row>
    <row r="333" spans="1:45" ht="17.100000000000001" hidden="1" customHeight="1" outlineLevel="2" x14ac:dyDescent="0.25"/>
    <row r="334" spans="1:45" s="5" customFormat="1" ht="17.100000000000001" hidden="1" customHeight="1" outlineLevel="2" x14ac:dyDescent="0.25">
      <c r="A334" s="58"/>
      <c r="B334" s="58">
        <f>B331</f>
        <v>132</v>
      </c>
      <c r="C334" s="59">
        <v>399</v>
      </c>
      <c r="D334" s="58" t="e">
        <f>VLOOKUP($B334&amp;$C334,GA[],2,FALSE)&amp;"  -  PY"</f>
        <v>#N/A</v>
      </c>
      <c r="E334" s="60"/>
      <c r="F334" s="61">
        <f>SUMIFS(
     UA[AmountYTD],
     UA[CompanyShortName],F$5,
     UA[Source],Source,
     UA[Year],YearEndYear,
     UA[Month],YearEnd,
     UA[AccountCode],$B334&amp;$C334,
     UA[GroupStructure],GroupStructure
  )</f>
        <v>0</v>
      </c>
      <c r="G334" s="60"/>
      <c r="H334" s="61">
        <f>SUMIFS(
     UA[AmountYTD],
     UA[CompanyShortName],H$5,
     UA[Source],Source,
     UA[Year],YearEndYear,
     UA[Month],YearEnd,
     UA[AccountCode],$B334&amp;$C334,
     UA[GroupStructure],GroupStructure
  )</f>
        <v>0</v>
      </c>
      <c r="I334" s="60"/>
      <c r="J334" s="61">
        <f>SUMIFS(
     UA[AmountYTD],
     UA[CompanyShortName],J$5,
     UA[Source],Source,
     UA[Year],YearEndYear,
     UA[Month],YearEnd,
     UA[AccountCode],$B334&amp;$C334,
     UA[GroupStructure],GroupStructure
  )</f>
        <v>0</v>
      </c>
      <c r="K334" s="60"/>
      <c r="L334" s="61">
        <f>SUMIFS(
     UA[AmountYTD],
     UA[CompanyShortName],L$5,
     UA[Source],Source,
     UA[Year],YearEndYear,
     UA[Month],YearEnd,
     UA[AccountCode],$B334&amp;$C334,
     UA[GroupStructure],GroupStructure
  )</f>
        <v>0</v>
      </c>
      <c r="M334" s="60"/>
      <c r="N334" s="61">
        <f>SUMIFS(
     UA[AmountYTD],
     UA[CompanyShortName],N$5,
     UA[Source],Source,
     UA[Year],YearEndYear,
     UA[Month],YearEnd,
     UA[AccountCode],$B334&amp;$C334,
     UA[GroupStructure],GroupStructure
  )</f>
        <v>0</v>
      </c>
      <c r="O334" s="60"/>
      <c r="P334" s="61">
        <f>SUMIFS(
     UA[AmountYTD],
     UA[CompanyShortName],P$5,
     UA[Source],Source,
     UA[Year],YearEndYear,
     UA[Month],YearEnd,
     UA[AccountCode],$B334&amp;$C334,
     UA[GroupStructure],GroupStructure
  )</f>
        <v>0</v>
      </c>
      <c r="Q334" s="60"/>
      <c r="R334" s="61">
        <f>SUMIFS(
     UA[AmountYTD],
     UA[CompanyShortName],R$5,
     UA[Source],Source,
     UA[Year],YearEndYear,
     UA[Month],YearEnd,
     UA[AccountCode],$B334&amp;$C334,
     UA[GroupStructure],GroupStructure
  )</f>
        <v>0</v>
      </c>
      <c r="S334" s="60"/>
      <c r="T334" s="61">
        <f>SUMIFS(
     UA[AmountYTD],
     UA[CompanyShortName],T$5,
     UA[Source],Source,
     UA[Year],YearEndYear,
     UA[Month],YearEnd,
     UA[AccountCode],$B334&amp;$C334,
     UA[GroupStructure],GroupStructure
  )</f>
        <v>0</v>
      </c>
      <c r="U334" s="60"/>
      <c r="V334" s="61">
        <f>SUMIFS(
     UA[AmountYTD],
     UA[CompanyShortName],V$5,
     UA[Source],Source,
     UA[Year],YearEndYear,
     UA[Month],YearEnd,
     UA[AccountCode],$B334&amp;$C334,
     UA[GroupStructure],GroupStructure
  )</f>
        <v>0</v>
      </c>
      <c r="W334" s="60"/>
      <c r="X334" s="61">
        <f>SUMIFS(
     UA[AmountYTD],
     UA[CompanyShortName],X$5,
     UA[Source],Source,
     UA[Year],YearEndYear,
     UA[Month],YearEnd,
     UA[AccountCode],$B334&amp;$C334,
     UA[GroupStructure],GroupStructure
  )</f>
        <v>0</v>
      </c>
      <c r="Y334" s="60"/>
      <c r="Z334" s="61">
        <f>SUMIFS(
     UA[AmountYTD],
     UA[CompanyShortName],Z$5,
     UA[Source],Source,
     UA[Year],YearEndYear,
     UA[Month],YearEnd,
     UA[AccountCode],$B334&amp;$C334,
     UA[GroupStructure],GroupStructure
  )</f>
        <v>0</v>
      </c>
      <c r="AA334" s="60"/>
      <c r="AB334" s="61">
        <f>SUMIFS(
     UA[AmountYTD],
     UA[CompanyShortName],AB$5,
     UA[Source],Source,
     UA[Year],YearEndYear,
     UA[Month],YearEnd,
     UA[AccountCode],$B334&amp;$C334,
     UA[GroupStructure],GroupStructure
  )</f>
        <v>0</v>
      </c>
      <c r="AC334" s="60"/>
      <c r="AD334" s="61">
        <f>SUMIFS(
     UA[AmountYTD],
     UA[CompanyShortName],AD$5,
     UA[Source],Source,
     UA[Year],YearEndYear,
     UA[Month],YearEnd,
     UA[AccountCode],$B334&amp;$C334,
     UA[GroupStructure],GroupStructure
  )</f>
        <v>0</v>
      </c>
      <c r="AE334" s="60"/>
      <c r="AF334" s="61">
        <f>SUMIFS(
     UA[AmountYTD],
     UA[CompanyShortName],AF$5,
     UA[Source],Source,
     UA[Year],YearEndYear,
     UA[Month],YearEnd,
     UA[AccountCode],$B334&amp;$C334,
     UA[GroupStructure],GroupStructure
  )</f>
        <v>0</v>
      </c>
      <c r="AG334" s="60"/>
      <c r="AH334" s="61">
        <f>SUMIFS(
     UA[AmountYTD],
     UA[CompanyShortName],AH$5,
     UA[Source],Source,
     UA[Year],YearEndYear,
     UA[Month],YearEnd,
     UA[AccountCode],$B334&amp;$C334,
     UA[GroupStructure],GroupStructure
  )</f>
        <v>0</v>
      </c>
      <c r="AI334" s="60"/>
      <c r="AJ334" s="61">
        <f>SUMIFS(
     UA[AmountYTD],
     UA[CompanyShortName],AJ$5,
     UA[Source],Source,
     UA[Year],YearEndYear,
     UA[Month],YearEnd,
     UA[AccountCode],$B334&amp;$C334,
     UA[GroupStructure],GroupStructure
  )</f>
        <v>0</v>
      </c>
      <c r="AK334" s="60"/>
      <c r="AL334" s="61">
        <f>SUMIFS(
     UA[AmountYTD],
     UA[CompanyShortName],AL$5,
     UA[Source],Source,
     UA[Year],YearEndYear,
     UA[Month],YearEnd,
     UA[AccountCode],$B334&amp;$C334,
     UA[GroupStructure],GroupStructure
  )</f>
        <v>0</v>
      </c>
      <c r="AM334" s="60"/>
      <c r="AN334" s="61">
        <f>SUMIFS(
     UA[AmountYTD],
     UA[CompanyShortName],AN$5,
     UA[Source],Source,
     UA[Year],YearEndYear,
     UA[Month],YearEnd,
     UA[AccountCode],$B334&amp;$C334,
     UA[GroupStructure],GroupStructure
  )</f>
        <v>0</v>
      </c>
      <c r="AO334" s="60"/>
      <c r="AP334" s="61">
        <f>SUMIFS(
     UA[AmountYTD],
     UA[CompanyShortName],AP$5,
     UA[Source],Source,
     UA[Year],YearEndYear,
     UA[Month],YearEnd,
     UA[AccountCode],$B334&amp;$C334,
     UA[GroupStructure],GroupStructure
  )</f>
        <v>0</v>
      </c>
      <c r="AQ334" s="60"/>
      <c r="AR334" s="61">
        <f>SUMIFS(
     UA[AmountYTD],
     UA[CompanyShortName],AR$5,
     UA[Source],Source,
     UA[Year],YearEndYear,
     UA[Month],YearEnd,
     UA[AccountCode],$B334&amp;$C334,
     UA[GroupStructure],GroupStructure
  )</f>
        <v>0</v>
      </c>
      <c r="AS334" s="60"/>
    </row>
    <row r="335" spans="1:45" ht="17.100000000000001" hidden="1" customHeight="1" outlineLevel="2" x14ac:dyDescent="0.25">
      <c r="D335" s="4" t="s">
        <v>124</v>
      </c>
      <c r="F335" s="43">
        <f>F337-F334</f>
        <v>0</v>
      </c>
      <c r="H335" s="43">
        <f t="shared" ref="H335" si="410">H337-H334</f>
        <v>0</v>
      </c>
      <c r="J335" s="43">
        <f t="shared" ref="J335" si="411">J337-J334</f>
        <v>0</v>
      </c>
      <c r="L335" s="43">
        <f t="shared" ref="L335" si="412">L337-L334</f>
        <v>0</v>
      </c>
      <c r="N335" s="43">
        <f t="shared" ref="N335" si="413">N337-N334</f>
        <v>0</v>
      </c>
      <c r="P335" s="43">
        <f t="shared" ref="P335" si="414">P337-P334</f>
        <v>0</v>
      </c>
      <c r="R335" s="43">
        <f t="shared" ref="R335" si="415">R337-R334</f>
        <v>0</v>
      </c>
      <c r="T335" s="43">
        <f t="shared" ref="T335" si="416">T337-T334</f>
        <v>0</v>
      </c>
      <c r="V335" s="43">
        <f t="shared" ref="V335" si="417">V337-V334</f>
        <v>0</v>
      </c>
      <c r="X335" s="43">
        <f t="shared" ref="X335" si="418">X337-X334</f>
        <v>0</v>
      </c>
      <c r="Z335" s="43">
        <f t="shared" ref="Z335" si="419">Z337-Z334</f>
        <v>0</v>
      </c>
      <c r="AB335" s="43">
        <f t="shared" ref="AB335" si="420">AB337-AB334</f>
        <v>0</v>
      </c>
      <c r="AD335" s="43">
        <f t="shared" ref="AD335" si="421">AD337-AD334</f>
        <v>0</v>
      </c>
      <c r="AF335" s="43">
        <f t="shared" ref="AF335" si="422">AF337-AF334</f>
        <v>0</v>
      </c>
      <c r="AH335" s="43">
        <f t="shared" ref="AH335" si="423">AH337-AH334</f>
        <v>0</v>
      </c>
      <c r="AJ335" s="43">
        <f t="shared" ref="AJ335" si="424">AJ337-AJ334</f>
        <v>0</v>
      </c>
      <c r="AL335" s="43">
        <f t="shared" ref="AL335" si="425">AL337-AL334</f>
        <v>0</v>
      </c>
      <c r="AN335" s="43">
        <f t="shared" ref="AN335" si="426">AN337-AN334</f>
        <v>0</v>
      </c>
      <c r="AP335" s="43">
        <f t="shared" ref="AP335" si="427">AP337-AP334</f>
        <v>0</v>
      </c>
      <c r="AR335" s="43">
        <f t="shared" ref="AR335" si="428">AR337-AR334</f>
        <v>0</v>
      </c>
    </row>
    <row r="336" spans="1:45" ht="17.100000000000001" hidden="1" customHeight="1" outlineLevel="2" x14ac:dyDescent="0.25"/>
    <row r="337" spans="1:45" ht="17.100000000000001" hidden="1" customHeight="1" outlineLevel="2" x14ac:dyDescent="0.25">
      <c r="B337" s="4">
        <f>B334</f>
        <v>132</v>
      </c>
      <c r="C337" s="41">
        <v>310</v>
      </c>
      <c r="D337" s="4" t="str">
        <f>IFERROR(VLOOKUP($B337&amp;$C337,GA[],2,FALSE),"")</f>
        <v/>
      </c>
      <c r="F337" s="43">
        <f>SUMIFS(
     UA[AmountYTD],
     UA[CompanyShortName],F$5,
     UA[Source],Source,
     UA[Year],Year,
     UA[Month],Month,
     UA[AccountCode],$B337&amp;$C337,
     UA[GroupStructure],GroupStructure
  )</f>
        <v>0</v>
      </c>
      <c r="H337" s="43">
        <f>SUMIFS(
     UA[AmountYTD],
     UA[CompanyShortName],H$5,
     UA[Source],Source,
     UA[Year],Year,
     UA[Month],Month,
     UA[AccountCode],$B337&amp;$C337,
     UA[GroupStructure],GroupStructure
  )</f>
        <v>0</v>
      </c>
      <c r="J337" s="43">
        <f>SUMIFS(
     UA[AmountYTD],
     UA[CompanyShortName],J$5,
     UA[Source],Source,
     UA[Year],Year,
     UA[Month],Month,
     UA[AccountCode],$B337&amp;$C337,
     UA[GroupStructure],GroupStructure
  )</f>
        <v>0</v>
      </c>
      <c r="L337" s="43">
        <f>SUMIFS(
     UA[AmountYTD],
     UA[CompanyShortName],L$5,
     UA[Source],Source,
     UA[Year],Year,
     UA[Month],Month,
     UA[AccountCode],$B337&amp;$C337,
     UA[GroupStructure],GroupStructure
  )</f>
        <v>0</v>
      </c>
      <c r="N337" s="43">
        <f>SUMIFS(
     UA[AmountYTD],
     UA[CompanyShortName],N$5,
     UA[Source],Source,
     UA[Year],Year,
     UA[Month],Month,
     UA[AccountCode],$B337&amp;$C337,
     UA[GroupStructure],GroupStructure
  )</f>
        <v>0</v>
      </c>
      <c r="P337" s="43">
        <f>SUMIFS(
     UA[AmountYTD],
     UA[CompanyShortName],P$5,
     UA[Source],Source,
     UA[Year],Year,
     UA[Month],Month,
     UA[AccountCode],$B337&amp;$C337,
     UA[GroupStructure],GroupStructure
  )</f>
        <v>0</v>
      </c>
      <c r="R337" s="43">
        <f>SUMIFS(
     UA[AmountYTD],
     UA[CompanyShortName],R$5,
     UA[Source],Source,
     UA[Year],Year,
     UA[Month],Month,
     UA[AccountCode],$B337&amp;$C337,
     UA[GroupStructure],GroupStructure
  )</f>
        <v>0</v>
      </c>
      <c r="T337" s="43">
        <f>SUMIFS(
     UA[AmountYTD],
     UA[CompanyShortName],T$5,
     UA[Source],Source,
     UA[Year],Year,
     UA[Month],Month,
     UA[AccountCode],$B337&amp;$C337,
     UA[GroupStructure],GroupStructure
  )</f>
        <v>0</v>
      </c>
      <c r="V337" s="43">
        <f>SUMIFS(
     UA[AmountYTD],
     UA[CompanyShortName],V$5,
     UA[Source],Source,
     UA[Year],Year,
     UA[Month],Month,
     UA[AccountCode],$B337&amp;$C337,
     UA[GroupStructure],GroupStructure
  )</f>
        <v>0</v>
      </c>
      <c r="X337" s="43">
        <f>SUMIFS(
     UA[AmountYTD],
     UA[CompanyShortName],X$5,
     UA[Source],Source,
     UA[Year],Year,
     UA[Month],Month,
     UA[AccountCode],$B337&amp;$C337,
     UA[GroupStructure],GroupStructure
  )</f>
        <v>0</v>
      </c>
      <c r="Z337" s="43">
        <f>SUMIFS(
     UA[AmountYTD],
     UA[CompanyShortName],Z$5,
     UA[Source],Source,
     UA[Year],Year,
     UA[Month],Month,
     UA[AccountCode],$B337&amp;$C337,
     UA[GroupStructure],GroupStructure
  )</f>
        <v>0</v>
      </c>
      <c r="AB337" s="43">
        <f>SUMIFS(
     UA[AmountYTD],
     UA[CompanyShortName],AB$5,
     UA[Source],Source,
     UA[Year],Year,
     UA[Month],Month,
     UA[AccountCode],$B337&amp;$C337,
     UA[GroupStructure],GroupStructure
  )</f>
        <v>0</v>
      </c>
      <c r="AD337" s="43">
        <f>SUMIFS(
     UA[AmountYTD],
     UA[CompanyShortName],AD$5,
     UA[Source],Source,
     UA[Year],Year,
     UA[Month],Month,
     UA[AccountCode],$B337&amp;$C337,
     UA[GroupStructure],GroupStructure
  )</f>
        <v>0</v>
      </c>
      <c r="AF337" s="43">
        <f>SUMIFS(
     UA[AmountYTD],
     UA[CompanyShortName],AF$5,
     UA[Source],Source,
     UA[Year],Year,
     UA[Month],Month,
     UA[AccountCode],$B337&amp;$C337,
     UA[GroupStructure],GroupStructure
  )</f>
        <v>0</v>
      </c>
      <c r="AH337" s="43">
        <f>SUMIFS(
     UA[AmountYTD],
     UA[CompanyShortName],AH$5,
     UA[Source],Source,
     UA[Year],Year,
     UA[Month],Month,
     UA[AccountCode],$B337&amp;$C337,
     UA[GroupStructure],GroupStructure
  )</f>
        <v>0</v>
      </c>
      <c r="AJ337" s="43">
        <f>SUMIFS(
     UA[AmountYTD],
     UA[CompanyShortName],AJ$5,
     UA[Source],Source,
     UA[Year],Year,
     UA[Month],Month,
     UA[AccountCode],$B337&amp;$C337,
     UA[GroupStructure],GroupStructure
  )</f>
        <v>0</v>
      </c>
      <c r="AL337" s="43">
        <f>SUMIFS(
     UA[AmountYTD],
     UA[CompanyShortName],AL$5,
     UA[Source],Source,
     UA[Year],Year,
     UA[Month],Month,
     UA[AccountCode],$B337&amp;$C337,
     UA[GroupStructure],GroupStructure
  )</f>
        <v>0</v>
      </c>
      <c r="AN337" s="43">
        <f>SUMIFS(
     UA[AmountYTD],
     UA[CompanyShortName],AN$5,
     UA[Source],Source,
     UA[Year],Year,
     UA[Month],Month,
     UA[AccountCode],$B337&amp;$C337,
     UA[GroupStructure],GroupStructure
  )</f>
        <v>0</v>
      </c>
      <c r="AP337" s="43">
        <f>SUMIFS(
     UA[AmountYTD],
     UA[CompanyShortName],AP$5,
     UA[Source],Source,
     UA[Year],Year,
     UA[Month],Month,
     UA[AccountCode],$B337&amp;$C337,
     UA[GroupStructure],GroupStructure
  )</f>
        <v>0</v>
      </c>
      <c r="AR337" s="43">
        <f>SUMIFS(
     UA[AmountYTD],
     UA[CompanyShortName],AR$5,
     UA[Source],Source,
     UA[Year],Year,
     UA[Month],Month,
     UA[AccountCode],$B337&amp;$C337,
     UA[GroupStructure],GroupStructure
  )</f>
        <v>0</v>
      </c>
    </row>
    <row r="338" spans="1:45" ht="17.100000000000001" hidden="1" customHeight="1" outlineLevel="2" x14ac:dyDescent="0.25">
      <c r="B338" s="4">
        <f t="shared" ref="B338:B342" si="429">B337</f>
        <v>132</v>
      </c>
      <c r="C338" s="4">
        <f>C337+10</f>
        <v>320</v>
      </c>
      <c r="D338" s="4" t="str">
        <f>IFERROR(VLOOKUP($B338&amp;$C338,GA[],2,FALSE),"")</f>
        <v/>
      </c>
      <c r="F338" s="43">
        <f>SUMIFS(
     UA[AmountYTD],
     UA[CompanyShortName],F$5,
     UA[Source],Source,
     UA[Year],Year,
     UA[Month],Month,
     UA[AccountCode],$B338&amp;$C338,
     UA[GroupStructure],GroupStructure
  )</f>
        <v>0</v>
      </c>
      <c r="H338" s="43">
        <f>SUMIFS(
     UA[AmountYTD],
     UA[CompanyShortName],H$5,
     UA[Source],Source,
     UA[Year],Year,
     UA[Month],Month,
     UA[AccountCode],$B338&amp;$C338,
     UA[GroupStructure],GroupStructure
  )</f>
        <v>0</v>
      </c>
      <c r="J338" s="43">
        <f>SUMIFS(
     UA[AmountYTD],
     UA[CompanyShortName],J$5,
     UA[Source],Source,
     UA[Year],Year,
     UA[Month],Month,
     UA[AccountCode],$B338&amp;$C338,
     UA[GroupStructure],GroupStructure
  )</f>
        <v>0</v>
      </c>
      <c r="L338" s="43">
        <f>SUMIFS(
     UA[AmountYTD],
     UA[CompanyShortName],L$5,
     UA[Source],Source,
     UA[Year],Year,
     UA[Month],Month,
     UA[AccountCode],$B338&amp;$C338,
     UA[GroupStructure],GroupStructure
  )</f>
        <v>0</v>
      </c>
      <c r="N338" s="43">
        <f>SUMIFS(
     UA[AmountYTD],
     UA[CompanyShortName],N$5,
     UA[Source],Source,
     UA[Year],Year,
     UA[Month],Month,
     UA[AccountCode],$B338&amp;$C338,
     UA[GroupStructure],GroupStructure
  )</f>
        <v>0</v>
      </c>
      <c r="P338" s="43">
        <f>SUMIFS(
     UA[AmountYTD],
     UA[CompanyShortName],P$5,
     UA[Source],Source,
     UA[Year],Year,
     UA[Month],Month,
     UA[AccountCode],$B338&amp;$C338,
     UA[GroupStructure],GroupStructure
  )</f>
        <v>0</v>
      </c>
      <c r="R338" s="43">
        <f>SUMIFS(
     UA[AmountYTD],
     UA[CompanyShortName],R$5,
     UA[Source],Source,
     UA[Year],Year,
     UA[Month],Month,
     UA[AccountCode],$B338&amp;$C338,
     UA[GroupStructure],GroupStructure
  )</f>
        <v>0</v>
      </c>
      <c r="T338" s="43">
        <f>SUMIFS(
     UA[AmountYTD],
     UA[CompanyShortName],T$5,
     UA[Source],Source,
     UA[Year],Year,
     UA[Month],Month,
     UA[AccountCode],$B338&amp;$C338,
     UA[GroupStructure],GroupStructure
  )</f>
        <v>0</v>
      </c>
      <c r="V338" s="43">
        <f>SUMIFS(
     UA[AmountYTD],
     UA[CompanyShortName],V$5,
     UA[Source],Source,
     UA[Year],Year,
     UA[Month],Month,
     UA[AccountCode],$B338&amp;$C338,
     UA[GroupStructure],GroupStructure
  )</f>
        <v>0</v>
      </c>
      <c r="X338" s="43">
        <f>SUMIFS(
     UA[AmountYTD],
     UA[CompanyShortName],X$5,
     UA[Source],Source,
     UA[Year],Year,
     UA[Month],Month,
     UA[AccountCode],$B338&amp;$C338,
     UA[GroupStructure],GroupStructure
  )</f>
        <v>0</v>
      </c>
      <c r="Z338" s="43">
        <f>SUMIFS(
     UA[AmountYTD],
     UA[CompanyShortName],Z$5,
     UA[Source],Source,
     UA[Year],Year,
     UA[Month],Month,
     UA[AccountCode],$B338&amp;$C338,
     UA[GroupStructure],GroupStructure
  )</f>
        <v>0</v>
      </c>
      <c r="AB338" s="43">
        <f>SUMIFS(
     UA[AmountYTD],
     UA[CompanyShortName],AB$5,
     UA[Source],Source,
     UA[Year],Year,
     UA[Month],Month,
     UA[AccountCode],$B338&amp;$C338,
     UA[GroupStructure],GroupStructure
  )</f>
        <v>0</v>
      </c>
      <c r="AD338" s="43">
        <f>SUMIFS(
     UA[AmountYTD],
     UA[CompanyShortName],AD$5,
     UA[Source],Source,
     UA[Year],Year,
     UA[Month],Month,
     UA[AccountCode],$B338&amp;$C338,
     UA[GroupStructure],GroupStructure
  )</f>
        <v>0</v>
      </c>
      <c r="AF338" s="43">
        <f>SUMIFS(
     UA[AmountYTD],
     UA[CompanyShortName],AF$5,
     UA[Source],Source,
     UA[Year],Year,
     UA[Month],Month,
     UA[AccountCode],$B338&amp;$C338,
     UA[GroupStructure],GroupStructure
  )</f>
        <v>0</v>
      </c>
      <c r="AH338" s="43">
        <f>SUMIFS(
     UA[AmountYTD],
     UA[CompanyShortName],AH$5,
     UA[Source],Source,
     UA[Year],Year,
     UA[Month],Month,
     UA[AccountCode],$B338&amp;$C338,
     UA[GroupStructure],GroupStructure
  )</f>
        <v>0</v>
      </c>
      <c r="AJ338" s="43">
        <f>SUMIFS(
     UA[AmountYTD],
     UA[CompanyShortName],AJ$5,
     UA[Source],Source,
     UA[Year],Year,
     UA[Month],Month,
     UA[AccountCode],$B338&amp;$C338,
     UA[GroupStructure],GroupStructure
  )</f>
        <v>0</v>
      </c>
      <c r="AL338" s="43">
        <f>SUMIFS(
     UA[AmountYTD],
     UA[CompanyShortName],AL$5,
     UA[Source],Source,
     UA[Year],Year,
     UA[Month],Month,
     UA[AccountCode],$B338&amp;$C338,
     UA[GroupStructure],GroupStructure
  )</f>
        <v>0</v>
      </c>
      <c r="AN338" s="43">
        <f>SUMIFS(
     UA[AmountYTD],
     UA[CompanyShortName],AN$5,
     UA[Source],Source,
     UA[Year],Year,
     UA[Month],Month,
     UA[AccountCode],$B338&amp;$C338,
     UA[GroupStructure],GroupStructure
  )</f>
        <v>0</v>
      </c>
      <c r="AP338" s="43">
        <f>SUMIFS(
     UA[AmountYTD],
     UA[CompanyShortName],AP$5,
     UA[Source],Source,
     UA[Year],Year,
     UA[Month],Month,
     UA[AccountCode],$B338&amp;$C338,
     UA[GroupStructure],GroupStructure
  )</f>
        <v>0</v>
      </c>
      <c r="AR338" s="43">
        <f>SUMIFS(
     UA[AmountYTD],
     UA[CompanyShortName],AR$5,
     UA[Source],Source,
     UA[Year],Year,
     UA[Month],Month,
     UA[AccountCode],$B338&amp;$C338,
     UA[GroupStructure],GroupStructure
  )</f>
        <v>0</v>
      </c>
    </row>
    <row r="339" spans="1:45" ht="17.100000000000001" hidden="1" customHeight="1" outlineLevel="2" x14ac:dyDescent="0.25">
      <c r="B339" s="4">
        <f t="shared" si="429"/>
        <v>132</v>
      </c>
      <c r="C339" s="4">
        <f>C338+10</f>
        <v>330</v>
      </c>
      <c r="D339" s="4" t="str">
        <f>IFERROR(VLOOKUP($B339&amp;$C339,GA[],2,FALSE),"")</f>
        <v/>
      </c>
      <c r="F339" s="43">
        <f>SUMIFS(
     UA[AmountYTD],
     UA[CompanyShortName],F$5,
     UA[Source],Source,
     UA[Year],Year,
     UA[Month],Month,
     UA[AccountCode],$B339&amp;$C339,
     UA[GroupStructure],GroupStructure
  )</f>
        <v>0</v>
      </c>
      <c r="H339" s="43">
        <f>SUMIFS(
     UA[AmountYTD],
     UA[CompanyShortName],H$5,
     UA[Source],Source,
     UA[Year],Year,
     UA[Month],Month,
     UA[AccountCode],$B339&amp;$C339,
     UA[GroupStructure],GroupStructure
  )</f>
        <v>0</v>
      </c>
      <c r="J339" s="43">
        <f>SUMIFS(
     UA[AmountYTD],
     UA[CompanyShortName],J$5,
     UA[Source],Source,
     UA[Year],Year,
     UA[Month],Month,
     UA[AccountCode],$B339&amp;$C339,
     UA[GroupStructure],GroupStructure
  )</f>
        <v>0</v>
      </c>
      <c r="L339" s="43">
        <f>SUMIFS(
     UA[AmountYTD],
     UA[CompanyShortName],L$5,
     UA[Source],Source,
     UA[Year],Year,
     UA[Month],Month,
     UA[AccountCode],$B339&amp;$C339,
     UA[GroupStructure],GroupStructure
  )</f>
        <v>0</v>
      </c>
      <c r="N339" s="43">
        <f>SUMIFS(
     UA[AmountYTD],
     UA[CompanyShortName],N$5,
     UA[Source],Source,
     UA[Year],Year,
     UA[Month],Month,
     UA[AccountCode],$B339&amp;$C339,
     UA[GroupStructure],GroupStructure
  )</f>
        <v>0</v>
      </c>
      <c r="P339" s="43">
        <f>SUMIFS(
     UA[AmountYTD],
     UA[CompanyShortName],P$5,
     UA[Source],Source,
     UA[Year],Year,
     UA[Month],Month,
     UA[AccountCode],$B339&amp;$C339,
     UA[GroupStructure],GroupStructure
  )</f>
        <v>0</v>
      </c>
      <c r="R339" s="43">
        <f>SUMIFS(
     UA[AmountYTD],
     UA[CompanyShortName],R$5,
     UA[Source],Source,
     UA[Year],Year,
     UA[Month],Month,
     UA[AccountCode],$B339&amp;$C339,
     UA[GroupStructure],GroupStructure
  )</f>
        <v>0</v>
      </c>
      <c r="T339" s="43">
        <f>SUMIFS(
     UA[AmountYTD],
     UA[CompanyShortName],T$5,
     UA[Source],Source,
     UA[Year],Year,
     UA[Month],Month,
     UA[AccountCode],$B339&amp;$C339,
     UA[GroupStructure],GroupStructure
  )</f>
        <v>0</v>
      </c>
      <c r="V339" s="43">
        <f>SUMIFS(
     UA[AmountYTD],
     UA[CompanyShortName],V$5,
     UA[Source],Source,
     UA[Year],Year,
     UA[Month],Month,
     UA[AccountCode],$B339&amp;$C339,
     UA[GroupStructure],GroupStructure
  )</f>
        <v>0</v>
      </c>
      <c r="X339" s="43">
        <f>SUMIFS(
     UA[AmountYTD],
     UA[CompanyShortName],X$5,
     UA[Source],Source,
     UA[Year],Year,
     UA[Month],Month,
     UA[AccountCode],$B339&amp;$C339,
     UA[GroupStructure],GroupStructure
  )</f>
        <v>0</v>
      </c>
      <c r="Z339" s="43">
        <f>SUMIFS(
     UA[AmountYTD],
     UA[CompanyShortName],Z$5,
     UA[Source],Source,
     UA[Year],Year,
     UA[Month],Month,
     UA[AccountCode],$B339&amp;$C339,
     UA[GroupStructure],GroupStructure
  )</f>
        <v>0</v>
      </c>
      <c r="AB339" s="43">
        <f>SUMIFS(
     UA[AmountYTD],
     UA[CompanyShortName],AB$5,
     UA[Source],Source,
     UA[Year],Year,
     UA[Month],Month,
     UA[AccountCode],$B339&amp;$C339,
     UA[GroupStructure],GroupStructure
  )</f>
        <v>0</v>
      </c>
      <c r="AD339" s="43">
        <f>SUMIFS(
     UA[AmountYTD],
     UA[CompanyShortName],AD$5,
     UA[Source],Source,
     UA[Year],Year,
     UA[Month],Month,
     UA[AccountCode],$B339&amp;$C339,
     UA[GroupStructure],GroupStructure
  )</f>
        <v>0</v>
      </c>
      <c r="AF339" s="43">
        <f>SUMIFS(
     UA[AmountYTD],
     UA[CompanyShortName],AF$5,
     UA[Source],Source,
     UA[Year],Year,
     UA[Month],Month,
     UA[AccountCode],$B339&amp;$C339,
     UA[GroupStructure],GroupStructure
  )</f>
        <v>0</v>
      </c>
      <c r="AH339" s="43">
        <f>SUMIFS(
     UA[AmountYTD],
     UA[CompanyShortName],AH$5,
     UA[Source],Source,
     UA[Year],Year,
     UA[Month],Month,
     UA[AccountCode],$B339&amp;$C339,
     UA[GroupStructure],GroupStructure
  )</f>
        <v>0</v>
      </c>
      <c r="AJ339" s="43">
        <f>SUMIFS(
     UA[AmountYTD],
     UA[CompanyShortName],AJ$5,
     UA[Source],Source,
     UA[Year],Year,
     UA[Month],Month,
     UA[AccountCode],$B339&amp;$C339,
     UA[GroupStructure],GroupStructure
  )</f>
        <v>0</v>
      </c>
      <c r="AL339" s="43">
        <f>SUMIFS(
     UA[AmountYTD],
     UA[CompanyShortName],AL$5,
     UA[Source],Source,
     UA[Year],Year,
     UA[Month],Month,
     UA[AccountCode],$B339&amp;$C339,
     UA[GroupStructure],GroupStructure
  )</f>
        <v>0</v>
      </c>
      <c r="AN339" s="43">
        <f>SUMIFS(
     UA[AmountYTD],
     UA[CompanyShortName],AN$5,
     UA[Source],Source,
     UA[Year],Year,
     UA[Month],Month,
     UA[AccountCode],$B339&amp;$C339,
     UA[GroupStructure],GroupStructure
  )</f>
        <v>0</v>
      </c>
      <c r="AP339" s="43">
        <f>SUMIFS(
     UA[AmountYTD],
     UA[CompanyShortName],AP$5,
     UA[Source],Source,
     UA[Year],Year,
     UA[Month],Month,
     UA[AccountCode],$B339&amp;$C339,
     UA[GroupStructure],GroupStructure
  )</f>
        <v>0</v>
      </c>
      <c r="AR339" s="43">
        <f>SUMIFS(
     UA[AmountYTD],
     UA[CompanyShortName],AR$5,
     UA[Source],Source,
     UA[Year],Year,
     UA[Month],Month,
     UA[AccountCode],$B339&amp;$C339,
     UA[GroupStructure],GroupStructure
  )</f>
        <v>0</v>
      </c>
    </row>
    <row r="340" spans="1:45" ht="17.100000000000001" hidden="1" customHeight="1" outlineLevel="2" x14ac:dyDescent="0.25">
      <c r="B340" s="4">
        <f t="shared" si="429"/>
        <v>132</v>
      </c>
      <c r="C340" s="4">
        <f>C339+10</f>
        <v>340</v>
      </c>
      <c r="D340" s="4" t="str">
        <f>IFERROR(VLOOKUP($B340&amp;$C340,GA[],2,FALSE),"")</f>
        <v/>
      </c>
      <c r="F340" s="43">
        <f>SUMIFS(
     UA[AmountYTD],
     UA[CompanyShortName],F$5,
     UA[Source],Source,
     UA[Year],Year,
     UA[Month],Month,
     UA[AccountCode],$B340&amp;$C340,
     UA[GroupStructure],GroupStructure
  )</f>
        <v>0</v>
      </c>
      <c r="H340" s="43">
        <f>SUMIFS(
     UA[AmountYTD],
     UA[CompanyShortName],H$5,
     UA[Source],Source,
     UA[Year],Year,
     UA[Month],Month,
     UA[AccountCode],$B340&amp;$C340,
     UA[GroupStructure],GroupStructure
  )</f>
        <v>0</v>
      </c>
      <c r="J340" s="43">
        <f>SUMIFS(
     UA[AmountYTD],
     UA[CompanyShortName],J$5,
     UA[Source],Source,
     UA[Year],Year,
     UA[Month],Month,
     UA[AccountCode],$B340&amp;$C340,
     UA[GroupStructure],GroupStructure
  )</f>
        <v>0</v>
      </c>
      <c r="L340" s="43">
        <f>SUMIFS(
     UA[AmountYTD],
     UA[CompanyShortName],L$5,
     UA[Source],Source,
     UA[Year],Year,
     UA[Month],Month,
     UA[AccountCode],$B340&amp;$C340,
     UA[GroupStructure],GroupStructure
  )</f>
        <v>0</v>
      </c>
      <c r="N340" s="43">
        <f>SUMIFS(
     UA[AmountYTD],
     UA[CompanyShortName],N$5,
     UA[Source],Source,
     UA[Year],Year,
     UA[Month],Month,
     UA[AccountCode],$B340&amp;$C340,
     UA[GroupStructure],GroupStructure
  )</f>
        <v>0</v>
      </c>
      <c r="P340" s="43">
        <f>SUMIFS(
     UA[AmountYTD],
     UA[CompanyShortName],P$5,
     UA[Source],Source,
     UA[Year],Year,
     UA[Month],Month,
     UA[AccountCode],$B340&amp;$C340,
     UA[GroupStructure],GroupStructure
  )</f>
        <v>0</v>
      </c>
      <c r="R340" s="43">
        <f>SUMIFS(
     UA[AmountYTD],
     UA[CompanyShortName],R$5,
     UA[Source],Source,
     UA[Year],Year,
     UA[Month],Month,
     UA[AccountCode],$B340&amp;$C340,
     UA[GroupStructure],GroupStructure
  )</f>
        <v>0</v>
      </c>
      <c r="T340" s="43">
        <f>SUMIFS(
     UA[AmountYTD],
     UA[CompanyShortName],T$5,
     UA[Source],Source,
     UA[Year],Year,
     UA[Month],Month,
     UA[AccountCode],$B340&amp;$C340,
     UA[GroupStructure],GroupStructure
  )</f>
        <v>0</v>
      </c>
      <c r="V340" s="43">
        <f>SUMIFS(
     UA[AmountYTD],
     UA[CompanyShortName],V$5,
     UA[Source],Source,
     UA[Year],Year,
     UA[Month],Month,
     UA[AccountCode],$B340&amp;$C340,
     UA[GroupStructure],GroupStructure
  )</f>
        <v>0</v>
      </c>
      <c r="X340" s="43">
        <f>SUMIFS(
     UA[AmountYTD],
     UA[CompanyShortName],X$5,
     UA[Source],Source,
     UA[Year],Year,
     UA[Month],Month,
     UA[AccountCode],$B340&amp;$C340,
     UA[GroupStructure],GroupStructure
  )</f>
        <v>0</v>
      </c>
      <c r="Z340" s="43">
        <f>SUMIFS(
     UA[AmountYTD],
     UA[CompanyShortName],Z$5,
     UA[Source],Source,
     UA[Year],Year,
     UA[Month],Month,
     UA[AccountCode],$B340&amp;$C340,
     UA[GroupStructure],GroupStructure
  )</f>
        <v>0</v>
      </c>
      <c r="AB340" s="43">
        <f>SUMIFS(
     UA[AmountYTD],
     UA[CompanyShortName],AB$5,
     UA[Source],Source,
     UA[Year],Year,
     UA[Month],Month,
     UA[AccountCode],$B340&amp;$C340,
     UA[GroupStructure],GroupStructure
  )</f>
        <v>0</v>
      </c>
      <c r="AD340" s="43">
        <f>SUMIFS(
     UA[AmountYTD],
     UA[CompanyShortName],AD$5,
     UA[Source],Source,
     UA[Year],Year,
     UA[Month],Month,
     UA[AccountCode],$B340&amp;$C340,
     UA[GroupStructure],GroupStructure
  )</f>
        <v>0</v>
      </c>
      <c r="AF340" s="43">
        <f>SUMIFS(
     UA[AmountYTD],
     UA[CompanyShortName],AF$5,
     UA[Source],Source,
     UA[Year],Year,
     UA[Month],Month,
     UA[AccountCode],$B340&amp;$C340,
     UA[GroupStructure],GroupStructure
  )</f>
        <v>0</v>
      </c>
      <c r="AH340" s="43">
        <f>SUMIFS(
     UA[AmountYTD],
     UA[CompanyShortName],AH$5,
     UA[Source],Source,
     UA[Year],Year,
     UA[Month],Month,
     UA[AccountCode],$B340&amp;$C340,
     UA[GroupStructure],GroupStructure
  )</f>
        <v>0</v>
      </c>
      <c r="AJ340" s="43">
        <f>SUMIFS(
     UA[AmountYTD],
     UA[CompanyShortName],AJ$5,
     UA[Source],Source,
     UA[Year],Year,
     UA[Month],Month,
     UA[AccountCode],$B340&amp;$C340,
     UA[GroupStructure],GroupStructure
  )</f>
        <v>0</v>
      </c>
      <c r="AL340" s="43">
        <f>SUMIFS(
     UA[AmountYTD],
     UA[CompanyShortName],AL$5,
     UA[Source],Source,
     UA[Year],Year,
     UA[Month],Month,
     UA[AccountCode],$B340&amp;$C340,
     UA[GroupStructure],GroupStructure
  )</f>
        <v>0</v>
      </c>
      <c r="AN340" s="43">
        <f>SUMIFS(
     UA[AmountYTD],
     UA[CompanyShortName],AN$5,
     UA[Source],Source,
     UA[Year],Year,
     UA[Month],Month,
     UA[AccountCode],$B340&amp;$C340,
     UA[GroupStructure],GroupStructure
  )</f>
        <v>0</v>
      </c>
      <c r="AP340" s="43">
        <f>SUMIFS(
     UA[AmountYTD],
     UA[CompanyShortName],AP$5,
     UA[Source],Source,
     UA[Year],Year,
     UA[Month],Month,
     UA[AccountCode],$B340&amp;$C340,
     UA[GroupStructure],GroupStructure
  )</f>
        <v>0</v>
      </c>
      <c r="AR340" s="43">
        <f>SUMIFS(
     UA[AmountYTD],
     UA[CompanyShortName],AR$5,
     UA[Source],Source,
     UA[Year],Year,
     UA[Month],Month,
     UA[AccountCode],$B340&amp;$C340,
     UA[GroupStructure],GroupStructure
  )</f>
        <v>0</v>
      </c>
    </row>
    <row r="341" spans="1:45" ht="17.100000000000001" hidden="1" customHeight="1" outlineLevel="2" x14ac:dyDescent="0.25">
      <c r="B341" s="4">
        <f t="shared" si="429"/>
        <v>132</v>
      </c>
      <c r="C341" s="4">
        <f>C340+10</f>
        <v>350</v>
      </c>
      <c r="D341" s="4" t="str">
        <f>IFERROR(VLOOKUP($B341&amp;$C341,GA[],2,FALSE),"")</f>
        <v/>
      </c>
      <c r="F341" s="43">
        <f>SUMIFS(
     UA[AmountYTD],
     UA[CompanyShortName],F$5,
     UA[Source],Source,
     UA[Year],Year,
     UA[Month],Month,
     UA[AccountCode],$B341&amp;$C341,
     UA[GroupStructure],GroupStructure
  )</f>
        <v>0</v>
      </c>
      <c r="H341" s="43">
        <f>SUMIFS(
     UA[AmountYTD],
     UA[CompanyShortName],H$5,
     UA[Source],Source,
     UA[Year],Year,
     UA[Month],Month,
     UA[AccountCode],$B341&amp;$C341,
     UA[GroupStructure],GroupStructure
  )</f>
        <v>0</v>
      </c>
      <c r="J341" s="43">
        <f>SUMIFS(
     UA[AmountYTD],
     UA[CompanyShortName],J$5,
     UA[Source],Source,
     UA[Year],Year,
     UA[Month],Month,
     UA[AccountCode],$B341&amp;$C341,
     UA[GroupStructure],GroupStructure
  )</f>
        <v>0</v>
      </c>
      <c r="L341" s="43">
        <f>SUMIFS(
     UA[AmountYTD],
     UA[CompanyShortName],L$5,
     UA[Source],Source,
     UA[Year],Year,
     UA[Month],Month,
     UA[AccountCode],$B341&amp;$C341,
     UA[GroupStructure],GroupStructure
  )</f>
        <v>0</v>
      </c>
      <c r="N341" s="43">
        <f>SUMIFS(
     UA[AmountYTD],
     UA[CompanyShortName],N$5,
     UA[Source],Source,
     UA[Year],Year,
     UA[Month],Month,
     UA[AccountCode],$B341&amp;$C341,
     UA[GroupStructure],GroupStructure
  )</f>
        <v>0</v>
      </c>
      <c r="P341" s="43">
        <f>SUMIFS(
     UA[AmountYTD],
     UA[CompanyShortName],P$5,
     UA[Source],Source,
     UA[Year],Year,
     UA[Month],Month,
     UA[AccountCode],$B341&amp;$C341,
     UA[GroupStructure],GroupStructure
  )</f>
        <v>0</v>
      </c>
      <c r="R341" s="43">
        <f>SUMIFS(
     UA[AmountYTD],
     UA[CompanyShortName],R$5,
     UA[Source],Source,
     UA[Year],Year,
     UA[Month],Month,
     UA[AccountCode],$B341&amp;$C341,
     UA[GroupStructure],GroupStructure
  )</f>
        <v>0</v>
      </c>
      <c r="T341" s="43">
        <f>SUMIFS(
     UA[AmountYTD],
     UA[CompanyShortName],T$5,
     UA[Source],Source,
     UA[Year],Year,
     UA[Month],Month,
     UA[AccountCode],$B341&amp;$C341,
     UA[GroupStructure],GroupStructure
  )</f>
        <v>0</v>
      </c>
      <c r="V341" s="43">
        <f>SUMIFS(
     UA[AmountYTD],
     UA[CompanyShortName],V$5,
     UA[Source],Source,
     UA[Year],Year,
     UA[Month],Month,
     UA[AccountCode],$B341&amp;$C341,
     UA[GroupStructure],GroupStructure
  )</f>
        <v>0</v>
      </c>
      <c r="X341" s="43">
        <f>SUMIFS(
     UA[AmountYTD],
     UA[CompanyShortName],X$5,
     UA[Source],Source,
     UA[Year],Year,
     UA[Month],Month,
     UA[AccountCode],$B341&amp;$C341,
     UA[GroupStructure],GroupStructure
  )</f>
        <v>0</v>
      </c>
      <c r="Z341" s="43">
        <f>SUMIFS(
     UA[AmountYTD],
     UA[CompanyShortName],Z$5,
     UA[Source],Source,
     UA[Year],Year,
     UA[Month],Month,
     UA[AccountCode],$B341&amp;$C341,
     UA[GroupStructure],GroupStructure
  )</f>
        <v>0</v>
      </c>
      <c r="AB341" s="43">
        <f>SUMIFS(
     UA[AmountYTD],
     UA[CompanyShortName],AB$5,
     UA[Source],Source,
     UA[Year],Year,
     UA[Month],Month,
     UA[AccountCode],$B341&amp;$C341,
     UA[GroupStructure],GroupStructure
  )</f>
        <v>0</v>
      </c>
      <c r="AD341" s="43">
        <f>SUMIFS(
     UA[AmountYTD],
     UA[CompanyShortName],AD$5,
     UA[Source],Source,
     UA[Year],Year,
     UA[Month],Month,
     UA[AccountCode],$B341&amp;$C341,
     UA[GroupStructure],GroupStructure
  )</f>
        <v>0</v>
      </c>
      <c r="AF341" s="43">
        <f>SUMIFS(
     UA[AmountYTD],
     UA[CompanyShortName],AF$5,
     UA[Source],Source,
     UA[Year],Year,
     UA[Month],Month,
     UA[AccountCode],$B341&amp;$C341,
     UA[GroupStructure],GroupStructure
  )</f>
        <v>0</v>
      </c>
      <c r="AH341" s="43">
        <f>SUMIFS(
     UA[AmountYTD],
     UA[CompanyShortName],AH$5,
     UA[Source],Source,
     UA[Year],Year,
     UA[Month],Month,
     UA[AccountCode],$B341&amp;$C341,
     UA[GroupStructure],GroupStructure
  )</f>
        <v>0</v>
      </c>
      <c r="AJ341" s="43">
        <f>SUMIFS(
     UA[AmountYTD],
     UA[CompanyShortName],AJ$5,
     UA[Source],Source,
     UA[Year],Year,
     UA[Month],Month,
     UA[AccountCode],$B341&amp;$C341,
     UA[GroupStructure],GroupStructure
  )</f>
        <v>0</v>
      </c>
      <c r="AL341" s="43">
        <f>SUMIFS(
     UA[AmountYTD],
     UA[CompanyShortName],AL$5,
     UA[Source],Source,
     UA[Year],Year,
     UA[Month],Month,
     UA[AccountCode],$B341&amp;$C341,
     UA[GroupStructure],GroupStructure
  )</f>
        <v>0</v>
      </c>
      <c r="AN341" s="43">
        <f>SUMIFS(
     UA[AmountYTD],
     UA[CompanyShortName],AN$5,
     UA[Source],Source,
     UA[Year],Year,
     UA[Month],Month,
     UA[AccountCode],$B341&amp;$C341,
     UA[GroupStructure],GroupStructure
  )</f>
        <v>0</v>
      </c>
      <c r="AP341" s="43">
        <f>SUMIFS(
     UA[AmountYTD],
     UA[CompanyShortName],AP$5,
     UA[Source],Source,
     UA[Year],Year,
     UA[Month],Month,
     UA[AccountCode],$B341&amp;$C341,
     UA[GroupStructure],GroupStructure
  )</f>
        <v>0</v>
      </c>
      <c r="AR341" s="43">
        <f>SUMIFS(
     UA[AmountYTD],
     UA[CompanyShortName],AR$5,
     UA[Source],Source,
     UA[Year],Year,
     UA[Month],Month,
     UA[AccountCode],$B341&amp;$C341,
     UA[GroupStructure],GroupStructure
  )</f>
        <v>0</v>
      </c>
    </row>
    <row r="342" spans="1:45" ht="17.100000000000001" hidden="1" customHeight="1" outlineLevel="2" x14ac:dyDescent="0.25">
      <c r="B342" s="4">
        <f t="shared" si="429"/>
        <v>132</v>
      </c>
      <c r="C342" s="4">
        <f>C341+10</f>
        <v>360</v>
      </c>
      <c r="D342" s="4" t="str">
        <f>IFERROR(VLOOKUP($B342&amp;$C342,GA[],2,FALSE),"")</f>
        <v/>
      </c>
      <c r="F342" s="43">
        <f>SUMIFS(
     UA[AmountYTD],
     UA[CompanyShortName],F$5,
     UA[Source],Source,
     UA[Year],Year,
     UA[Month],Month,
     UA[AccountCode],$B342&amp;$C342,
     UA[GroupStructure],GroupStructure
  )</f>
        <v>0</v>
      </c>
      <c r="H342" s="43">
        <f>SUMIFS(
     UA[AmountYTD],
     UA[CompanyShortName],H$5,
     UA[Source],Source,
     UA[Year],Year,
     UA[Month],Month,
     UA[AccountCode],$B342&amp;$C342,
     UA[GroupStructure],GroupStructure
  )</f>
        <v>0</v>
      </c>
      <c r="J342" s="43">
        <f>SUMIFS(
     UA[AmountYTD],
     UA[CompanyShortName],J$5,
     UA[Source],Source,
     UA[Year],Year,
     UA[Month],Month,
     UA[AccountCode],$B342&amp;$C342,
     UA[GroupStructure],GroupStructure
  )</f>
        <v>0</v>
      </c>
      <c r="L342" s="43">
        <f>SUMIFS(
     UA[AmountYTD],
     UA[CompanyShortName],L$5,
     UA[Source],Source,
     UA[Year],Year,
     UA[Month],Month,
     UA[AccountCode],$B342&amp;$C342,
     UA[GroupStructure],GroupStructure
  )</f>
        <v>0</v>
      </c>
      <c r="N342" s="43">
        <f>SUMIFS(
     UA[AmountYTD],
     UA[CompanyShortName],N$5,
     UA[Source],Source,
     UA[Year],Year,
     UA[Month],Month,
     UA[AccountCode],$B342&amp;$C342,
     UA[GroupStructure],GroupStructure
  )</f>
        <v>0</v>
      </c>
      <c r="P342" s="43">
        <f>SUMIFS(
     UA[AmountYTD],
     UA[CompanyShortName],P$5,
     UA[Source],Source,
     UA[Year],Year,
     UA[Month],Month,
     UA[AccountCode],$B342&amp;$C342,
     UA[GroupStructure],GroupStructure
  )</f>
        <v>0</v>
      </c>
      <c r="R342" s="43">
        <f>SUMIFS(
     UA[AmountYTD],
     UA[CompanyShortName],R$5,
     UA[Source],Source,
     UA[Year],Year,
     UA[Month],Month,
     UA[AccountCode],$B342&amp;$C342,
     UA[GroupStructure],GroupStructure
  )</f>
        <v>0</v>
      </c>
      <c r="T342" s="43">
        <f>SUMIFS(
     UA[AmountYTD],
     UA[CompanyShortName],T$5,
     UA[Source],Source,
     UA[Year],Year,
     UA[Month],Month,
     UA[AccountCode],$B342&amp;$C342,
     UA[GroupStructure],GroupStructure
  )</f>
        <v>0</v>
      </c>
      <c r="V342" s="43">
        <f>SUMIFS(
     UA[AmountYTD],
     UA[CompanyShortName],V$5,
     UA[Source],Source,
     UA[Year],Year,
     UA[Month],Month,
     UA[AccountCode],$B342&amp;$C342,
     UA[GroupStructure],GroupStructure
  )</f>
        <v>0</v>
      </c>
      <c r="X342" s="43">
        <f>SUMIFS(
     UA[AmountYTD],
     UA[CompanyShortName],X$5,
     UA[Source],Source,
     UA[Year],Year,
     UA[Month],Month,
     UA[AccountCode],$B342&amp;$C342,
     UA[GroupStructure],GroupStructure
  )</f>
        <v>0</v>
      </c>
      <c r="Z342" s="43">
        <f>SUMIFS(
     UA[AmountYTD],
     UA[CompanyShortName],Z$5,
     UA[Source],Source,
     UA[Year],Year,
     UA[Month],Month,
     UA[AccountCode],$B342&amp;$C342,
     UA[GroupStructure],GroupStructure
  )</f>
        <v>0</v>
      </c>
      <c r="AB342" s="43">
        <f>SUMIFS(
     UA[AmountYTD],
     UA[CompanyShortName],AB$5,
     UA[Source],Source,
     UA[Year],Year,
     UA[Month],Month,
     UA[AccountCode],$B342&amp;$C342,
     UA[GroupStructure],GroupStructure
  )</f>
        <v>0</v>
      </c>
      <c r="AD342" s="43">
        <f>SUMIFS(
     UA[AmountYTD],
     UA[CompanyShortName],AD$5,
     UA[Source],Source,
     UA[Year],Year,
     UA[Month],Month,
     UA[AccountCode],$B342&amp;$C342,
     UA[GroupStructure],GroupStructure
  )</f>
        <v>0</v>
      </c>
      <c r="AF342" s="43">
        <f>SUMIFS(
     UA[AmountYTD],
     UA[CompanyShortName],AF$5,
     UA[Source],Source,
     UA[Year],Year,
     UA[Month],Month,
     UA[AccountCode],$B342&amp;$C342,
     UA[GroupStructure],GroupStructure
  )</f>
        <v>0</v>
      </c>
      <c r="AH342" s="43">
        <f>SUMIFS(
     UA[AmountYTD],
     UA[CompanyShortName],AH$5,
     UA[Source],Source,
     UA[Year],Year,
     UA[Month],Month,
     UA[AccountCode],$B342&amp;$C342,
     UA[GroupStructure],GroupStructure
  )</f>
        <v>0</v>
      </c>
      <c r="AJ342" s="43">
        <f>SUMIFS(
     UA[AmountYTD],
     UA[CompanyShortName],AJ$5,
     UA[Source],Source,
     UA[Year],Year,
     UA[Month],Month,
     UA[AccountCode],$B342&amp;$C342,
     UA[GroupStructure],GroupStructure
  )</f>
        <v>0</v>
      </c>
      <c r="AL342" s="43">
        <f>SUMIFS(
     UA[AmountYTD],
     UA[CompanyShortName],AL$5,
     UA[Source],Source,
     UA[Year],Year,
     UA[Month],Month,
     UA[AccountCode],$B342&amp;$C342,
     UA[GroupStructure],GroupStructure
  )</f>
        <v>0</v>
      </c>
      <c r="AN342" s="43">
        <f>SUMIFS(
     UA[AmountYTD],
     UA[CompanyShortName],AN$5,
     UA[Source],Source,
     UA[Year],Year,
     UA[Month],Month,
     UA[AccountCode],$B342&amp;$C342,
     UA[GroupStructure],GroupStructure
  )</f>
        <v>0</v>
      </c>
      <c r="AP342" s="43">
        <f>SUMIFS(
     UA[AmountYTD],
     UA[CompanyShortName],AP$5,
     UA[Source],Source,
     UA[Year],Year,
     UA[Month],Month,
     UA[AccountCode],$B342&amp;$C342,
     UA[GroupStructure],GroupStructure
  )</f>
        <v>0</v>
      </c>
      <c r="AR342" s="43">
        <f>SUMIFS(
     UA[AmountYTD],
     UA[CompanyShortName],AR$5,
     UA[Source],Source,
     UA[Year],Year,
     UA[Month],Month,
     UA[AccountCode],$B342&amp;$C342,
     UA[GroupStructure],GroupStructure
  )</f>
        <v>0</v>
      </c>
    </row>
    <row r="343" spans="1:45" s="5" customFormat="1" ht="17.100000000000001" hidden="1" customHeight="1" outlineLevel="2" x14ac:dyDescent="0.25">
      <c r="A343" s="58"/>
      <c r="B343" s="58">
        <f>B342</f>
        <v>132</v>
      </c>
      <c r="C343" s="58">
        <f>C334</f>
        <v>399</v>
      </c>
      <c r="D343" s="58" t="str">
        <f>IFERROR(VLOOKUP($B343&amp;$C343,GA[],2,FALSE),"")</f>
        <v/>
      </c>
      <c r="E343" s="60"/>
      <c r="F343" s="61">
        <f>SUMIFS(
     UA[AmountYTD],
     UA[CompanyShortName],F$5,
     UA[Source],Source,
     UA[Year],Year,
     UA[Month],Month,
     UA[AccountCode],$B343&amp;$C343,
     UA[GroupStructure],GroupStructure
  )</f>
        <v>0</v>
      </c>
      <c r="G343" s="60"/>
      <c r="H343" s="61">
        <f>SUMIFS(
     UA[AmountYTD],
     UA[CompanyShortName],H$5,
     UA[Source],Source,
     UA[Year],Year,
     UA[Month],Month,
     UA[AccountCode],$B343&amp;$C343,
     UA[GroupStructure],GroupStructure
  )</f>
        <v>0</v>
      </c>
      <c r="I343" s="60"/>
      <c r="J343" s="61">
        <f>SUMIFS(
     UA[AmountYTD],
     UA[CompanyShortName],J$5,
     UA[Source],Source,
     UA[Year],Year,
     UA[Month],Month,
     UA[AccountCode],$B343&amp;$C343,
     UA[GroupStructure],GroupStructure
  )</f>
        <v>0</v>
      </c>
      <c r="K343" s="60"/>
      <c r="L343" s="61">
        <f>SUMIFS(
     UA[AmountYTD],
     UA[CompanyShortName],L$5,
     UA[Source],Source,
     UA[Year],Year,
     UA[Month],Month,
     UA[AccountCode],$B343&amp;$C343,
     UA[GroupStructure],GroupStructure
  )</f>
        <v>0</v>
      </c>
      <c r="M343" s="60"/>
      <c r="N343" s="61">
        <f>SUMIFS(
     UA[AmountYTD],
     UA[CompanyShortName],N$5,
     UA[Source],Source,
     UA[Year],Year,
     UA[Month],Month,
     UA[AccountCode],$B343&amp;$C343,
     UA[GroupStructure],GroupStructure
  )</f>
        <v>0</v>
      </c>
      <c r="O343" s="60"/>
      <c r="P343" s="61">
        <f>SUMIFS(
     UA[AmountYTD],
     UA[CompanyShortName],P$5,
     UA[Source],Source,
     UA[Year],Year,
     UA[Month],Month,
     UA[AccountCode],$B343&amp;$C343,
     UA[GroupStructure],GroupStructure
  )</f>
        <v>0</v>
      </c>
      <c r="Q343" s="60"/>
      <c r="R343" s="61">
        <f>SUMIFS(
     UA[AmountYTD],
     UA[CompanyShortName],R$5,
     UA[Source],Source,
     UA[Year],Year,
     UA[Month],Month,
     UA[AccountCode],$B343&amp;$C343,
     UA[GroupStructure],GroupStructure
  )</f>
        <v>0</v>
      </c>
      <c r="S343" s="60"/>
      <c r="T343" s="61">
        <f>SUMIFS(
     UA[AmountYTD],
     UA[CompanyShortName],T$5,
     UA[Source],Source,
     UA[Year],Year,
     UA[Month],Month,
     UA[AccountCode],$B343&amp;$C343,
     UA[GroupStructure],GroupStructure
  )</f>
        <v>0</v>
      </c>
      <c r="U343" s="60"/>
      <c r="V343" s="61">
        <f>SUMIFS(
     UA[AmountYTD],
     UA[CompanyShortName],V$5,
     UA[Source],Source,
     UA[Year],Year,
     UA[Month],Month,
     UA[AccountCode],$B343&amp;$C343,
     UA[GroupStructure],GroupStructure
  )</f>
        <v>0</v>
      </c>
      <c r="W343" s="60"/>
      <c r="X343" s="61">
        <f>SUMIFS(
     UA[AmountYTD],
     UA[CompanyShortName],X$5,
     UA[Source],Source,
     UA[Year],Year,
     UA[Month],Month,
     UA[AccountCode],$B343&amp;$C343,
     UA[GroupStructure],GroupStructure
  )</f>
        <v>0</v>
      </c>
      <c r="Y343" s="60"/>
      <c r="Z343" s="61">
        <f>SUMIFS(
     UA[AmountYTD],
     UA[CompanyShortName],Z$5,
     UA[Source],Source,
     UA[Year],Year,
     UA[Month],Month,
     UA[AccountCode],$B343&amp;$C343,
     UA[GroupStructure],GroupStructure
  )</f>
        <v>0</v>
      </c>
      <c r="AA343" s="60"/>
      <c r="AB343" s="61">
        <f>SUMIFS(
     UA[AmountYTD],
     UA[CompanyShortName],AB$5,
     UA[Source],Source,
     UA[Year],Year,
     UA[Month],Month,
     UA[AccountCode],$B343&amp;$C343,
     UA[GroupStructure],GroupStructure
  )</f>
        <v>0</v>
      </c>
      <c r="AC343" s="60"/>
      <c r="AD343" s="61">
        <f>SUMIFS(
     UA[AmountYTD],
     UA[CompanyShortName],AD$5,
     UA[Source],Source,
     UA[Year],Year,
     UA[Month],Month,
     UA[AccountCode],$B343&amp;$C343,
     UA[GroupStructure],GroupStructure
  )</f>
        <v>0</v>
      </c>
      <c r="AE343" s="60"/>
      <c r="AF343" s="61">
        <f>SUMIFS(
     UA[AmountYTD],
     UA[CompanyShortName],AF$5,
     UA[Source],Source,
     UA[Year],Year,
     UA[Month],Month,
     UA[AccountCode],$B343&amp;$C343,
     UA[GroupStructure],GroupStructure
  )</f>
        <v>0</v>
      </c>
      <c r="AG343" s="60"/>
      <c r="AH343" s="61">
        <f>SUMIFS(
     UA[AmountYTD],
     UA[CompanyShortName],AH$5,
     UA[Source],Source,
     UA[Year],Year,
     UA[Month],Month,
     UA[AccountCode],$B343&amp;$C343,
     UA[GroupStructure],GroupStructure
  )</f>
        <v>0</v>
      </c>
      <c r="AI343" s="60"/>
      <c r="AJ343" s="61">
        <f>SUMIFS(
     UA[AmountYTD],
     UA[CompanyShortName],AJ$5,
     UA[Source],Source,
     UA[Year],Year,
     UA[Month],Month,
     UA[AccountCode],$B343&amp;$C343,
     UA[GroupStructure],GroupStructure
  )</f>
        <v>0</v>
      </c>
      <c r="AK343" s="60"/>
      <c r="AL343" s="61">
        <f>SUMIFS(
     UA[AmountYTD],
     UA[CompanyShortName],AL$5,
     UA[Source],Source,
     UA[Year],Year,
     UA[Month],Month,
     UA[AccountCode],$B343&amp;$C343,
     UA[GroupStructure],GroupStructure
  )</f>
        <v>0</v>
      </c>
      <c r="AM343" s="60"/>
      <c r="AN343" s="61">
        <f>SUMIFS(
     UA[AmountYTD],
     UA[CompanyShortName],AN$5,
     UA[Source],Source,
     UA[Year],Year,
     UA[Month],Month,
     UA[AccountCode],$B343&amp;$C343,
     UA[GroupStructure],GroupStructure
  )</f>
        <v>0</v>
      </c>
      <c r="AO343" s="60"/>
      <c r="AP343" s="61">
        <f>SUMIFS(
     UA[AmountYTD],
     UA[CompanyShortName],AP$5,
     UA[Source],Source,
     UA[Year],Year,
     UA[Month],Month,
     UA[AccountCode],$B343&amp;$C343,
     UA[GroupStructure],GroupStructure
  )</f>
        <v>0</v>
      </c>
      <c r="AQ343" s="60"/>
      <c r="AR343" s="61">
        <f>SUMIFS(
     UA[AmountYTD],
     UA[CompanyShortName],AR$5,
     UA[Source],Source,
     UA[Year],Year,
     UA[Month],Month,
     UA[AccountCode],$B343&amp;$C343,
     UA[GroupStructure],GroupStructure
  )</f>
        <v>0</v>
      </c>
      <c r="AS343" s="60"/>
    </row>
    <row r="344" spans="1:45" ht="17.100000000000001" hidden="1" customHeight="1" outlineLevel="2" x14ac:dyDescent="0.25">
      <c r="D344" s="4" t="s">
        <v>125</v>
      </c>
      <c r="F344" s="43">
        <f>F343-SUM(F337:F342)</f>
        <v>0</v>
      </c>
      <c r="H344" s="43">
        <f t="shared" ref="H344" si="430">H343-SUM(H337:H342)</f>
        <v>0</v>
      </c>
      <c r="J344" s="43">
        <f t="shared" ref="J344" si="431">J343-SUM(J337:J342)</f>
        <v>0</v>
      </c>
      <c r="L344" s="43">
        <f t="shared" ref="L344" si="432">L343-SUM(L337:L342)</f>
        <v>0</v>
      </c>
      <c r="N344" s="43">
        <f t="shared" ref="N344" si="433">N343-SUM(N337:N342)</f>
        <v>0</v>
      </c>
      <c r="P344" s="43">
        <f t="shared" ref="P344" si="434">P343-SUM(P337:P342)</f>
        <v>0</v>
      </c>
      <c r="R344" s="43">
        <f t="shared" ref="R344" si="435">R343-SUM(R337:R342)</f>
        <v>0</v>
      </c>
      <c r="T344" s="43">
        <f t="shared" ref="T344" si="436">T343-SUM(T337:T342)</f>
        <v>0</v>
      </c>
      <c r="V344" s="43">
        <f t="shared" ref="V344" si="437">V343-SUM(V337:V342)</f>
        <v>0</v>
      </c>
      <c r="X344" s="43">
        <f t="shared" ref="X344" si="438">X343-SUM(X337:X342)</f>
        <v>0</v>
      </c>
      <c r="Z344" s="43">
        <f t="shared" ref="Z344" si="439">Z343-SUM(Z337:Z342)</f>
        <v>0</v>
      </c>
      <c r="AB344" s="43">
        <f t="shared" ref="AB344" si="440">AB343-SUM(AB337:AB342)</f>
        <v>0</v>
      </c>
      <c r="AD344" s="43">
        <f t="shared" ref="AD344" si="441">AD343-SUM(AD337:AD342)</f>
        <v>0</v>
      </c>
      <c r="AF344" s="43">
        <f t="shared" ref="AF344" si="442">AF343-SUM(AF337:AF342)</f>
        <v>0</v>
      </c>
      <c r="AH344" s="43">
        <f t="shared" ref="AH344" si="443">AH343-SUM(AH337:AH342)</f>
        <v>0</v>
      </c>
      <c r="AJ344" s="43">
        <f t="shared" ref="AJ344" si="444">AJ343-SUM(AJ337:AJ342)</f>
        <v>0</v>
      </c>
      <c r="AL344" s="43">
        <f t="shared" ref="AL344" si="445">AL343-SUM(AL337:AL342)</f>
        <v>0</v>
      </c>
      <c r="AN344" s="43">
        <f t="shared" ref="AN344" si="446">AN343-SUM(AN337:AN342)</f>
        <v>0</v>
      </c>
      <c r="AP344" s="43">
        <f t="shared" ref="AP344" si="447">AP343-SUM(AP337:AP342)</f>
        <v>0</v>
      </c>
      <c r="AR344" s="43">
        <f t="shared" ref="AR344" si="448">AR343-SUM(AR337:AR342)</f>
        <v>0</v>
      </c>
    </row>
    <row r="345" spans="1:45" ht="17.100000000000001" hidden="1" customHeight="1" outlineLevel="2" x14ac:dyDescent="0.25"/>
    <row r="346" spans="1:45" s="5" customFormat="1" ht="17.100000000000001" hidden="1" customHeight="1" outlineLevel="2" x14ac:dyDescent="0.25">
      <c r="A346" s="58"/>
      <c r="B346" s="58">
        <f>B341</f>
        <v>132</v>
      </c>
      <c r="C346" s="59">
        <v>999</v>
      </c>
      <c r="D346" s="58" t="str">
        <f>IFERROR(VLOOKUP($B346&amp;$C346,GA[],2,FALSE),"")</f>
        <v>Leased cars</v>
      </c>
      <c r="E346" s="60"/>
      <c r="F346" s="61">
        <f>SUMIFS(
     UA[AmountYTD],
     UA[CompanyShortName],F$5,
     UA[Source],Source,
     UA[Year],Year,
     UA[Month],Month,
     UA[AccountCode],$B346&amp;$C346,
     UA[GroupStructure],GroupStructure
  )</f>
        <v>0</v>
      </c>
      <c r="G346" s="60"/>
      <c r="H346" s="61">
        <f>SUMIFS(
     UA[AmountYTD],
     UA[CompanyShortName],H$5,
     UA[Source],Source,
     UA[Year],Year,
     UA[Month],Month,
     UA[AccountCode],$B346&amp;$C346,
     UA[GroupStructure],GroupStructure
  )</f>
        <v>0</v>
      </c>
      <c r="I346" s="60"/>
      <c r="J346" s="61">
        <f>SUMIFS(
     UA[AmountYTD],
     UA[CompanyShortName],J$5,
     UA[Source],Source,
     UA[Year],Year,
     UA[Month],Month,
     UA[AccountCode],$B346&amp;$C346,
     UA[GroupStructure],GroupStructure
  )</f>
        <v>0</v>
      </c>
      <c r="K346" s="60"/>
      <c r="L346" s="61">
        <f>SUMIFS(
     UA[AmountYTD],
     UA[CompanyShortName],L$5,
     UA[Source],Source,
     UA[Year],Year,
     UA[Month],Month,
     UA[AccountCode],$B346&amp;$C346,
     UA[GroupStructure],GroupStructure
  )</f>
        <v>0</v>
      </c>
      <c r="M346" s="60"/>
      <c r="N346" s="61">
        <f>SUMIFS(
     UA[AmountYTD],
     UA[CompanyShortName],N$5,
     UA[Source],Source,
     UA[Year],Year,
     UA[Month],Month,
     UA[AccountCode],$B346&amp;$C346,
     UA[GroupStructure],GroupStructure
  )</f>
        <v>0</v>
      </c>
      <c r="O346" s="60"/>
      <c r="P346" s="61">
        <f>SUMIFS(
     UA[AmountYTD],
     UA[CompanyShortName],P$5,
     UA[Source],Source,
     UA[Year],Year,
     UA[Month],Month,
     UA[AccountCode],$B346&amp;$C346,
     UA[GroupStructure],GroupStructure
  )</f>
        <v>0</v>
      </c>
      <c r="Q346" s="60"/>
      <c r="R346" s="61">
        <f>SUMIFS(
     UA[AmountYTD],
     UA[CompanyShortName],R$5,
     UA[Source],Source,
     UA[Year],Year,
     UA[Month],Month,
     UA[AccountCode],$B346&amp;$C346,
     UA[GroupStructure],GroupStructure
  )</f>
        <v>0</v>
      </c>
      <c r="S346" s="60"/>
      <c r="T346" s="61">
        <f>SUMIFS(
     UA[AmountYTD],
     UA[CompanyShortName],T$5,
     UA[Source],Source,
     UA[Year],Year,
     UA[Month],Month,
     UA[AccountCode],$B346&amp;$C346,
     UA[GroupStructure],GroupStructure
  )</f>
        <v>0</v>
      </c>
      <c r="U346" s="60"/>
      <c r="V346" s="61">
        <f>SUMIFS(
     UA[AmountYTD],
     UA[CompanyShortName],V$5,
     UA[Source],Source,
     UA[Year],Year,
     UA[Month],Month,
     UA[AccountCode],$B346&amp;$C346,
     UA[GroupStructure],GroupStructure
  )</f>
        <v>0</v>
      </c>
      <c r="W346" s="60"/>
      <c r="X346" s="61">
        <f>SUMIFS(
     UA[AmountYTD],
     UA[CompanyShortName],X$5,
     UA[Source],Source,
     UA[Year],Year,
     UA[Month],Month,
     UA[AccountCode],$B346&amp;$C346,
     UA[GroupStructure],GroupStructure
  )</f>
        <v>0</v>
      </c>
      <c r="Y346" s="60"/>
      <c r="Z346" s="61">
        <f>SUMIFS(
     UA[AmountYTD],
     UA[CompanyShortName],Z$5,
     UA[Source],Source,
     UA[Year],Year,
     UA[Month],Month,
     UA[AccountCode],$B346&amp;$C346,
     UA[GroupStructure],GroupStructure
  )</f>
        <v>0</v>
      </c>
      <c r="AA346" s="60"/>
      <c r="AB346" s="61">
        <f>SUMIFS(
     UA[AmountYTD],
     UA[CompanyShortName],AB$5,
     UA[Source],Source,
     UA[Year],Year,
     UA[Month],Month,
     UA[AccountCode],$B346&amp;$C346,
     UA[GroupStructure],GroupStructure
  )</f>
        <v>0</v>
      </c>
      <c r="AC346" s="60"/>
      <c r="AD346" s="61">
        <f>SUMIFS(
     UA[AmountYTD],
     UA[CompanyShortName],AD$5,
     UA[Source],Source,
     UA[Year],Year,
     UA[Month],Month,
     UA[AccountCode],$B346&amp;$C346,
     UA[GroupStructure],GroupStructure
  )</f>
        <v>0</v>
      </c>
      <c r="AE346" s="60"/>
      <c r="AF346" s="61">
        <f>SUMIFS(
     UA[AmountYTD],
     UA[CompanyShortName],AF$5,
     UA[Source],Source,
     UA[Year],Year,
     UA[Month],Month,
     UA[AccountCode],$B346&amp;$C346,
     UA[GroupStructure],GroupStructure
  )</f>
        <v>0</v>
      </c>
      <c r="AG346" s="60"/>
      <c r="AH346" s="61">
        <f>SUMIFS(
     UA[AmountYTD],
     UA[CompanyShortName],AH$5,
     UA[Source],Source,
     UA[Year],Year,
     UA[Month],Month,
     UA[AccountCode],$B346&amp;$C346,
     UA[GroupStructure],GroupStructure
  )</f>
        <v>0</v>
      </c>
      <c r="AI346" s="60"/>
      <c r="AJ346" s="61">
        <f>SUMIFS(
     UA[AmountYTD],
     UA[CompanyShortName],AJ$5,
     UA[Source],Source,
     UA[Year],Year,
     UA[Month],Month,
     UA[AccountCode],$B346&amp;$C346,
     UA[GroupStructure],GroupStructure
  )</f>
        <v>0</v>
      </c>
      <c r="AK346" s="60"/>
      <c r="AL346" s="61">
        <f>SUMIFS(
     UA[AmountYTD],
     UA[CompanyShortName],AL$5,
     UA[Source],Source,
     UA[Year],Year,
     UA[Month],Month,
     UA[AccountCode],$B346&amp;$C346,
     UA[GroupStructure],GroupStructure
  )</f>
        <v>0</v>
      </c>
      <c r="AM346" s="60"/>
      <c r="AN346" s="61">
        <f>SUMIFS(
     UA[AmountYTD],
     UA[CompanyShortName],AN$5,
     UA[Source],Source,
     UA[Year],Year,
     UA[Month],Month,
     UA[AccountCode],$B346&amp;$C346,
     UA[GroupStructure],GroupStructure
  )</f>
        <v>0</v>
      </c>
      <c r="AO346" s="60"/>
      <c r="AP346" s="61">
        <f>SUMIFS(
     UA[AmountYTD],
     UA[CompanyShortName],AP$5,
     UA[Source],Source,
     UA[Year],Year,
     UA[Month],Month,
     UA[AccountCode],$B346&amp;$C346,
     UA[GroupStructure],GroupStructure
  )</f>
        <v>0</v>
      </c>
      <c r="AQ346" s="60"/>
      <c r="AR346" s="61">
        <f>SUMIFS(
     UA[AmountYTD],
     UA[CompanyShortName],AR$5,
     UA[Source],Source,
     UA[Year],Year,
     UA[Month],Month,
     UA[AccountCode],$B346&amp;$C346,
     UA[GroupStructure],GroupStructure
  )</f>
        <v>0</v>
      </c>
      <c r="AS346" s="60"/>
    </row>
    <row r="347" spans="1:45" ht="17.100000000000001" hidden="1" customHeight="1" outlineLevel="2" x14ac:dyDescent="0.25">
      <c r="D347" s="4" t="s">
        <v>125</v>
      </c>
      <c r="F347" s="43">
        <f>F346-SUM(F324:F330,F337:F342)</f>
        <v>0</v>
      </c>
      <c r="H347" s="43">
        <f t="shared" ref="H347" si="449">H346-SUM(H324:H330,H337:H342)</f>
        <v>0</v>
      </c>
      <c r="J347" s="43">
        <f t="shared" ref="J347" si="450">J346-SUM(J324:J330,J337:J342)</f>
        <v>0</v>
      </c>
      <c r="L347" s="43">
        <f t="shared" ref="L347" si="451">L346-SUM(L324:L330,L337:L342)</f>
        <v>0</v>
      </c>
      <c r="N347" s="43">
        <f t="shared" ref="N347" si="452">N346-SUM(N324:N330,N337:N342)</f>
        <v>0</v>
      </c>
      <c r="P347" s="43">
        <f t="shared" ref="P347" si="453">P346-SUM(P324:P330,P337:P342)</f>
        <v>0</v>
      </c>
      <c r="R347" s="43">
        <f t="shared" ref="R347" si="454">R346-SUM(R324:R330,R337:R342)</f>
        <v>0</v>
      </c>
      <c r="T347" s="43">
        <f t="shared" ref="T347" si="455">T346-SUM(T324:T330,T337:T342)</f>
        <v>0</v>
      </c>
      <c r="V347" s="43">
        <f t="shared" ref="V347" si="456">V346-SUM(V324:V330,V337:V342)</f>
        <v>0</v>
      </c>
      <c r="X347" s="43">
        <f t="shared" ref="X347" si="457">X346-SUM(X324:X330,X337:X342)</f>
        <v>0</v>
      </c>
      <c r="Z347" s="43">
        <f t="shared" ref="Z347" si="458">Z346-SUM(Z324:Z330,Z337:Z342)</f>
        <v>0</v>
      </c>
      <c r="AB347" s="43">
        <f t="shared" ref="AB347" si="459">AB346-SUM(AB324:AB330,AB337:AB342)</f>
        <v>0</v>
      </c>
      <c r="AD347" s="43">
        <f t="shared" ref="AD347" si="460">AD346-SUM(AD324:AD330,AD337:AD342)</f>
        <v>0</v>
      </c>
      <c r="AF347" s="43">
        <f t="shared" ref="AF347" si="461">AF346-SUM(AF324:AF330,AF337:AF342)</f>
        <v>0</v>
      </c>
      <c r="AH347" s="43">
        <f t="shared" ref="AH347" si="462">AH346-SUM(AH324:AH330,AH337:AH342)</f>
        <v>0</v>
      </c>
      <c r="AJ347" s="43">
        <f t="shared" ref="AJ347" si="463">AJ346-SUM(AJ324:AJ330,AJ337:AJ342)</f>
        <v>0</v>
      </c>
      <c r="AL347" s="43">
        <f t="shared" ref="AL347" si="464">AL346-SUM(AL324:AL330,AL337:AL342)</f>
        <v>0</v>
      </c>
      <c r="AN347" s="43">
        <f t="shared" ref="AN347" si="465">AN346-SUM(AN324:AN330,AN337:AN342)</f>
        <v>0</v>
      </c>
      <c r="AP347" s="43">
        <f t="shared" ref="AP347" si="466">AP346-SUM(AP324:AP330,AP337:AP342)</f>
        <v>0</v>
      </c>
      <c r="AR347" s="43">
        <f t="shared" ref="AR347" si="467">AR346-SUM(AR324:AR330,AR337:AR342)</f>
        <v>0</v>
      </c>
    </row>
    <row r="348" spans="1:45" ht="17.100000000000001" hidden="1" customHeight="1" outlineLevel="1" x14ac:dyDescent="0.25"/>
    <row r="349" spans="1:45" ht="17.100000000000001" hidden="1" customHeight="1" outlineLevel="1" collapsed="1" x14ac:dyDescent="0.25">
      <c r="A349" s="54"/>
      <c r="B349" s="54"/>
      <c r="C349" s="55"/>
      <c r="D349" s="54" t="s">
        <v>126</v>
      </c>
      <c r="E349" s="56"/>
      <c r="F349" s="57"/>
      <c r="G349" s="56"/>
      <c r="H349" s="57"/>
      <c r="I349" s="56"/>
      <c r="J349" s="57"/>
      <c r="K349" s="56"/>
      <c r="L349" s="57"/>
      <c r="M349" s="56"/>
      <c r="N349" s="57"/>
      <c r="O349" s="56"/>
      <c r="P349" s="57"/>
      <c r="Q349" s="56"/>
      <c r="R349" s="57"/>
      <c r="S349" s="56"/>
      <c r="T349" s="57"/>
      <c r="U349" s="56"/>
      <c r="V349" s="57"/>
      <c r="W349" s="56"/>
      <c r="X349" s="57"/>
      <c r="Y349" s="56"/>
      <c r="Z349" s="57"/>
      <c r="AA349" s="56"/>
      <c r="AB349" s="57"/>
      <c r="AC349" s="56"/>
      <c r="AD349" s="57"/>
      <c r="AE349" s="56"/>
      <c r="AF349" s="57"/>
      <c r="AG349" s="56"/>
      <c r="AH349" s="57"/>
      <c r="AI349" s="56"/>
      <c r="AJ349" s="57"/>
      <c r="AK349" s="56"/>
      <c r="AL349" s="57"/>
      <c r="AM349" s="56"/>
      <c r="AN349" s="57"/>
      <c r="AO349" s="56"/>
      <c r="AP349" s="57"/>
      <c r="AQ349" s="56"/>
      <c r="AR349" s="57"/>
      <c r="AS349" s="56"/>
    </row>
    <row r="350" spans="1:45" s="5" customFormat="1" ht="17.100000000000001" hidden="1" customHeight="1" outlineLevel="2" x14ac:dyDescent="0.25">
      <c r="A350" s="49"/>
      <c r="B350" s="49"/>
      <c r="C350" s="49"/>
      <c r="D350" s="49"/>
      <c r="F350" s="62"/>
      <c r="H350" s="62"/>
      <c r="J350" s="62"/>
      <c r="L350" s="62"/>
      <c r="N350" s="62"/>
      <c r="P350" s="62"/>
      <c r="R350" s="62"/>
      <c r="T350" s="62"/>
      <c r="V350" s="62"/>
      <c r="X350" s="62"/>
      <c r="Z350" s="62"/>
      <c r="AB350" s="62"/>
      <c r="AD350" s="62"/>
      <c r="AF350" s="62"/>
      <c r="AH350" s="62"/>
      <c r="AJ350" s="62"/>
      <c r="AL350" s="62"/>
      <c r="AN350" s="62"/>
      <c r="AP350" s="62"/>
      <c r="AR350" s="62"/>
    </row>
    <row r="351" spans="1:45" ht="17.100000000000001" hidden="1" customHeight="1" outlineLevel="2" x14ac:dyDescent="0.25">
      <c r="A351" s="4" t="s">
        <v>127</v>
      </c>
      <c r="B351" s="4">
        <f>B324</f>
        <v>132</v>
      </c>
      <c r="C351" s="4">
        <f>C324</f>
        <v>110</v>
      </c>
      <c r="D351" s="4" t="str">
        <f>D324</f>
        <v/>
      </c>
      <c r="F351" s="43">
        <f>-SUM(F352:F357)</f>
        <v>0</v>
      </c>
      <c r="H351" s="43">
        <f>-SUM(H352:H357)</f>
        <v>0</v>
      </c>
      <c r="J351" s="43">
        <f>-SUM(J352:J357)</f>
        <v>0</v>
      </c>
      <c r="L351" s="43">
        <f>-SUM(L352:L357)</f>
        <v>0</v>
      </c>
      <c r="N351" s="43">
        <f>-SUM(N352:N357)</f>
        <v>0</v>
      </c>
      <c r="P351" s="43">
        <f>-SUM(P352:P357)</f>
        <v>0</v>
      </c>
      <c r="R351" s="43">
        <f>-SUM(R352:R357)</f>
        <v>0</v>
      </c>
      <c r="T351" s="43">
        <f>-SUM(T352:T357)</f>
        <v>0</v>
      </c>
      <c r="V351" s="43">
        <f>-SUM(V352:V357)</f>
        <v>0</v>
      </c>
      <c r="X351" s="43">
        <f>-SUM(X352:X357)</f>
        <v>0</v>
      </c>
      <c r="Z351" s="43">
        <f>-SUM(Z352:Z357)</f>
        <v>0</v>
      </c>
      <c r="AB351" s="43">
        <f>-SUM(AB352:AB357)</f>
        <v>0</v>
      </c>
      <c r="AD351" s="43">
        <f>-SUM(AD352:AD357)</f>
        <v>0</v>
      </c>
      <c r="AF351" s="43">
        <f>-SUM(AF352:AF357)</f>
        <v>0</v>
      </c>
      <c r="AH351" s="43">
        <f>-SUM(AH352:AH357)</f>
        <v>0</v>
      </c>
      <c r="AJ351" s="43">
        <f>-SUM(AJ352:AJ357)</f>
        <v>0</v>
      </c>
      <c r="AL351" s="43">
        <f>-SUM(AL352:AL357)</f>
        <v>0</v>
      </c>
      <c r="AN351" s="43">
        <f>-SUM(AN352:AN357)</f>
        <v>0</v>
      </c>
      <c r="AP351" s="43">
        <f>-SUM(AP352:AP357)</f>
        <v>0</v>
      </c>
      <c r="AR351" s="43">
        <f>-SUM(AR352:AR357)</f>
        <v>0</v>
      </c>
    </row>
    <row r="352" spans="1:45" ht="17.100000000000001" hidden="1" customHeight="1" outlineLevel="2" x14ac:dyDescent="0.25">
      <c r="A352" s="4" t="s">
        <v>127</v>
      </c>
      <c r="B352" s="4">
        <f t="shared" ref="B352:D357" si="468">B325</f>
        <v>132</v>
      </c>
      <c r="C352" s="4">
        <f t="shared" si="468"/>
        <v>120</v>
      </c>
      <c r="D352" s="4" t="str">
        <f t="shared" si="468"/>
        <v/>
      </c>
      <c r="F352" s="42"/>
      <c r="H352" s="42"/>
      <c r="J352" s="42"/>
      <c r="L352" s="42"/>
      <c r="N352" s="42"/>
      <c r="P352" s="42"/>
      <c r="R352" s="42"/>
      <c r="T352" s="42"/>
      <c r="V352" s="42"/>
      <c r="X352" s="42"/>
      <c r="Z352" s="42"/>
      <c r="AB352" s="42"/>
      <c r="AD352" s="42"/>
      <c r="AF352" s="42"/>
      <c r="AH352" s="42"/>
      <c r="AJ352" s="42"/>
      <c r="AL352" s="42"/>
      <c r="AN352" s="42"/>
      <c r="AP352" s="42"/>
      <c r="AR352" s="42"/>
    </row>
    <row r="353" spans="1:45" ht="17.100000000000001" hidden="1" customHeight="1" outlineLevel="2" x14ac:dyDescent="0.25">
      <c r="A353" s="4" t="s">
        <v>127</v>
      </c>
      <c r="B353" s="4">
        <f t="shared" si="468"/>
        <v>132</v>
      </c>
      <c r="C353" s="4">
        <f t="shared" si="468"/>
        <v>130</v>
      </c>
      <c r="D353" s="4" t="str">
        <f t="shared" si="468"/>
        <v/>
      </c>
      <c r="F353" s="42"/>
      <c r="H353" s="42"/>
      <c r="J353" s="42"/>
      <c r="L353" s="42"/>
      <c r="N353" s="42"/>
      <c r="P353" s="42"/>
      <c r="R353" s="42"/>
      <c r="T353" s="42"/>
      <c r="V353" s="42"/>
      <c r="X353" s="42"/>
      <c r="Z353" s="42"/>
      <c r="AB353" s="42"/>
      <c r="AD353" s="42"/>
      <c r="AF353" s="42"/>
      <c r="AH353" s="42"/>
      <c r="AJ353" s="42"/>
      <c r="AL353" s="42"/>
      <c r="AN353" s="42"/>
      <c r="AP353" s="42"/>
      <c r="AR353" s="42"/>
    </row>
    <row r="354" spans="1:45" ht="17.100000000000001" hidden="1" customHeight="1" outlineLevel="2" x14ac:dyDescent="0.25">
      <c r="A354" s="4" t="s">
        <v>127</v>
      </c>
      <c r="B354" s="4">
        <f t="shared" si="468"/>
        <v>132</v>
      </c>
      <c r="C354" s="4">
        <f t="shared" si="468"/>
        <v>140</v>
      </c>
      <c r="D354" s="4" t="str">
        <f t="shared" si="468"/>
        <v/>
      </c>
      <c r="F354" s="42"/>
      <c r="H354" s="42"/>
      <c r="J354" s="42"/>
      <c r="L354" s="42"/>
      <c r="N354" s="42"/>
      <c r="P354" s="42"/>
      <c r="R354" s="42"/>
      <c r="T354" s="42"/>
      <c r="V354" s="42"/>
      <c r="X354" s="42"/>
      <c r="Z354" s="42"/>
      <c r="AB354" s="42"/>
      <c r="AD354" s="42"/>
      <c r="AF354" s="42"/>
      <c r="AH354" s="42"/>
      <c r="AJ354" s="42"/>
      <c r="AL354" s="42"/>
      <c r="AN354" s="42"/>
      <c r="AP354" s="42"/>
      <c r="AR354" s="42"/>
    </row>
    <row r="355" spans="1:45" ht="17.100000000000001" hidden="1" customHeight="1" outlineLevel="2" x14ac:dyDescent="0.25">
      <c r="A355" s="4" t="s">
        <v>127</v>
      </c>
      <c r="B355" s="4">
        <f t="shared" si="468"/>
        <v>132</v>
      </c>
      <c r="C355" s="4">
        <f t="shared" si="468"/>
        <v>150</v>
      </c>
      <c r="D355" s="4" t="str">
        <f t="shared" si="468"/>
        <v/>
      </c>
      <c r="F355" s="42"/>
      <c r="H355" s="42"/>
      <c r="J355" s="42"/>
      <c r="L355" s="42"/>
      <c r="N355" s="42"/>
      <c r="P355" s="42"/>
      <c r="R355" s="42"/>
      <c r="T355" s="42"/>
      <c r="V355" s="42"/>
      <c r="X355" s="42"/>
      <c r="Z355" s="42"/>
      <c r="AB355" s="42"/>
      <c r="AD355" s="42"/>
      <c r="AF355" s="42"/>
      <c r="AH355" s="42"/>
      <c r="AJ355" s="42"/>
      <c r="AL355" s="42"/>
      <c r="AN355" s="42"/>
      <c r="AP355" s="42"/>
      <c r="AR355" s="42"/>
    </row>
    <row r="356" spans="1:45" ht="17.100000000000001" hidden="1" customHeight="1" outlineLevel="2" x14ac:dyDescent="0.25">
      <c r="A356" s="4" t="s">
        <v>127</v>
      </c>
      <c r="B356" s="4">
        <f t="shared" si="468"/>
        <v>132</v>
      </c>
      <c r="C356" s="4">
        <f t="shared" si="468"/>
        <v>160</v>
      </c>
      <c r="D356" s="4" t="str">
        <f t="shared" si="468"/>
        <v/>
      </c>
      <c r="F356" s="42"/>
      <c r="H356" s="42"/>
      <c r="J356" s="42"/>
      <c r="L356" s="42"/>
      <c r="N356" s="42"/>
      <c r="P356" s="42"/>
      <c r="R356" s="42"/>
      <c r="T356" s="42"/>
      <c r="V356" s="42"/>
      <c r="X356" s="42"/>
      <c r="Z356" s="42"/>
      <c r="AB356" s="42"/>
      <c r="AD356" s="42"/>
      <c r="AF356" s="42"/>
      <c r="AH356" s="42"/>
      <c r="AJ356" s="42"/>
      <c r="AL356" s="42"/>
      <c r="AN356" s="42"/>
      <c r="AP356" s="42"/>
      <c r="AR356" s="42"/>
    </row>
    <row r="357" spans="1:45" ht="17.100000000000001" hidden="1" customHeight="1" outlineLevel="2" x14ac:dyDescent="0.25">
      <c r="A357" s="4" t="s">
        <v>127</v>
      </c>
      <c r="B357" s="4">
        <f t="shared" si="468"/>
        <v>132</v>
      </c>
      <c r="C357" s="4">
        <f t="shared" si="468"/>
        <v>170</v>
      </c>
      <c r="D357" s="4" t="str">
        <f t="shared" si="468"/>
        <v/>
      </c>
      <c r="F357" s="42"/>
      <c r="H357" s="42"/>
      <c r="J357" s="42"/>
      <c r="L357" s="42"/>
      <c r="N357" s="42"/>
      <c r="P357" s="42"/>
      <c r="R357" s="42"/>
      <c r="T357" s="42"/>
      <c r="V357" s="42"/>
      <c r="X357" s="42"/>
      <c r="Z357" s="42"/>
      <c r="AB357" s="42"/>
      <c r="AD357" s="42"/>
      <c r="AF357" s="42"/>
      <c r="AH357" s="42"/>
      <c r="AJ357" s="42"/>
      <c r="AL357" s="42"/>
      <c r="AN357" s="42"/>
      <c r="AP357" s="42"/>
      <c r="AR357" s="42"/>
    </row>
    <row r="358" spans="1:45" ht="17.100000000000001" hidden="1" customHeight="1" outlineLevel="2" x14ac:dyDescent="0.25"/>
    <row r="359" spans="1:45" ht="17.100000000000001" hidden="1" customHeight="1" outlineLevel="2" x14ac:dyDescent="0.25">
      <c r="A359" s="4" t="s">
        <v>127</v>
      </c>
      <c r="B359" s="4">
        <f>B337</f>
        <v>132</v>
      </c>
      <c r="C359" s="4">
        <f>C337</f>
        <v>310</v>
      </c>
      <c r="D359" s="4" t="str">
        <f>D337</f>
        <v/>
      </c>
      <c r="F359" s="43">
        <f>-SUM(F360:F364)</f>
        <v>0</v>
      </c>
      <c r="H359" s="43">
        <f>-SUM(H360:H364)</f>
        <v>0</v>
      </c>
      <c r="J359" s="43">
        <f>-SUM(J360:J364)</f>
        <v>0</v>
      </c>
      <c r="L359" s="43">
        <f>-SUM(L360:L364)</f>
        <v>0</v>
      </c>
      <c r="N359" s="43">
        <f>-SUM(N360:N364)</f>
        <v>0</v>
      </c>
      <c r="P359" s="43">
        <f>-SUM(P360:P364)</f>
        <v>0</v>
      </c>
      <c r="R359" s="43">
        <f>-SUM(R360:R364)</f>
        <v>0</v>
      </c>
      <c r="T359" s="43">
        <f>-SUM(T360:T364)</f>
        <v>0</v>
      </c>
      <c r="V359" s="43">
        <f>-SUM(V360:V364)</f>
        <v>0</v>
      </c>
      <c r="X359" s="43">
        <f>-SUM(X360:X364)</f>
        <v>0</v>
      </c>
      <c r="Z359" s="43">
        <f>-SUM(Z360:Z364)</f>
        <v>0</v>
      </c>
      <c r="AB359" s="43">
        <f>-SUM(AB360:AB364)</f>
        <v>0</v>
      </c>
      <c r="AD359" s="43">
        <f>-SUM(AD360:AD364)</f>
        <v>0</v>
      </c>
      <c r="AF359" s="43">
        <f>-SUM(AF360:AF364)</f>
        <v>0</v>
      </c>
      <c r="AH359" s="43">
        <f>-SUM(AH360:AH364)</f>
        <v>0</v>
      </c>
      <c r="AJ359" s="43">
        <f>-SUM(AJ360:AJ364)</f>
        <v>0</v>
      </c>
      <c r="AL359" s="43">
        <f>-SUM(AL360:AL364)</f>
        <v>0</v>
      </c>
      <c r="AN359" s="43">
        <f>-SUM(AN360:AN364)</f>
        <v>0</v>
      </c>
      <c r="AP359" s="43">
        <f>-SUM(AP360:AP364)</f>
        <v>0</v>
      </c>
      <c r="AR359" s="43">
        <f>-SUM(AR360:AR364)</f>
        <v>0</v>
      </c>
    </row>
    <row r="360" spans="1:45" ht="17.100000000000001" hidden="1" customHeight="1" outlineLevel="2" x14ac:dyDescent="0.25">
      <c r="A360" s="4" t="s">
        <v>127</v>
      </c>
      <c r="B360" s="4">
        <f t="shared" ref="B360:C364" si="469">B338</f>
        <v>132</v>
      </c>
      <c r="C360" s="4">
        <f t="shared" si="469"/>
        <v>320</v>
      </c>
      <c r="D360" s="4" t="str">
        <f>D338</f>
        <v/>
      </c>
      <c r="F360" s="42"/>
      <c r="H360" s="42"/>
      <c r="J360" s="42"/>
      <c r="L360" s="42"/>
      <c r="N360" s="42"/>
      <c r="P360" s="42"/>
      <c r="R360" s="42"/>
      <c r="T360" s="42"/>
      <c r="V360" s="42"/>
      <c r="X360" s="42"/>
      <c r="Z360" s="42"/>
      <c r="AB360" s="42"/>
      <c r="AD360" s="42"/>
      <c r="AF360" s="42"/>
      <c r="AH360" s="42"/>
      <c r="AJ360" s="42"/>
      <c r="AL360" s="42"/>
      <c r="AN360" s="42"/>
      <c r="AP360" s="42"/>
      <c r="AR360" s="42"/>
    </row>
    <row r="361" spans="1:45" ht="17.100000000000001" hidden="1" customHeight="1" outlineLevel="2" x14ac:dyDescent="0.25">
      <c r="A361" s="4" t="s">
        <v>127</v>
      </c>
      <c r="B361" s="4">
        <f t="shared" si="469"/>
        <v>132</v>
      </c>
      <c r="C361" s="4">
        <f t="shared" si="469"/>
        <v>330</v>
      </c>
      <c r="D361" s="4" t="str">
        <f>D339</f>
        <v/>
      </c>
      <c r="F361" s="42"/>
      <c r="H361" s="42"/>
      <c r="J361" s="42"/>
      <c r="L361" s="42"/>
      <c r="N361" s="42"/>
      <c r="P361" s="42"/>
      <c r="R361" s="42"/>
      <c r="T361" s="42"/>
      <c r="V361" s="42"/>
      <c r="X361" s="42"/>
      <c r="Z361" s="42"/>
      <c r="AB361" s="42"/>
      <c r="AD361" s="42"/>
      <c r="AF361" s="42"/>
      <c r="AH361" s="42"/>
      <c r="AJ361" s="42"/>
      <c r="AL361" s="42"/>
      <c r="AN361" s="42"/>
      <c r="AP361" s="42"/>
      <c r="AR361" s="42"/>
    </row>
    <row r="362" spans="1:45" ht="17.100000000000001" hidden="1" customHeight="1" outlineLevel="2" x14ac:dyDescent="0.25">
      <c r="A362" s="4" t="s">
        <v>127</v>
      </c>
      <c r="B362" s="4">
        <f t="shared" si="469"/>
        <v>132</v>
      </c>
      <c r="C362" s="4">
        <f t="shared" si="469"/>
        <v>340</v>
      </c>
      <c r="D362" s="4" t="str">
        <f>D340</f>
        <v/>
      </c>
      <c r="F362" s="42"/>
      <c r="H362" s="42"/>
      <c r="J362" s="42"/>
      <c r="L362" s="42"/>
      <c r="N362" s="42"/>
      <c r="P362" s="42"/>
      <c r="R362" s="42"/>
      <c r="T362" s="42"/>
      <c r="V362" s="42"/>
      <c r="X362" s="42"/>
      <c r="Z362" s="42"/>
      <c r="AB362" s="42"/>
      <c r="AD362" s="42"/>
      <c r="AF362" s="42"/>
      <c r="AH362" s="42"/>
      <c r="AJ362" s="42"/>
      <c r="AL362" s="42"/>
      <c r="AN362" s="42"/>
      <c r="AP362" s="42"/>
      <c r="AR362" s="42"/>
    </row>
    <row r="363" spans="1:45" ht="17.100000000000001" hidden="1" customHeight="1" outlineLevel="2" x14ac:dyDescent="0.25">
      <c r="A363" s="4" t="s">
        <v>127</v>
      </c>
      <c r="B363" s="4">
        <f t="shared" si="469"/>
        <v>132</v>
      </c>
      <c r="C363" s="4">
        <f t="shared" si="469"/>
        <v>350</v>
      </c>
      <c r="D363" s="4" t="str">
        <f>D341</f>
        <v/>
      </c>
      <c r="F363" s="42"/>
      <c r="H363" s="42"/>
      <c r="J363" s="42"/>
      <c r="L363" s="42"/>
      <c r="N363" s="42"/>
      <c r="P363" s="42"/>
      <c r="R363" s="42"/>
      <c r="T363" s="42"/>
      <c r="V363" s="42"/>
      <c r="X363" s="42"/>
      <c r="Z363" s="42"/>
      <c r="AB363" s="42"/>
      <c r="AD363" s="42"/>
      <c r="AF363" s="42"/>
      <c r="AH363" s="42"/>
      <c r="AJ363" s="42"/>
      <c r="AL363" s="42"/>
      <c r="AN363" s="42"/>
      <c r="AP363" s="42"/>
      <c r="AR363" s="42"/>
    </row>
    <row r="364" spans="1:45" ht="17.100000000000001" hidden="1" customHeight="1" outlineLevel="2" x14ac:dyDescent="0.25">
      <c r="A364" s="4" t="s">
        <v>127</v>
      </c>
      <c r="B364" s="4">
        <f t="shared" si="469"/>
        <v>132</v>
      </c>
      <c r="C364" s="4">
        <f t="shared" si="469"/>
        <v>360</v>
      </c>
      <c r="D364" s="4" t="str">
        <f>D342</f>
        <v/>
      </c>
      <c r="F364" s="42"/>
      <c r="H364" s="42"/>
      <c r="J364" s="42"/>
      <c r="L364" s="42"/>
      <c r="N364" s="42"/>
      <c r="P364" s="42"/>
      <c r="R364" s="42"/>
      <c r="T364" s="42"/>
      <c r="V364" s="42"/>
      <c r="X364" s="42"/>
      <c r="Z364" s="42"/>
      <c r="AB364" s="42"/>
      <c r="AD364" s="42"/>
      <c r="AF364" s="42"/>
      <c r="AH364" s="42"/>
      <c r="AJ364" s="42"/>
      <c r="AL364" s="42"/>
      <c r="AN364" s="42"/>
      <c r="AP364" s="42"/>
      <c r="AR364" s="42"/>
    </row>
    <row r="365" spans="1:45" ht="17.100000000000001" hidden="1" customHeight="1" outlineLevel="1" x14ac:dyDescent="0.25"/>
    <row r="366" spans="1:45" ht="17.100000000000001" hidden="1" customHeight="1" outlineLevel="1" collapsed="1" x14ac:dyDescent="0.25">
      <c r="A366" s="54"/>
      <c r="B366" s="54"/>
      <c r="C366" s="55"/>
      <c r="D366" s="54" t="s">
        <v>128</v>
      </c>
      <c r="E366" s="56"/>
      <c r="F366" s="57"/>
      <c r="G366" s="56"/>
      <c r="H366" s="57"/>
      <c r="I366" s="56"/>
      <c r="J366" s="57"/>
      <c r="K366" s="56"/>
      <c r="L366" s="57"/>
      <c r="M366" s="56"/>
      <c r="N366" s="57"/>
      <c r="O366" s="56"/>
      <c r="P366" s="57"/>
      <c r="Q366" s="56"/>
      <c r="R366" s="57"/>
      <c r="S366" s="56"/>
      <c r="T366" s="57"/>
      <c r="U366" s="56"/>
      <c r="V366" s="57"/>
      <c r="W366" s="56"/>
      <c r="X366" s="57"/>
      <c r="Y366" s="56"/>
      <c r="Z366" s="57"/>
      <c r="AA366" s="56"/>
      <c r="AB366" s="57"/>
      <c r="AC366" s="56"/>
      <c r="AD366" s="57"/>
      <c r="AE366" s="56"/>
      <c r="AF366" s="57"/>
      <c r="AG366" s="56"/>
      <c r="AH366" s="57"/>
      <c r="AI366" s="56"/>
      <c r="AJ366" s="57"/>
      <c r="AK366" s="56"/>
      <c r="AL366" s="57"/>
      <c r="AM366" s="56"/>
      <c r="AN366" s="57"/>
      <c r="AO366" s="56"/>
      <c r="AP366" s="57"/>
      <c r="AQ366" s="56"/>
      <c r="AR366" s="57"/>
      <c r="AS366" s="56"/>
    </row>
    <row r="367" spans="1:45" ht="17.100000000000001" hidden="1" customHeight="1" outlineLevel="2" x14ac:dyDescent="0.25"/>
    <row r="368" spans="1:45" s="5" customFormat="1" ht="17.100000000000001" hidden="1" customHeight="1" outlineLevel="2" x14ac:dyDescent="0.25">
      <c r="A368" s="58"/>
      <c r="B368" s="58"/>
      <c r="C368" s="58"/>
      <c r="D368" s="58" t="str">
        <f>D321</f>
        <v>Cost at the end of the year - Leased cars  -  PY</v>
      </c>
      <c r="E368" s="60"/>
      <c r="F368" s="61">
        <f>F321</f>
        <v>0</v>
      </c>
      <c r="G368" s="60"/>
      <c r="H368" s="61">
        <f>H321</f>
        <v>0</v>
      </c>
      <c r="I368" s="60"/>
      <c r="J368" s="61">
        <f>J321</f>
        <v>0</v>
      </c>
      <c r="K368" s="60"/>
      <c r="L368" s="61">
        <f>L321</f>
        <v>0</v>
      </c>
      <c r="M368" s="60"/>
      <c r="N368" s="61">
        <f>N321</f>
        <v>0</v>
      </c>
      <c r="O368" s="60"/>
      <c r="P368" s="61">
        <f>P321</f>
        <v>0</v>
      </c>
      <c r="Q368" s="60"/>
      <c r="R368" s="61">
        <f>R321</f>
        <v>0</v>
      </c>
      <c r="S368" s="60"/>
      <c r="T368" s="61">
        <f>T321</f>
        <v>0</v>
      </c>
      <c r="U368" s="60"/>
      <c r="V368" s="61">
        <f>V321</f>
        <v>0</v>
      </c>
      <c r="W368" s="60"/>
      <c r="X368" s="61">
        <f>X321</f>
        <v>0</v>
      </c>
      <c r="Y368" s="60"/>
      <c r="Z368" s="61">
        <f>Z321</f>
        <v>0</v>
      </c>
      <c r="AA368" s="60"/>
      <c r="AB368" s="61">
        <f>AB321</f>
        <v>0</v>
      </c>
      <c r="AC368" s="60"/>
      <c r="AD368" s="61">
        <f>AD321</f>
        <v>0</v>
      </c>
      <c r="AE368" s="60"/>
      <c r="AF368" s="61">
        <f>AF321</f>
        <v>0</v>
      </c>
      <c r="AG368" s="60"/>
      <c r="AH368" s="61">
        <f>AH321</f>
        <v>0</v>
      </c>
      <c r="AI368" s="60"/>
      <c r="AJ368" s="61">
        <f>AJ321</f>
        <v>0</v>
      </c>
      <c r="AK368" s="60"/>
      <c r="AL368" s="61">
        <f>AL321</f>
        <v>0</v>
      </c>
      <c r="AM368" s="60"/>
      <c r="AN368" s="61">
        <f>AN321</f>
        <v>0</v>
      </c>
      <c r="AO368" s="60"/>
      <c r="AP368" s="61">
        <f>AP321</f>
        <v>0</v>
      </c>
      <c r="AQ368" s="60"/>
      <c r="AR368" s="61">
        <f>AR321</f>
        <v>0</v>
      </c>
      <c r="AS368" s="60"/>
    </row>
    <row r="369" spans="1:45" ht="17.100000000000001" hidden="1" customHeight="1" outlineLevel="2" x14ac:dyDescent="0.25">
      <c r="D369" s="4" t="s">
        <v>124</v>
      </c>
      <c r="F369" s="43">
        <f>F371-F368</f>
        <v>0</v>
      </c>
      <c r="H369" s="43">
        <f>H371-H368</f>
        <v>0</v>
      </c>
      <c r="J369" s="43">
        <f>J371-J368</f>
        <v>0</v>
      </c>
      <c r="L369" s="43">
        <f>L371-L368</f>
        <v>0</v>
      </c>
      <c r="N369" s="43">
        <f>N371-N368</f>
        <v>0</v>
      </c>
      <c r="P369" s="43">
        <f>P371-P368</f>
        <v>0</v>
      </c>
      <c r="R369" s="43">
        <f>R371-R368</f>
        <v>0</v>
      </c>
      <c r="T369" s="43">
        <f>T371-T368</f>
        <v>0</v>
      </c>
      <c r="V369" s="43">
        <f>V371-V368</f>
        <v>0</v>
      </c>
      <c r="X369" s="43">
        <f>X371-X368</f>
        <v>0</v>
      </c>
      <c r="Z369" s="43">
        <f>Z371-Z368</f>
        <v>0</v>
      </c>
      <c r="AB369" s="43">
        <f>AB371-AB368</f>
        <v>0</v>
      </c>
      <c r="AD369" s="43">
        <f>AD371-AD368</f>
        <v>0</v>
      </c>
      <c r="AF369" s="43">
        <f>AF371-AF368</f>
        <v>0</v>
      </c>
      <c r="AH369" s="43">
        <f>AH371-AH368</f>
        <v>0</v>
      </c>
      <c r="AJ369" s="43">
        <f>AJ371-AJ368</f>
        <v>0</v>
      </c>
      <c r="AL369" s="43">
        <f>AL371-AL368</f>
        <v>0</v>
      </c>
      <c r="AN369" s="43">
        <f>AN371-AN368</f>
        <v>0</v>
      </c>
      <c r="AP369" s="43">
        <f>AP371-AP368</f>
        <v>0</v>
      </c>
      <c r="AR369" s="43">
        <f>AR371-AR368</f>
        <v>0</v>
      </c>
    </row>
    <row r="370" spans="1:45" ht="17.100000000000001" hidden="1" customHeight="1" outlineLevel="2" x14ac:dyDescent="0.25"/>
    <row r="371" spans="1:45" ht="17.100000000000001" hidden="1" customHeight="1" outlineLevel="2" x14ac:dyDescent="0.25">
      <c r="D371" s="4" t="str">
        <f>D324</f>
        <v/>
      </c>
      <c r="F371" s="43">
        <f>SUM(F324,F351)</f>
        <v>0</v>
      </c>
      <c r="H371" s="43">
        <f>SUM(H324,H351)</f>
        <v>0</v>
      </c>
      <c r="J371" s="43">
        <f>SUM(J324,J351)</f>
        <v>0</v>
      </c>
      <c r="L371" s="43">
        <f>SUM(L324,L351)</f>
        <v>0</v>
      </c>
      <c r="N371" s="43">
        <f>SUM(N324,N351)</f>
        <v>0</v>
      </c>
      <c r="P371" s="43">
        <f>SUM(P324,P351)</f>
        <v>0</v>
      </c>
      <c r="R371" s="43">
        <f>SUM(R324,R351)</f>
        <v>0</v>
      </c>
      <c r="T371" s="43">
        <f>SUM(T324,T351)</f>
        <v>0</v>
      </c>
      <c r="V371" s="43">
        <f>SUM(V324,V351)</f>
        <v>0</v>
      </c>
      <c r="X371" s="43">
        <f>SUM(X324,X351)</f>
        <v>0</v>
      </c>
      <c r="Z371" s="43">
        <f>SUM(Z324,Z351)</f>
        <v>0</v>
      </c>
      <c r="AB371" s="43">
        <f>SUM(AB324,AB351)</f>
        <v>0</v>
      </c>
      <c r="AD371" s="43">
        <f>SUM(AD324,AD351)</f>
        <v>0</v>
      </c>
      <c r="AF371" s="43">
        <f>SUM(AF324,AF351)</f>
        <v>0</v>
      </c>
      <c r="AH371" s="43">
        <f>SUM(AH324,AH351)</f>
        <v>0</v>
      </c>
      <c r="AJ371" s="43">
        <f>SUM(AJ324,AJ351)</f>
        <v>0</v>
      </c>
      <c r="AL371" s="43">
        <f>SUM(AL324,AL351)</f>
        <v>0</v>
      </c>
      <c r="AN371" s="43">
        <f>SUM(AN324,AN351)</f>
        <v>0</v>
      </c>
      <c r="AP371" s="43">
        <f>SUM(AP324,AP351)</f>
        <v>0</v>
      </c>
      <c r="AR371" s="43">
        <f>SUM(AR324,AR351)</f>
        <v>0</v>
      </c>
    </row>
    <row r="372" spans="1:45" ht="17.100000000000001" hidden="1" customHeight="1" outlineLevel="2" x14ac:dyDescent="0.25">
      <c r="D372" s="4" t="str">
        <f>D325</f>
        <v/>
      </c>
      <c r="F372" s="43">
        <f t="shared" ref="F372:F377" si="470">SUM(F325,F352)</f>
        <v>0</v>
      </c>
      <c r="H372" s="43">
        <f t="shared" ref="H372:J377" si="471">SUM(H325,H352)</f>
        <v>0</v>
      </c>
      <c r="J372" s="43">
        <f t="shared" si="471"/>
        <v>0</v>
      </c>
      <c r="L372" s="43">
        <f t="shared" ref="L372:L377" si="472">SUM(L325,L352)</f>
        <v>0</v>
      </c>
      <c r="N372" s="43">
        <f t="shared" ref="N372:N377" si="473">SUM(N325,N352)</f>
        <v>0</v>
      </c>
      <c r="P372" s="43">
        <f t="shared" ref="P372:P377" si="474">SUM(P325,P352)</f>
        <v>0</v>
      </c>
      <c r="R372" s="43">
        <f t="shared" ref="R372:R377" si="475">SUM(R325,R352)</f>
        <v>0</v>
      </c>
      <c r="T372" s="43">
        <f t="shared" ref="T372:T377" si="476">SUM(T325,T352)</f>
        <v>0</v>
      </c>
      <c r="V372" s="43">
        <f t="shared" ref="V372:V377" si="477">SUM(V325,V352)</f>
        <v>0</v>
      </c>
      <c r="X372" s="43">
        <f t="shared" ref="X372:X377" si="478">SUM(X325,X352)</f>
        <v>0</v>
      </c>
      <c r="Z372" s="43">
        <f t="shared" ref="Z372:Z377" si="479">SUM(Z325,Z352)</f>
        <v>0</v>
      </c>
      <c r="AB372" s="43">
        <f t="shared" ref="AB372:AB377" si="480">SUM(AB325,AB352)</f>
        <v>0</v>
      </c>
      <c r="AD372" s="43">
        <f t="shared" ref="AD372:AD377" si="481">SUM(AD325,AD352)</f>
        <v>0</v>
      </c>
      <c r="AF372" s="43">
        <f t="shared" ref="AF372:AF377" si="482">SUM(AF325,AF352)</f>
        <v>0</v>
      </c>
      <c r="AH372" s="43">
        <f t="shared" ref="AH372:AH377" si="483">SUM(AH325,AH352)</f>
        <v>0</v>
      </c>
      <c r="AJ372" s="43">
        <f t="shared" ref="AJ372:AJ377" si="484">SUM(AJ325,AJ352)</f>
        <v>0</v>
      </c>
      <c r="AL372" s="43">
        <f t="shared" ref="AL372:AL377" si="485">SUM(AL325,AL352)</f>
        <v>0</v>
      </c>
      <c r="AN372" s="43">
        <f t="shared" ref="AN372:AN377" si="486">SUM(AN325,AN352)</f>
        <v>0</v>
      </c>
      <c r="AP372" s="43">
        <f t="shared" ref="AP372:AP377" si="487">SUM(AP325,AP352)</f>
        <v>0</v>
      </c>
      <c r="AR372" s="43">
        <f t="shared" ref="AR372:AR377" si="488">SUM(AR325,AR352)</f>
        <v>0</v>
      </c>
    </row>
    <row r="373" spans="1:45" ht="17.100000000000001" hidden="1" customHeight="1" outlineLevel="2" x14ac:dyDescent="0.25">
      <c r="D373" s="4" t="str">
        <f t="shared" ref="D373:D378" si="489">D326</f>
        <v/>
      </c>
      <c r="F373" s="43">
        <f t="shared" si="470"/>
        <v>0</v>
      </c>
      <c r="H373" s="43">
        <f t="shared" si="471"/>
        <v>0</v>
      </c>
      <c r="J373" s="43">
        <f t="shared" si="471"/>
        <v>0</v>
      </c>
      <c r="L373" s="43">
        <f t="shared" si="472"/>
        <v>0</v>
      </c>
      <c r="N373" s="43">
        <f t="shared" si="473"/>
        <v>0</v>
      </c>
      <c r="P373" s="43">
        <f t="shared" si="474"/>
        <v>0</v>
      </c>
      <c r="R373" s="43">
        <f t="shared" si="475"/>
        <v>0</v>
      </c>
      <c r="T373" s="43">
        <f t="shared" si="476"/>
        <v>0</v>
      </c>
      <c r="V373" s="43">
        <f t="shared" si="477"/>
        <v>0</v>
      </c>
      <c r="X373" s="43">
        <f t="shared" si="478"/>
        <v>0</v>
      </c>
      <c r="Z373" s="43">
        <f t="shared" si="479"/>
        <v>0</v>
      </c>
      <c r="AB373" s="43">
        <f t="shared" si="480"/>
        <v>0</v>
      </c>
      <c r="AD373" s="43">
        <f t="shared" si="481"/>
        <v>0</v>
      </c>
      <c r="AF373" s="43">
        <f t="shared" si="482"/>
        <v>0</v>
      </c>
      <c r="AH373" s="43">
        <f t="shared" si="483"/>
        <v>0</v>
      </c>
      <c r="AJ373" s="43">
        <f t="shared" si="484"/>
        <v>0</v>
      </c>
      <c r="AL373" s="43">
        <f t="shared" si="485"/>
        <v>0</v>
      </c>
      <c r="AN373" s="43">
        <f t="shared" si="486"/>
        <v>0</v>
      </c>
      <c r="AP373" s="43">
        <f t="shared" si="487"/>
        <v>0</v>
      </c>
      <c r="AR373" s="43">
        <f t="shared" si="488"/>
        <v>0</v>
      </c>
    </row>
    <row r="374" spans="1:45" ht="17.100000000000001" hidden="1" customHeight="1" outlineLevel="2" x14ac:dyDescent="0.25">
      <c r="D374" s="4" t="str">
        <f t="shared" si="489"/>
        <v/>
      </c>
      <c r="F374" s="43">
        <f t="shared" si="470"/>
        <v>0</v>
      </c>
      <c r="H374" s="43">
        <f t="shared" si="471"/>
        <v>0</v>
      </c>
      <c r="J374" s="43">
        <f t="shared" si="471"/>
        <v>0</v>
      </c>
      <c r="L374" s="43">
        <f t="shared" si="472"/>
        <v>0</v>
      </c>
      <c r="N374" s="43">
        <f t="shared" si="473"/>
        <v>0</v>
      </c>
      <c r="P374" s="43">
        <f t="shared" si="474"/>
        <v>0</v>
      </c>
      <c r="R374" s="43">
        <f t="shared" si="475"/>
        <v>0</v>
      </c>
      <c r="T374" s="43">
        <f t="shared" si="476"/>
        <v>0</v>
      </c>
      <c r="V374" s="43">
        <f t="shared" si="477"/>
        <v>0</v>
      </c>
      <c r="X374" s="43">
        <f t="shared" si="478"/>
        <v>0</v>
      </c>
      <c r="Z374" s="43">
        <f t="shared" si="479"/>
        <v>0</v>
      </c>
      <c r="AB374" s="43">
        <f t="shared" si="480"/>
        <v>0</v>
      </c>
      <c r="AD374" s="43">
        <f t="shared" si="481"/>
        <v>0</v>
      </c>
      <c r="AF374" s="43">
        <f t="shared" si="482"/>
        <v>0</v>
      </c>
      <c r="AH374" s="43">
        <f t="shared" si="483"/>
        <v>0</v>
      </c>
      <c r="AJ374" s="43">
        <f t="shared" si="484"/>
        <v>0</v>
      </c>
      <c r="AL374" s="43">
        <f t="shared" si="485"/>
        <v>0</v>
      </c>
      <c r="AN374" s="43">
        <f t="shared" si="486"/>
        <v>0</v>
      </c>
      <c r="AP374" s="43">
        <f t="shared" si="487"/>
        <v>0</v>
      </c>
      <c r="AR374" s="43">
        <f t="shared" si="488"/>
        <v>0</v>
      </c>
    </row>
    <row r="375" spans="1:45" ht="17.100000000000001" hidden="1" customHeight="1" outlineLevel="2" x14ac:dyDescent="0.25">
      <c r="D375" s="4" t="str">
        <f t="shared" si="489"/>
        <v/>
      </c>
      <c r="F375" s="43">
        <f t="shared" si="470"/>
        <v>0</v>
      </c>
      <c r="H375" s="43">
        <f t="shared" si="471"/>
        <v>0</v>
      </c>
      <c r="J375" s="43">
        <f t="shared" si="471"/>
        <v>0</v>
      </c>
      <c r="L375" s="43">
        <f t="shared" si="472"/>
        <v>0</v>
      </c>
      <c r="N375" s="43">
        <f t="shared" si="473"/>
        <v>0</v>
      </c>
      <c r="P375" s="43">
        <f t="shared" si="474"/>
        <v>0</v>
      </c>
      <c r="R375" s="43">
        <f t="shared" si="475"/>
        <v>0</v>
      </c>
      <c r="T375" s="43">
        <f t="shared" si="476"/>
        <v>0</v>
      </c>
      <c r="V375" s="43">
        <f t="shared" si="477"/>
        <v>0</v>
      </c>
      <c r="X375" s="43">
        <f t="shared" si="478"/>
        <v>0</v>
      </c>
      <c r="Z375" s="43">
        <f t="shared" si="479"/>
        <v>0</v>
      </c>
      <c r="AB375" s="43">
        <f t="shared" si="480"/>
        <v>0</v>
      </c>
      <c r="AD375" s="43">
        <f t="shared" si="481"/>
        <v>0</v>
      </c>
      <c r="AF375" s="43">
        <f t="shared" si="482"/>
        <v>0</v>
      </c>
      <c r="AH375" s="43">
        <f t="shared" si="483"/>
        <v>0</v>
      </c>
      <c r="AJ375" s="43">
        <f t="shared" si="484"/>
        <v>0</v>
      </c>
      <c r="AL375" s="43">
        <f t="shared" si="485"/>
        <v>0</v>
      </c>
      <c r="AN375" s="43">
        <f t="shared" si="486"/>
        <v>0</v>
      </c>
      <c r="AP375" s="43">
        <f t="shared" si="487"/>
        <v>0</v>
      </c>
      <c r="AR375" s="43">
        <f t="shared" si="488"/>
        <v>0</v>
      </c>
    </row>
    <row r="376" spans="1:45" ht="17.100000000000001" hidden="1" customHeight="1" outlineLevel="2" x14ac:dyDescent="0.25">
      <c r="D376" s="4" t="str">
        <f t="shared" si="489"/>
        <v/>
      </c>
      <c r="F376" s="43">
        <f t="shared" si="470"/>
        <v>0</v>
      </c>
      <c r="H376" s="43">
        <f t="shared" si="471"/>
        <v>0</v>
      </c>
      <c r="J376" s="43">
        <f t="shared" si="471"/>
        <v>0</v>
      </c>
      <c r="L376" s="43">
        <f t="shared" si="472"/>
        <v>0</v>
      </c>
      <c r="N376" s="43">
        <f t="shared" si="473"/>
        <v>0</v>
      </c>
      <c r="P376" s="43">
        <f t="shared" si="474"/>
        <v>0</v>
      </c>
      <c r="R376" s="43">
        <f t="shared" si="475"/>
        <v>0</v>
      </c>
      <c r="T376" s="43">
        <f t="shared" si="476"/>
        <v>0</v>
      </c>
      <c r="V376" s="43">
        <f t="shared" si="477"/>
        <v>0</v>
      </c>
      <c r="X376" s="43">
        <f t="shared" si="478"/>
        <v>0</v>
      </c>
      <c r="Z376" s="43">
        <f t="shared" si="479"/>
        <v>0</v>
      </c>
      <c r="AB376" s="43">
        <f t="shared" si="480"/>
        <v>0</v>
      </c>
      <c r="AD376" s="43">
        <f t="shared" si="481"/>
        <v>0</v>
      </c>
      <c r="AF376" s="43">
        <f t="shared" si="482"/>
        <v>0</v>
      </c>
      <c r="AH376" s="43">
        <f t="shared" si="483"/>
        <v>0</v>
      </c>
      <c r="AJ376" s="43">
        <f t="shared" si="484"/>
        <v>0</v>
      </c>
      <c r="AL376" s="43">
        <f t="shared" si="485"/>
        <v>0</v>
      </c>
      <c r="AN376" s="43">
        <f t="shared" si="486"/>
        <v>0</v>
      </c>
      <c r="AP376" s="43">
        <f t="shared" si="487"/>
        <v>0</v>
      </c>
      <c r="AR376" s="43">
        <f t="shared" si="488"/>
        <v>0</v>
      </c>
    </row>
    <row r="377" spans="1:45" ht="17.100000000000001" hidden="1" customHeight="1" outlineLevel="2" x14ac:dyDescent="0.25">
      <c r="D377" s="4" t="str">
        <f t="shared" si="489"/>
        <v/>
      </c>
      <c r="F377" s="43">
        <f t="shared" si="470"/>
        <v>0</v>
      </c>
      <c r="H377" s="43">
        <f t="shared" si="471"/>
        <v>0</v>
      </c>
      <c r="J377" s="43">
        <f t="shared" si="471"/>
        <v>0</v>
      </c>
      <c r="L377" s="43">
        <f t="shared" si="472"/>
        <v>0</v>
      </c>
      <c r="N377" s="43">
        <f t="shared" si="473"/>
        <v>0</v>
      </c>
      <c r="P377" s="43">
        <f t="shared" si="474"/>
        <v>0</v>
      </c>
      <c r="R377" s="43">
        <f t="shared" si="475"/>
        <v>0</v>
      </c>
      <c r="T377" s="43">
        <f t="shared" si="476"/>
        <v>0</v>
      </c>
      <c r="V377" s="43">
        <f t="shared" si="477"/>
        <v>0</v>
      </c>
      <c r="X377" s="43">
        <f t="shared" si="478"/>
        <v>0</v>
      </c>
      <c r="Z377" s="43">
        <f t="shared" si="479"/>
        <v>0</v>
      </c>
      <c r="AB377" s="43">
        <f t="shared" si="480"/>
        <v>0</v>
      </c>
      <c r="AD377" s="43">
        <f t="shared" si="481"/>
        <v>0</v>
      </c>
      <c r="AF377" s="43">
        <f t="shared" si="482"/>
        <v>0</v>
      </c>
      <c r="AH377" s="43">
        <f t="shared" si="483"/>
        <v>0</v>
      </c>
      <c r="AJ377" s="43">
        <f t="shared" si="484"/>
        <v>0</v>
      </c>
      <c r="AL377" s="43">
        <f t="shared" si="485"/>
        <v>0</v>
      </c>
      <c r="AN377" s="43">
        <f t="shared" si="486"/>
        <v>0</v>
      </c>
      <c r="AP377" s="43">
        <f t="shared" si="487"/>
        <v>0</v>
      </c>
      <c r="AR377" s="43">
        <f t="shared" si="488"/>
        <v>0</v>
      </c>
    </row>
    <row r="378" spans="1:45" s="5" customFormat="1" ht="17.100000000000001" hidden="1" customHeight="1" outlineLevel="2" x14ac:dyDescent="0.25">
      <c r="A378" s="58"/>
      <c r="B378" s="58"/>
      <c r="C378" s="58"/>
      <c r="D378" s="58" t="str">
        <f t="shared" si="489"/>
        <v>Cost at the end of the year - Leased cars</v>
      </c>
      <c r="E378" s="60"/>
      <c r="F378" s="61">
        <f>SUM(F371:F377)</f>
        <v>0</v>
      </c>
      <c r="G378" s="60"/>
      <c r="H378" s="61">
        <f>SUM(H371:H377)</f>
        <v>0</v>
      </c>
      <c r="I378" s="60"/>
      <c r="J378" s="61">
        <f>SUM(J371:J377)</f>
        <v>0</v>
      </c>
      <c r="K378" s="60"/>
      <c r="L378" s="61">
        <f>SUM(L371:L377)</f>
        <v>0</v>
      </c>
      <c r="M378" s="60"/>
      <c r="N378" s="61">
        <f>SUM(N371:N377)</f>
        <v>0</v>
      </c>
      <c r="O378" s="60"/>
      <c r="P378" s="61">
        <f>SUM(P371:P377)</f>
        <v>0</v>
      </c>
      <c r="Q378" s="60"/>
      <c r="R378" s="61">
        <f>SUM(R371:R377)</f>
        <v>0</v>
      </c>
      <c r="S378" s="60"/>
      <c r="T378" s="61">
        <f>SUM(T371:T377)</f>
        <v>0</v>
      </c>
      <c r="U378" s="60"/>
      <c r="V378" s="61">
        <f>SUM(V371:V377)</f>
        <v>0</v>
      </c>
      <c r="W378" s="60"/>
      <c r="X378" s="61">
        <f>SUM(X371:X377)</f>
        <v>0</v>
      </c>
      <c r="Y378" s="60"/>
      <c r="Z378" s="61">
        <f>SUM(Z371:Z377)</f>
        <v>0</v>
      </c>
      <c r="AA378" s="60"/>
      <c r="AB378" s="61">
        <f>SUM(AB371:AB377)</f>
        <v>0</v>
      </c>
      <c r="AC378" s="60"/>
      <c r="AD378" s="61">
        <f>SUM(AD371:AD377)</f>
        <v>0</v>
      </c>
      <c r="AE378" s="60"/>
      <c r="AF378" s="61">
        <f>SUM(AF371:AF377)</f>
        <v>0</v>
      </c>
      <c r="AG378" s="60"/>
      <c r="AH378" s="61">
        <f>SUM(AH371:AH377)</f>
        <v>0</v>
      </c>
      <c r="AI378" s="60"/>
      <c r="AJ378" s="61">
        <f>SUM(AJ371:AJ377)</f>
        <v>0</v>
      </c>
      <c r="AK378" s="60"/>
      <c r="AL378" s="61">
        <f>SUM(AL371:AL377)</f>
        <v>0</v>
      </c>
      <c r="AM378" s="60"/>
      <c r="AN378" s="61">
        <f>SUM(AN371:AN377)</f>
        <v>0</v>
      </c>
      <c r="AO378" s="60"/>
      <c r="AP378" s="61">
        <f>SUM(AP371:AP377)</f>
        <v>0</v>
      </c>
      <c r="AQ378" s="60"/>
      <c r="AR378" s="61">
        <f>SUM(AR371:AR377)</f>
        <v>0</v>
      </c>
      <c r="AS378" s="60"/>
    </row>
    <row r="379" spans="1:45" ht="17.100000000000001" hidden="1" customHeight="1" outlineLevel="2" x14ac:dyDescent="0.25"/>
    <row r="380" spans="1:45" s="5" customFormat="1" ht="17.100000000000001" hidden="1" customHeight="1" outlineLevel="2" x14ac:dyDescent="0.25">
      <c r="A380" s="58"/>
      <c r="B380" s="58"/>
      <c r="C380" s="58"/>
      <c r="D380" s="58" t="e">
        <f>D334</f>
        <v>#N/A</v>
      </c>
      <c r="E380" s="60"/>
      <c r="F380" s="61">
        <f>F334</f>
        <v>0</v>
      </c>
      <c r="G380" s="60"/>
      <c r="H380" s="61">
        <f>H334</f>
        <v>0</v>
      </c>
      <c r="I380" s="60"/>
      <c r="J380" s="61">
        <f>J334</f>
        <v>0</v>
      </c>
      <c r="K380" s="60"/>
      <c r="L380" s="61">
        <f>L334</f>
        <v>0</v>
      </c>
      <c r="M380" s="60"/>
      <c r="N380" s="61">
        <f>N334</f>
        <v>0</v>
      </c>
      <c r="O380" s="60"/>
      <c r="P380" s="61">
        <f>P334</f>
        <v>0</v>
      </c>
      <c r="Q380" s="60"/>
      <c r="R380" s="61">
        <f>R334</f>
        <v>0</v>
      </c>
      <c r="S380" s="60"/>
      <c r="T380" s="61">
        <f>T334</f>
        <v>0</v>
      </c>
      <c r="U380" s="60"/>
      <c r="V380" s="61">
        <f>V334</f>
        <v>0</v>
      </c>
      <c r="W380" s="60"/>
      <c r="X380" s="61">
        <f>X334</f>
        <v>0</v>
      </c>
      <c r="Y380" s="60"/>
      <c r="Z380" s="61">
        <f>Z334</f>
        <v>0</v>
      </c>
      <c r="AA380" s="60"/>
      <c r="AB380" s="61">
        <f>AB334</f>
        <v>0</v>
      </c>
      <c r="AC380" s="60"/>
      <c r="AD380" s="61">
        <f>AD334</f>
        <v>0</v>
      </c>
      <c r="AE380" s="60"/>
      <c r="AF380" s="61">
        <f>AF334</f>
        <v>0</v>
      </c>
      <c r="AG380" s="60"/>
      <c r="AH380" s="61">
        <f>AH334</f>
        <v>0</v>
      </c>
      <c r="AI380" s="60"/>
      <c r="AJ380" s="61">
        <f>AJ334</f>
        <v>0</v>
      </c>
      <c r="AK380" s="60"/>
      <c r="AL380" s="61">
        <f>AL334</f>
        <v>0</v>
      </c>
      <c r="AM380" s="60"/>
      <c r="AN380" s="61">
        <f>AN334</f>
        <v>0</v>
      </c>
      <c r="AO380" s="60"/>
      <c r="AP380" s="61">
        <f>AP334</f>
        <v>0</v>
      </c>
      <c r="AQ380" s="60"/>
      <c r="AR380" s="61">
        <f>AR334</f>
        <v>0</v>
      </c>
      <c r="AS380" s="60"/>
    </row>
    <row r="381" spans="1:45" ht="17.100000000000001" hidden="1" customHeight="1" outlineLevel="2" x14ac:dyDescent="0.25">
      <c r="D381" s="4" t="s">
        <v>124</v>
      </c>
      <c r="F381" s="43">
        <f>F383-F380</f>
        <v>0</v>
      </c>
      <c r="H381" s="43">
        <f>H383-H380</f>
        <v>0</v>
      </c>
      <c r="J381" s="43">
        <f>J383-J380</f>
        <v>0</v>
      </c>
      <c r="L381" s="43">
        <f>L383-L380</f>
        <v>0</v>
      </c>
      <c r="N381" s="43">
        <f>N383-N380</f>
        <v>0</v>
      </c>
      <c r="P381" s="43">
        <f>P383-P380</f>
        <v>0</v>
      </c>
      <c r="R381" s="43">
        <f>R383-R380</f>
        <v>0</v>
      </c>
      <c r="T381" s="43">
        <f>T383-T380</f>
        <v>0</v>
      </c>
      <c r="V381" s="43">
        <f>V383-V380</f>
        <v>0</v>
      </c>
      <c r="X381" s="43">
        <f>X383-X380</f>
        <v>0</v>
      </c>
      <c r="Z381" s="43">
        <f>Z383-Z380</f>
        <v>0</v>
      </c>
      <c r="AB381" s="43">
        <f>AB383-AB380</f>
        <v>0</v>
      </c>
      <c r="AD381" s="43">
        <f>AD383-AD380</f>
        <v>0</v>
      </c>
      <c r="AF381" s="43">
        <f>AF383-AF380</f>
        <v>0</v>
      </c>
      <c r="AH381" s="43">
        <f>AH383-AH380</f>
        <v>0</v>
      </c>
      <c r="AJ381" s="43">
        <f>AJ383-AJ380</f>
        <v>0</v>
      </c>
      <c r="AL381" s="43">
        <f>AL383-AL380</f>
        <v>0</v>
      </c>
      <c r="AN381" s="43">
        <f>AN383-AN380</f>
        <v>0</v>
      </c>
      <c r="AP381" s="43">
        <f>AP383-AP380</f>
        <v>0</v>
      </c>
      <c r="AR381" s="43">
        <f>AR383-AR380</f>
        <v>0</v>
      </c>
    </row>
    <row r="382" spans="1:45" ht="17.100000000000001" hidden="1" customHeight="1" outlineLevel="2" x14ac:dyDescent="0.25"/>
    <row r="383" spans="1:45" ht="17.100000000000001" hidden="1" customHeight="1" outlineLevel="2" x14ac:dyDescent="0.25">
      <c r="D383" s="4" t="str">
        <f t="shared" ref="D383:D389" si="490">D337</f>
        <v/>
      </c>
      <c r="F383" s="43">
        <f>SUM(F337,F359)</f>
        <v>0</v>
      </c>
      <c r="H383" s="43">
        <f>SUM(H337,H359)</f>
        <v>0</v>
      </c>
      <c r="J383" s="43">
        <f>SUM(J337,J359)</f>
        <v>0</v>
      </c>
      <c r="L383" s="43">
        <f>SUM(L337,L359)</f>
        <v>0</v>
      </c>
      <c r="N383" s="43">
        <f>SUM(N337,N359)</f>
        <v>0</v>
      </c>
      <c r="P383" s="43">
        <f>SUM(P337,P359)</f>
        <v>0</v>
      </c>
      <c r="R383" s="43">
        <f>SUM(R337,R359)</f>
        <v>0</v>
      </c>
      <c r="T383" s="43">
        <f>SUM(T337,T359)</f>
        <v>0</v>
      </c>
      <c r="V383" s="43">
        <f>SUM(V337,V359)</f>
        <v>0</v>
      </c>
      <c r="X383" s="43">
        <f>SUM(X337,X359)</f>
        <v>0</v>
      </c>
      <c r="Z383" s="43">
        <f>SUM(Z337,Z359)</f>
        <v>0</v>
      </c>
      <c r="AB383" s="43">
        <f>SUM(AB337,AB359)</f>
        <v>0</v>
      </c>
      <c r="AD383" s="43">
        <f>SUM(AD337,AD359)</f>
        <v>0</v>
      </c>
      <c r="AF383" s="43">
        <f>SUM(AF337,AF359)</f>
        <v>0</v>
      </c>
      <c r="AH383" s="43">
        <f>SUM(AH337,AH359)</f>
        <v>0</v>
      </c>
      <c r="AJ383" s="43">
        <f>SUM(AJ337,AJ359)</f>
        <v>0</v>
      </c>
      <c r="AL383" s="43">
        <f>SUM(AL337,AL359)</f>
        <v>0</v>
      </c>
      <c r="AN383" s="43">
        <f>SUM(AN337,AN359)</f>
        <v>0</v>
      </c>
      <c r="AP383" s="43">
        <f>SUM(AP337,AP359)</f>
        <v>0</v>
      </c>
      <c r="AR383" s="43">
        <f>SUM(AR337,AR359)</f>
        <v>0</v>
      </c>
    </row>
    <row r="384" spans="1:45" ht="17.100000000000001" hidden="1" customHeight="1" outlineLevel="2" x14ac:dyDescent="0.25">
      <c r="D384" s="4" t="str">
        <f t="shared" si="490"/>
        <v/>
      </c>
      <c r="F384" s="43">
        <f t="shared" ref="F384:F388" si="491">SUM(F338,F360)</f>
        <v>0</v>
      </c>
      <c r="H384" s="43">
        <f t="shared" ref="H384:J388" si="492">SUM(H338,H360)</f>
        <v>0</v>
      </c>
      <c r="J384" s="43">
        <f t="shared" si="492"/>
        <v>0</v>
      </c>
      <c r="L384" s="43">
        <f t="shared" ref="L384:L388" si="493">SUM(L338,L360)</f>
        <v>0</v>
      </c>
      <c r="N384" s="43">
        <f t="shared" ref="N384:N388" si="494">SUM(N338,N360)</f>
        <v>0</v>
      </c>
      <c r="P384" s="43">
        <f t="shared" ref="P384:P388" si="495">SUM(P338,P360)</f>
        <v>0</v>
      </c>
      <c r="R384" s="43">
        <f t="shared" ref="R384:R388" si="496">SUM(R338,R360)</f>
        <v>0</v>
      </c>
      <c r="T384" s="43">
        <f t="shared" ref="T384:T388" si="497">SUM(T338,T360)</f>
        <v>0</v>
      </c>
      <c r="V384" s="43">
        <f t="shared" ref="V384:V388" si="498">SUM(V338,V360)</f>
        <v>0</v>
      </c>
      <c r="X384" s="43">
        <f t="shared" ref="X384:X388" si="499">SUM(X338,X360)</f>
        <v>0</v>
      </c>
      <c r="Z384" s="43">
        <f t="shared" ref="Z384:Z388" si="500">SUM(Z338,Z360)</f>
        <v>0</v>
      </c>
      <c r="AB384" s="43">
        <f t="shared" ref="AB384:AB388" si="501">SUM(AB338,AB360)</f>
        <v>0</v>
      </c>
      <c r="AD384" s="43">
        <f t="shared" ref="AD384:AD388" si="502">SUM(AD338,AD360)</f>
        <v>0</v>
      </c>
      <c r="AF384" s="43">
        <f t="shared" ref="AF384:AF388" si="503">SUM(AF338,AF360)</f>
        <v>0</v>
      </c>
      <c r="AH384" s="43">
        <f t="shared" ref="AH384:AH388" si="504">SUM(AH338,AH360)</f>
        <v>0</v>
      </c>
      <c r="AJ384" s="43">
        <f t="shared" ref="AJ384:AJ388" si="505">SUM(AJ338,AJ360)</f>
        <v>0</v>
      </c>
      <c r="AL384" s="43">
        <f t="shared" ref="AL384:AL388" si="506">SUM(AL338,AL360)</f>
        <v>0</v>
      </c>
      <c r="AN384" s="43">
        <f t="shared" ref="AN384:AN388" si="507">SUM(AN338,AN360)</f>
        <v>0</v>
      </c>
      <c r="AP384" s="43">
        <f t="shared" ref="AP384:AP388" si="508">SUM(AP338,AP360)</f>
        <v>0</v>
      </c>
      <c r="AR384" s="43">
        <f t="shared" ref="AR384:AR388" si="509">SUM(AR338,AR360)</f>
        <v>0</v>
      </c>
    </row>
    <row r="385" spans="1:45" ht="17.100000000000001" hidden="1" customHeight="1" outlineLevel="2" x14ac:dyDescent="0.25">
      <c r="D385" s="4" t="str">
        <f t="shared" si="490"/>
        <v/>
      </c>
      <c r="F385" s="43">
        <f t="shared" si="491"/>
        <v>0</v>
      </c>
      <c r="H385" s="43">
        <f t="shared" si="492"/>
        <v>0</v>
      </c>
      <c r="J385" s="43">
        <f t="shared" si="492"/>
        <v>0</v>
      </c>
      <c r="L385" s="43">
        <f t="shared" si="493"/>
        <v>0</v>
      </c>
      <c r="N385" s="43">
        <f t="shared" si="494"/>
        <v>0</v>
      </c>
      <c r="P385" s="43">
        <f t="shared" si="495"/>
        <v>0</v>
      </c>
      <c r="R385" s="43">
        <f t="shared" si="496"/>
        <v>0</v>
      </c>
      <c r="T385" s="43">
        <f t="shared" si="497"/>
        <v>0</v>
      </c>
      <c r="V385" s="43">
        <f t="shared" si="498"/>
        <v>0</v>
      </c>
      <c r="X385" s="43">
        <f t="shared" si="499"/>
        <v>0</v>
      </c>
      <c r="Z385" s="43">
        <f t="shared" si="500"/>
        <v>0</v>
      </c>
      <c r="AB385" s="43">
        <f t="shared" si="501"/>
        <v>0</v>
      </c>
      <c r="AD385" s="43">
        <f t="shared" si="502"/>
        <v>0</v>
      </c>
      <c r="AF385" s="43">
        <f t="shared" si="503"/>
        <v>0</v>
      </c>
      <c r="AH385" s="43">
        <f t="shared" si="504"/>
        <v>0</v>
      </c>
      <c r="AJ385" s="43">
        <f t="shared" si="505"/>
        <v>0</v>
      </c>
      <c r="AL385" s="43">
        <f t="shared" si="506"/>
        <v>0</v>
      </c>
      <c r="AN385" s="43">
        <f t="shared" si="507"/>
        <v>0</v>
      </c>
      <c r="AP385" s="43">
        <f t="shared" si="508"/>
        <v>0</v>
      </c>
      <c r="AR385" s="43">
        <f t="shared" si="509"/>
        <v>0</v>
      </c>
    </row>
    <row r="386" spans="1:45" ht="17.100000000000001" hidden="1" customHeight="1" outlineLevel="2" x14ac:dyDescent="0.25">
      <c r="D386" s="4" t="str">
        <f t="shared" si="490"/>
        <v/>
      </c>
      <c r="F386" s="43">
        <f t="shared" si="491"/>
        <v>0</v>
      </c>
      <c r="H386" s="43">
        <f t="shared" si="492"/>
        <v>0</v>
      </c>
      <c r="J386" s="43">
        <f t="shared" si="492"/>
        <v>0</v>
      </c>
      <c r="L386" s="43">
        <f t="shared" si="493"/>
        <v>0</v>
      </c>
      <c r="N386" s="43">
        <f t="shared" si="494"/>
        <v>0</v>
      </c>
      <c r="P386" s="43">
        <f t="shared" si="495"/>
        <v>0</v>
      </c>
      <c r="R386" s="43">
        <f t="shared" si="496"/>
        <v>0</v>
      </c>
      <c r="T386" s="43">
        <f t="shared" si="497"/>
        <v>0</v>
      </c>
      <c r="V386" s="43">
        <f t="shared" si="498"/>
        <v>0</v>
      </c>
      <c r="X386" s="43">
        <f t="shared" si="499"/>
        <v>0</v>
      </c>
      <c r="Z386" s="43">
        <f t="shared" si="500"/>
        <v>0</v>
      </c>
      <c r="AB386" s="43">
        <f t="shared" si="501"/>
        <v>0</v>
      </c>
      <c r="AD386" s="43">
        <f t="shared" si="502"/>
        <v>0</v>
      </c>
      <c r="AF386" s="43">
        <f t="shared" si="503"/>
        <v>0</v>
      </c>
      <c r="AH386" s="43">
        <f t="shared" si="504"/>
        <v>0</v>
      </c>
      <c r="AJ386" s="43">
        <f t="shared" si="505"/>
        <v>0</v>
      </c>
      <c r="AL386" s="43">
        <f t="shared" si="506"/>
        <v>0</v>
      </c>
      <c r="AN386" s="43">
        <f t="shared" si="507"/>
        <v>0</v>
      </c>
      <c r="AP386" s="43">
        <f t="shared" si="508"/>
        <v>0</v>
      </c>
      <c r="AR386" s="43">
        <f t="shared" si="509"/>
        <v>0</v>
      </c>
    </row>
    <row r="387" spans="1:45" ht="17.100000000000001" hidden="1" customHeight="1" outlineLevel="2" x14ac:dyDescent="0.25">
      <c r="D387" s="4" t="str">
        <f t="shared" si="490"/>
        <v/>
      </c>
      <c r="F387" s="43">
        <f t="shared" si="491"/>
        <v>0</v>
      </c>
      <c r="H387" s="43">
        <f t="shared" si="492"/>
        <v>0</v>
      </c>
      <c r="J387" s="43">
        <f t="shared" si="492"/>
        <v>0</v>
      </c>
      <c r="L387" s="43">
        <f t="shared" si="493"/>
        <v>0</v>
      </c>
      <c r="N387" s="43">
        <f t="shared" si="494"/>
        <v>0</v>
      </c>
      <c r="P387" s="43">
        <f t="shared" si="495"/>
        <v>0</v>
      </c>
      <c r="R387" s="43">
        <f t="shared" si="496"/>
        <v>0</v>
      </c>
      <c r="T387" s="43">
        <f t="shared" si="497"/>
        <v>0</v>
      </c>
      <c r="V387" s="43">
        <f t="shared" si="498"/>
        <v>0</v>
      </c>
      <c r="X387" s="43">
        <f t="shared" si="499"/>
        <v>0</v>
      </c>
      <c r="Z387" s="43">
        <f t="shared" si="500"/>
        <v>0</v>
      </c>
      <c r="AB387" s="43">
        <f t="shared" si="501"/>
        <v>0</v>
      </c>
      <c r="AD387" s="43">
        <f t="shared" si="502"/>
        <v>0</v>
      </c>
      <c r="AF387" s="43">
        <f t="shared" si="503"/>
        <v>0</v>
      </c>
      <c r="AH387" s="43">
        <f t="shared" si="504"/>
        <v>0</v>
      </c>
      <c r="AJ387" s="43">
        <f t="shared" si="505"/>
        <v>0</v>
      </c>
      <c r="AL387" s="43">
        <f t="shared" si="506"/>
        <v>0</v>
      </c>
      <c r="AN387" s="43">
        <f t="shared" si="507"/>
        <v>0</v>
      </c>
      <c r="AP387" s="43">
        <f t="shared" si="508"/>
        <v>0</v>
      </c>
      <c r="AR387" s="43">
        <f t="shared" si="509"/>
        <v>0</v>
      </c>
    </row>
    <row r="388" spans="1:45" ht="17.100000000000001" hidden="1" customHeight="1" outlineLevel="2" x14ac:dyDescent="0.25">
      <c r="D388" s="4" t="str">
        <f t="shared" si="490"/>
        <v/>
      </c>
      <c r="F388" s="43">
        <f t="shared" si="491"/>
        <v>0</v>
      </c>
      <c r="H388" s="43">
        <f t="shared" si="492"/>
        <v>0</v>
      </c>
      <c r="J388" s="43">
        <f t="shared" si="492"/>
        <v>0</v>
      </c>
      <c r="L388" s="43">
        <f t="shared" si="493"/>
        <v>0</v>
      </c>
      <c r="N388" s="43">
        <f t="shared" si="494"/>
        <v>0</v>
      </c>
      <c r="P388" s="43">
        <f t="shared" si="495"/>
        <v>0</v>
      </c>
      <c r="R388" s="43">
        <f t="shared" si="496"/>
        <v>0</v>
      </c>
      <c r="T388" s="43">
        <f t="shared" si="497"/>
        <v>0</v>
      </c>
      <c r="V388" s="43">
        <f t="shared" si="498"/>
        <v>0</v>
      </c>
      <c r="X388" s="43">
        <f t="shared" si="499"/>
        <v>0</v>
      </c>
      <c r="Z388" s="43">
        <f t="shared" si="500"/>
        <v>0</v>
      </c>
      <c r="AB388" s="43">
        <f t="shared" si="501"/>
        <v>0</v>
      </c>
      <c r="AD388" s="43">
        <f t="shared" si="502"/>
        <v>0</v>
      </c>
      <c r="AF388" s="43">
        <f t="shared" si="503"/>
        <v>0</v>
      </c>
      <c r="AH388" s="43">
        <f t="shared" si="504"/>
        <v>0</v>
      </c>
      <c r="AJ388" s="43">
        <f t="shared" si="505"/>
        <v>0</v>
      </c>
      <c r="AL388" s="43">
        <f t="shared" si="506"/>
        <v>0</v>
      </c>
      <c r="AN388" s="43">
        <f t="shared" si="507"/>
        <v>0</v>
      </c>
      <c r="AP388" s="43">
        <f t="shared" si="508"/>
        <v>0</v>
      </c>
      <c r="AR388" s="43">
        <f t="shared" si="509"/>
        <v>0</v>
      </c>
    </row>
    <row r="389" spans="1:45" s="5" customFormat="1" ht="17.100000000000001" hidden="1" customHeight="1" outlineLevel="2" x14ac:dyDescent="0.25">
      <c r="A389" s="58"/>
      <c r="B389" s="58"/>
      <c r="C389" s="58"/>
      <c r="D389" s="58" t="str">
        <f t="shared" si="490"/>
        <v/>
      </c>
      <c r="E389" s="60"/>
      <c r="F389" s="61">
        <f>SUM(F383:F388)</f>
        <v>0</v>
      </c>
      <c r="G389" s="60"/>
      <c r="H389" s="61">
        <f>SUM(H383:H388)</f>
        <v>0</v>
      </c>
      <c r="I389" s="60"/>
      <c r="J389" s="61">
        <f>SUM(J383:J388)</f>
        <v>0</v>
      </c>
      <c r="K389" s="60"/>
      <c r="L389" s="61">
        <f>SUM(L383:L388)</f>
        <v>0</v>
      </c>
      <c r="M389" s="60"/>
      <c r="N389" s="61">
        <f>SUM(N383:N388)</f>
        <v>0</v>
      </c>
      <c r="O389" s="60"/>
      <c r="P389" s="61">
        <f>SUM(P383:P388)</f>
        <v>0</v>
      </c>
      <c r="Q389" s="60"/>
      <c r="R389" s="61">
        <f>SUM(R383:R388)</f>
        <v>0</v>
      </c>
      <c r="S389" s="60"/>
      <c r="T389" s="61">
        <f>SUM(T383:T388)</f>
        <v>0</v>
      </c>
      <c r="U389" s="60"/>
      <c r="V389" s="61">
        <f>SUM(V383:V388)</f>
        <v>0</v>
      </c>
      <c r="W389" s="60"/>
      <c r="X389" s="61">
        <f>SUM(X383:X388)</f>
        <v>0</v>
      </c>
      <c r="Y389" s="60"/>
      <c r="Z389" s="61">
        <f>SUM(Z383:Z388)</f>
        <v>0</v>
      </c>
      <c r="AA389" s="60"/>
      <c r="AB389" s="61">
        <f>SUM(AB383:AB388)</f>
        <v>0</v>
      </c>
      <c r="AC389" s="60"/>
      <c r="AD389" s="61">
        <f>SUM(AD383:AD388)</f>
        <v>0</v>
      </c>
      <c r="AE389" s="60"/>
      <c r="AF389" s="61">
        <f>SUM(AF383:AF388)</f>
        <v>0</v>
      </c>
      <c r="AG389" s="60"/>
      <c r="AH389" s="61">
        <f>SUM(AH383:AH388)</f>
        <v>0</v>
      </c>
      <c r="AI389" s="60"/>
      <c r="AJ389" s="61">
        <f>SUM(AJ383:AJ388)</f>
        <v>0</v>
      </c>
      <c r="AK389" s="60"/>
      <c r="AL389" s="61">
        <f>SUM(AL383:AL388)</f>
        <v>0</v>
      </c>
      <c r="AM389" s="60"/>
      <c r="AN389" s="61">
        <f>SUM(AN383:AN388)</f>
        <v>0</v>
      </c>
      <c r="AO389" s="60"/>
      <c r="AP389" s="61">
        <f>SUM(AP383:AP388)</f>
        <v>0</v>
      </c>
      <c r="AQ389" s="60"/>
      <c r="AR389" s="61">
        <f>SUM(AR383:AR388)</f>
        <v>0</v>
      </c>
      <c r="AS389" s="60"/>
    </row>
    <row r="390" spans="1:45" ht="17.100000000000001" hidden="1" customHeight="1" outlineLevel="2" x14ac:dyDescent="0.25"/>
    <row r="391" spans="1:45" s="5" customFormat="1" ht="17.100000000000001" hidden="1" customHeight="1" outlineLevel="2" x14ac:dyDescent="0.25">
      <c r="A391" s="58"/>
      <c r="B391" s="58"/>
      <c r="C391" s="58"/>
      <c r="D391" s="58" t="str">
        <f>D346</f>
        <v>Leased cars</v>
      </c>
      <c r="E391" s="60"/>
      <c r="F391" s="61">
        <f>SUM(F389,F378)</f>
        <v>0</v>
      </c>
      <c r="G391" s="60"/>
      <c r="H391" s="61">
        <f>SUM(H389,H378)</f>
        <v>0</v>
      </c>
      <c r="I391" s="60"/>
      <c r="J391" s="61">
        <f>SUM(J389,J378)</f>
        <v>0</v>
      </c>
      <c r="K391" s="60"/>
      <c r="L391" s="61">
        <f>SUM(L389,L378)</f>
        <v>0</v>
      </c>
      <c r="M391" s="60"/>
      <c r="N391" s="61">
        <f>SUM(N389,N378)</f>
        <v>0</v>
      </c>
      <c r="O391" s="60"/>
      <c r="P391" s="61">
        <f>SUM(P389,P378)</f>
        <v>0</v>
      </c>
      <c r="Q391" s="60"/>
      <c r="R391" s="61">
        <f>SUM(R389,R378)</f>
        <v>0</v>
      </c>
      <c r="S391" s="60"/>
      <c r="T391" s="61">
        <f>SUM(T389,T378)</f>
        <v>0</v>
      </c>
      <c r="U391" s="60"/>
      <c r="V391" s="61">
        <f>SUM(V389,V378)</f>
        <v>0</v>
      </c>
      <c r="W391" s="60"/>
      <c r="X391" s="61">
        <f>SUM(X389,X378)</f>
        <v>0</v>
      </c>
      <c r="Y391" s="60"/>
      <c r="Z391" s="61">
        <f>SUM(Z389,Z378)</f>
        <v>0</v>
      </c>
      <c r="AA391" s="60"/>
      <c r="AB391" s="61">
        <f>SUM(AB389,AB378)</f>
        <v>0</v>
      </c>
      <c r="AC391" s="60"/>
      <c r="AD391" s="61">
        <f>SUM(AD389,AD378)</f>
        <v>0</v>
      </c>
      <c r="AE391" s="60"/>
      <c r="AF391" s="61">
        <f>SUM(AF389,AF378)</f>
        <v>0</v>
      </c>
      <c r="AG391" s="60"/>
      <c r="AH391" s="61">
        <f>SUM(AH389,AH378)</f>
        <v>0</v>
      </c>
      <c r="AI391" s="60"/>
      <c r="AJ391" s="61">
        <f>SUM(AJ389,AJ378)</f>
        <v>0</v>
      </c>
      <c r="AK391" s="60"/>
      <c r="AL391" s="61">
        <f>SUM(AL389,AL378)</f>
        <v>0</v>
      </c>
      <c r="AM391" s="60"/>
      <c r="AN391" s="61">
        <f>SUM(AN389,AN378)</f>
        <v>0</v>
      </c>
      <c r="AO391" s="60"/>
      <c r="AP391" s="61">
        <f>SUM(AP389,AP378)</f>
        <v>0</v>
      </c>
      <c r="AQ391" s="60"/>
      <c r="AR391" s="61">
        <f>SUM(AR389,AR378)</f>
        <v>0</v>
      </c>
      <c r="AS391" s="60"/>
    </row>
    <row r="392" spans="1:45" ht="17.100000000000001" hidden="1" customHeight="1" outlineLevel="2" x14ac:dyDescent="0.25"/>
    <row r="393" spans="1:45" ht="17.100000000000001" customHeight="1" x14ac:dyDescent="0.25"/>
    <row r="394" spans="1:45" ht="17.100000000000001" customHeight="1" collapsed="1" x14ac:dyDescent="0.25">
      <c r="A394" s="40"/>
      <c r="B394" s="51">
        <v>133</v>
      </c>
      <c r="C394" s="44"/>
      <c r="D394" s="40" t="str">
        <f>D423</f>
        <v>Other leased assets</v>
      </c>
      <c r="E394" s="52"/>
      <c r="F394" s="53"/>
      <c r="G394" s="52"/>
      <c r="H394" s="53"/>
      <c r="I394" s="52"/>
      <c r="J394" s="53"/>
      <c r="K394" s="52"/>
      <c r="L394" s="53"/>
      <c r="M394" s="52"/>
      <c r="N394" s="53"/>
      <c r="O394" s="52"/>
      <c r="P394" s="53"/>
      <c r="Q394" s="52"/>
      <c r="R394" s="53"/>
      <c r="S394" s="52"/>
      <c r="T394" s="53"/>
      <c r="U394" s="52"/>
      <c r="V394" s="53"/>
      <c r="W394" s="52"/>
      <c r="X394" s="53"/>
      <c r="Y394" s="52"/>
      <c r="Z394" s="53"/>
      <c r="AA394" s="52"/>
      <c r="AB394" s="53"/>
      <c r="AC394" s="52"/>
      <c r="AD394" s="53"/>
      <c r="AE394" s="52"/>
      <c r="AF394" s="53"/>
      <c r="AG394" s="52"/>
      <c r="AH394" s="53"/>
      <c r="AI394" s="52"/>
      <c r="AJ394" s="53"/>
      <c r="AK394" s="52"/>
      <c r="AL394" s="53"/>
      <c r="AM394" s="52"/>
      <c r="AN394" s="53"/>
      <c r="AO394" s="52"/>
      <c r="AP394" s="53"/>
      <c r="AQ394" s="52"/>
      <c r="AR394" s="53"/>
      <c r="AS394" s="52"/>
    </row>
    <row r="395" spans="1:45" ht="17.100000000000001" hidden="1" customHeight="1" outlineLevel="1" x14ac:dyDescent="0.25"/>
    <row r="396" spans="1:45" ht="17.100000000000001" hidden="1" customHeight="1" outlineLevel="1" collapsed="1" x14ac:dyDescent="0.25">
      <c r="A396" s="54"/>
      <c r="B396" s="54"/>
      <c r="C396" s="55"/>
      <c r="D396" s="54" t="s">
        <v>123</v>
      </c>
      <c r="E396" s="56"/>
      <c r="F396" s="57"/>
      <c r="G396" s="56"/>
      <c r="H396" s="57"/>
      <c r="I396" s="56"/>
      <c r="J396" s="57"/>
      <c r="K396" s="56"/>
      <c r="L396" s="57"/>
      <c r="M396" s="56"/>
      <c r="N396" s="57"/>
      <c r="O396" s="56"/>
      <c r="P396" s="57"/>
      <c r="Q396" s="56"/>
      <c r="R396" s="57"/>
      <c r="S396" s="56"/>
      <c r="T396" s="57"/>
      <c r="U396" s="56"/>
      <c r="V396" s="57"/>
      <c r="W396" s="56"/>
      <c r="X396" s="57"/>
      <c r="Y396" s="56"/>
      <c r="Z396" s="57"/>
      <c r="AA396" s="56"/>
      <c r="AB396" s="57"/>
      <c r="AC396" s="56"/>
      <c r="AD396" s="57"/>
      <c r="AE396" s="56"/>
      <c r="AF396" s="57"/>
      <c r="AG396" s="56"/>
      <c r="AH396" s="57"/>
      <c r="AI396" s="56"/>
      <c r="AJ396" s="57"/>
      <c r="AK396" s="56"/>
      <c r="AL396" s="57"/>
      <c r="AM396" s="56"/>
      <c r="AN396" s="57"/>
      <c r="AO396" s="56"/>
      <c r="AP396" s="57"/>
      <c r="AQ396" s="56"/>
      <c r="AR396" s="57"/>
      <c r="AS396" s="56"/>
    </row>
    <row r="397" spans="1:45" ht="17.100000000000001" hidden="1" customHeight="1" outlineLevel="2" x14ac:dyDescent="0.25"/>
    <row r="398" spans="1:45" s="5" customFormat="1" ht="17.100000000000001" hidden="1" customHeight="1" outlineLevel="2" x14ac:dyDescent="0.25">
      <c r="A398" s="58"/>
      <c r="B398" s="58">
        <f>B394</f>
        <v>133</v>
      </c>
      <c r="C398" s="59">
        <v>199</v>
      </c>
      <c r="D398" s="58" t="str">
        <f>VLOOKUP($B398&amp;$C398,GA[],2,FALSE)&amp;"  -  PY"</f>
        <v>Cost at the end of the year - Other leased assets  -  PY</v>
      </c>
      <c r="E398" s="60"/>
      <c r="F398" s="61">
        <f>SUMIFS(
     UA[AmountYTD],
     UA[CompanyShortName],F$5,
     UA[Source],Source,
     UA[Year],YearEndYear,
     UA[Month],YearEnd,
     UA[AccountCode],$B398&amp;$C398,
     UA[GroupStructure],GroupStructure
  )</f>
        <v>0</v>
      </c>
      <c r="G398" s="60"/>
      <c r="H398" s="61">
        <f>SUMIFS(
     UA[AmountYTD],
     UA[CompanyShortName],H$5,
     UA[Source],Source,
     UA[Year],YearEndYear,
     UA[Month],YearEnd,
     UA[AccountCode],$B398&amp;$C398,
     UA[GroupStructure],GroupStructure
  )</f>
        <v>0</v>
      </c>
      <c r="I398" s="60"/>
      <c r="J398" s="61">
        <f>SUMIFS(
     UA[AmountYTD],
     UA[CompanyShortName],J$5,
     UA[Source],Source,
     UA[Year],YearEndYear,
     UA[Month],YearEnd,
     UA[AccountCode],$B398&amp;$C398,
     UA[GroupStructure],GroupStructure
  )</f>
        <v>0</v>
      </c>
      <c r="K398" s="60"/>
      <c r="L398" s="61">
        <f>SUMIFS(
     UA[AmountYTD],
     UA[CompanyShortName],L$5,
     UA[Source],Source,
     UA[Year],YearEndYear,
     UA[Month],YearEnd,
     UA[AccountCode],$B398&amp;$C398,
     UA[GroupStructure],GroupStructure
  )</f>
        <v>0</v>
      </c>
      <c r="M398" s="60"/>
      <c r="N398" s="61">
        <f>SUMIFS(
     UA[AmountYTD],
     UA[CompanyShortName],N$5,
     UA[Source],Source,
     UA[Year],YearEndYear,
     UA[Month],YearEnd,
     UA[AccountCode],$B398&amp;$C398,
     UA[GroupStructure],GroupStructure
  )</f>
        <v>0</v>
      </c>
      <c r="O398" s="60"/>
      <c r="P398" s="61">
        <f>SUMIFS(
     UA[AmountYTD],
     UA[CompanyShortName],P$5,
     UA[Source],Source,
     UA[Year],YearEndYear,
     UA[Month],YearEnd,
     UA[AccountCode],$B398&amp;$C398,
     UA[GroupStructure],GroupStructure
  )</f>
        <v>0</v>
      </c>
      <c r="Q398" s="60"/>
      <c r="R398" s="61">
        <f>SUMIFS(
     UA[AmountYTD],
     UA[CompanyShortName],R$5,
     UA[Source],Source,
     UA[Year],YearEndYear,
     UA[Month],YearEnd,
     UA[AccountCode],$B398&amp;$C398,
     UA[GroupStructure],GroupStructure
  )</f>
        <v>0</v>
      </c>
      <c r="S398" s="60"/>
      <c r="T398" s="61">
        <f>SUMIFS(
     UA[AmountYTD],
     UA[CompanyShortName],T$5,
     UA[Source],Source,
     UA[Year],YearEndYear,
     UA[Month],YearEnd,
     UA[AccountCode],$B398&amp;$C398,
     UA[GroupStructure],GroupStructure
  )</f>
        <v>0</v>
      </c>
      <c r="U398" s="60"/>
      <c r="V398" s="61">
        <f>SUMIFS(
     UA[AmountYTD],
     UA[CompanyShortName],V$5,
     UA[Source],Source,
     UA[Year],YearEndYear,
     UA[Month],YearEnd,
     UA[AccountCode],$B398&amp;$C398,
     UA[GroupStructure],GroupStructure
  )</f>
        <v>0</v>
      </c>
      <c r="W398" s="60"/>
      <c r="X398" s="61">
        <f>SUMIFS(
     UA[AmountYTD],
     UA[CompanyShortName],X$5,
     UA[Source],Source,
     UA[Year],YearEndYear,
     UA[Month],YearEnd,
     UA[AccountCode],$B398&amp;$C398,
     UA[GroupStructure],GroupStructure
  )</f>
        <v>0</v>
      </c>
      <c r="Y398" s="60"/>
      <c r="Z398" s="61">
        <f>SUMIFS(
     UA[AmountYTD],
     UA[CompanyShortName],Z$5,
     UA[Source],Source,
     UA[Year],YearEndYear,
     UA[Month],YearEnd,
     UA[AccountCode],$B398&amp;$C398,
     UA[GroupStructure],GroupStructure
  )</f>
        <v>0</v>
      </c>
      <c r="AA398" s="60"/>
      <c r="AB398" s="61">
        <f>SUMIFS(
     UA[AmountYTD],
     UA[CompanyShortName],AB$5,
     UA[Source],Source,
     UA[Year],YearEndYear,
     UA[Month],YearEnd,
     UA[AccountCode],$B398&amp;$C398,
     UA[GroupStructure],GroupStructure
  )</f>
        <v>0</v>
      </c>
      <c r="AC398" s="60"/>
      <c r="AD398" s="61">
        <f>SUMIFS(
     UA[AmountYTD],
     UA[CompanyShortName],AD$5,
     UA[Source],Source,
     UA[Year],YearEndYear,
     UA[Month],YearEnd,
     UA[AccountCode],$B398&amp;$C398,
     UA[GroupStructure],GroupStructure
  )</f>
        <v>0</v>
      </c>
      <c r="AE398" s="60"/>
      <c r="AF398" s="61">
        <f>SUMIFS(
     UA[AmountYTD],
     UA[CompanyShortName],AF$5,
     UA[Source],Source,
     UA[Year],YearEndYear,
     UA[Month],YearEnd,
     UA[AccountCode],$B398&amp;$C398,
     UA[GroupStructure],GroupStructure
  )</f>
        <v>0</v>
      </c>
      <c r="AG398" s="60"/>
      <c r="AH398" s="61">
        <f>SUMIFS(
     UA[AmountYTD],
     UA[CompanyShortName],AH$5,
     UA[Source],Source,
     UA[Year],YearEndYear,
     UA[Month],YearEnd,
     UA[AccountCode],$B398&amp;$C398,
     UA[GroupStructure],GroupStructure
  )</f>
        <v>0</v>
      </c>
      <c r="AI398" s="60"/>
      <c r="AJ398" s="61">
        <f>SUMIFS(
     UA[AmountYTD],
     UA[CompanyShortName],AJ$5,
     UA[Source],Source,
     UA[Year],YearEndYear,
     UA[Month],YearEnd,
     UA[AccountCode],$B398&amp;$C398,
     UA[GroupStructure],GroupStructure
  )</f>
        <v>0</v>
      </c>
      <c r="AK398" s="60"/>
      <c r="AL398" s="61">
        <f>SUMIFS(
     UA[AmountYTD],
     UA[CompanyShortName],AL$5,
     UA[Source],Source,
     UA[Year],YearEndYear,
     UA[Month],YearEnd,
     UA[AccountCode],$B398&amp;$C398,
     UA[GroupStructure],GroupStructure
  )</f>
        <v>0</v>
      </c>
      <c r="AM398" s="60"/>
      <c r="AN398" s="61">
        <f>SUMIFS(
     UA[AmountYTD],
     UA[CompanyShortName],AN$5,
     UA[Source],Source,
     UA[Year],YearEndYear,
     UA[Month],YearEnd,
     UA[AccountCode],$B398&amp;$C398,
     UA[GroupStructure],GroupStructure
  )</f>
        <v>0</v>
      </c>
      <c r="AO398" s="60"/>
      <c r="AP398" s="61">
        <f>SUMIFS(
     UA[AmountYTD],
     UA[CompanyShortName],AP$5,
     UA[Source],Source,
     UA[Year],YearEndYear,
     UA[Month],YearEnd,
     UA[AccountCode],$B398&amp;$C398,
     UA[GroupStructure],GroupStructure
  )</f>
        <v>0</v>
      </c>
      <c r="AQ398" s="60"/>
      <c r="AR398" s="61">
        <f>SUMIFS(
     UA[AmountYTD],
     UA[CompanyShortName],AR$5,
     UA[Source],Source,
     UA[Year],YearEndYear,
     UA[Month],YearEnd,
     UA[AccountCode],$B398&amp;$C398,
     UA[GroupStructure],GroupStructure
  )</f>
        <v>0</v>
      </c>
      <c r="AS398" s="60"/>
    </row>
    <row r="399" spans="1:45" ht="17.100000000000001" hidden="1" customHeight="1" outlineLevel="2" x14ac:dyDescent="0.25">
      <c r="D399" s="4" t="s">
        <v>124</v>
      </c>
      <c r="F399" s="43">
        <f>F401-F398</f>
        <v>0</v>
      </c>
      <c r="H399" s="43">
        <f>H401-H398</f>
        <v>0</v>
      </c>
      <c r="J399" s="43">
        <f>J401-J398</f>
        <v>0</v>
      </c>
      <c r="L399" s="43">
        <f>L401-L398</f>
        <v>0</v>
      </c>
      <c r="N399" s="43">
        <f>N401-N398</f>
        <v>0</v>
      </c>
      <c r="P399" s="43">
        <f>P401-P398</f>
        <v>0</v>
      </c>
      <c r="R399" s="43">
        <f>R401-R398</f>
        <v>0</v>
      </c>
      <c r="T399" s="43">
        <f>T401-T398</f>
        <v>0</v>
      </c>
      <c r="V399" s="43">
        <f>V401-V398</f>
        <v>0</v>
      </c>
      <c r="X399" s="43">
        <f>X401-X398</f>
        <v>0</v>
      </c>
      <c r="Z399" s="43">
        <f>Z401-Z398</f>
        <v>0</v>
      </c>
      <c r="AB399" s="43">
        <f>AB401-AB398</f>
        <v>0</v>
      </c>
      <c r="AD399" s="43">
        <f>AD401-AD398</f>
        <v>0</v>
      </c>
      <c r="AF399" s="43">
        <f>AF401-AF398</f>
        <v>0</v>
      </c>
      <c r="AH399" s="43">
        <f>AH401-AH398</f>
        <v>0</v>
      </c>
      <c r="AJ399" s="43">
        <f>AJ401-AJ398</f>
        <v>0</v>
      </c>
      <c r="AL399" s="43">
        <f>AL401-AL398</f>
        <v>0</v>
      </c>
      <c r="AN399" s="43">
        <f>AN401-AN398</f>
        <v>0</v>
      </c>
      <c r="AP399" s="43">
        <f>AP401-AP398</f>
        <v>0</v>
      </c>
      <c r="AR399" s="43">
        <f>AR401-AR398</f>
        <v>0</v>
      </c>
    </row>
    <row r="400" spans="1:45" ht="17.100000000000001" hidden="1" customHeight="1" outlineLevel="2" x14ac:dyDescent="0.25"/>
    <row r="401" spans="1:45" ht="17.100000000000001" hidden="1" customHeight="1" outlineLevel="2" x14ac:dyDescent="0.25">
      <c r="B401" s="4">
        <f>B398</f>
        <v>133</v>
      </c>
      <c r="C401" s="41">
        <v>110</v>
      </c>
      <c r="D401" s="4" t="str">
        <f>IFERROR(VLOOKUP($B401&amp;$C401,GA[],2,FALSE),"")</f>
        <v/>
      </c>
      <c r="F401" s="43">
        <f>SUMIFS(
     UA[AmountYTD],
     UA[CompanyShortName],F$5,
     UA[Source],Source,
     UA[Year],Year,
     UA[Month],Month,
     UA[AccountCode],$B401&amp;$C401,
     UA[GroupStructure],GroupStructure
  )</f>
        <v>0</v>
      </c>
      <c r="H401" s="43">
        <f>SUMIFS(
     UA[AmountYTD],
     UA[CompanyShortName],H$5,
     UA[Source],Source,
     UA[Year],Year,
     UA[Month],Month,
     UA[AccountCode],$B401&amp;$C401,
     UA[GroupStructure],GroupStructure
  )</f>
        <v>0</v>
      </c>
      <c r="J401" s="43">
        <f>SUMIFS(
     UA[AmountYTD],
     UA[CompanyShortName],J$5,
     UA[Source],Source,
     UA[Year],Year,
     UA[Month],Month,
     UA[AccountCode],$B401&amp;$C401,
     UA[GroupStructure],GroupStructure
  )</f>
        <v>0</v>
      </c>
      <c r="L401" s="43">
        <f>SUMIFS(
     UA[AmountYTD],
     UA[CompanyShortName],L$5,
     UA[Source],Source,
     UA[Year],Year,
     UA[Month],Month,
     UA[AccountCode],$B401&amp;$C401,
     UA[GroupStructure],GroupStructure
  )</f>
        <v>0</v>
      </c>
      <c r="N401" s="43">
        <f>SUMIFS(
     UA[AmountYTD],
     UA[CompanyShortName],N$5,
     UA[Source],Source,
     UA[Year],Year,
     UA[Month],Month,
     UA[AccountCode],$B401&amp;$C401,
     UA[GroupStructure],GroupStructure
  )</f>
        <v>0</v>
      </c>
      <c r="P401" s="43">
        <f>SUMIFS(
     UA[AmountYTD],
     UA[CompanyShortName],P$5,
     UA[Source],Source,
     UA[Year],Year,
     UA[Month],Month,
     UA[AccountCode],$B401&amp;$C401,
     UA[GroupStructure],GroupStructure
  )</f>
        <v>0</v>
      </c>
      <c r="R401" s="43">
        <f>SUMIFS(
     UA[AmountYTD],
     UA[CompanyShortName],R$5,
     UA[Source],Source,
     UA[Year],Year,
     UA[Month],Month,
     UA[AccountCode],$B401&amp;$C401,
     UA[GroupStructure],GroupStructure
  )</f>
        <v>0</v>
      </c>
      <c r="T401" s="43">
        <f>SUMIFS(
     UA[AmountYTD],
     UA[CompanyShortName],T$5,
     UA[Source],Source,
     UA[Year],Year,
     UA[Month],Month,
     UA[AccountCode],$B401&amp;$C401,
     UA[GroupStructure],GroupStructure
  )</f>
        <v>0</v>
      </c>
      <c r="V401" s="43">
        <f>SUMIFS(
     UA[AmountYTD],
     UA[CompanyShortName],V$5,
     UA[Source],Source,
     UA[Year],Year,
     UA[Month],Month,
     UA[AccountCode],$B401&amp;$C401,
     UA[GroupStructure],GroupStructure
  )</f>
        <v>0</v>
      </c>
      <c r="X401" s="43">
        <f>SUMIFS(
     UA[AmountYTD],
     UA[CompanyShortName],X$5,
     UA[Source],Source,
     UA[Year],Year,
     UA[Month],Month,
     UA[AccountCode],$B401&amp;$C401,
     UA[GroupStructure],GroupStructure
  )</f>
        <v>0</v>
      </c>
      <c r="Z401" s="43">
        <f>SUMIFS(
     UA[AmountYTD],
     UA[CompanyShortName],Z$5,
     UA[Source],Source,
     UA[Year],Year,
     UA[Month],Month,
     UA[AccountCode],$B401&amp;$C401,
     UA[GroupStructure],GroupStructure
  )</f>
        <v>0</v>
      </c>
      <c r="AB401" s="43">
        <f>SUMIFS(
     UA[AmountYTD],
     UA[CompanyShortName],AB$5,
     UA[Source],Source,
     UA[Year],Year,
     UA[Month],Month,
     UA[AccountCode],$B401&amp;$C401,
     UA[GroupStructure],GroupStructure
  )</f>
        <v>0</v>
      </c>
      <c r="AD401" s="43">
        <f>SUMIFS(
     UA[AmountYTD],
     UA[CompanyShortName],AD$5,
     UA[Source],Source,
     UA[Year],Year,
     UA[Month],Month,
     UA[AccountCode],$B401&amp;$C401,
     UA[GroupStructure],GroupStructure
  )</f>
        <v>0</v>
      </c>
      <c r="AF401" s="43">
        <f>SUMIFS(
     UA[AmountYTD],
     UA[CompanyShortName],AF$5,
     UA[Source],Source,
     UA[Year],Year,
     UA[Month],Month,
     UA[AccountCode],$B401&amp;$C401,
     UA[GroupStructure],GroupStructure
  )</f>
        <v>0</v>
      </c>
      <c r="AH401" s="43">
        <f>SUMIFS(
     UA[AmountYTD],
     UA[CompanyShortName],AH$5,
     UA[Source],Source,
     UA[Year],Year,
     UA[Month],Month,
     UA[AccountCode],$B401&amp;$C401,
     UA[GroupStructure],GroupStructure
  )</f>
        <v>0</v>
      </c>
      <c r="AJ401" s="43">
        <f>SUMIFS(
     UA[AmountYTD],
     UA[CompanyShortName],AJ$5,
     UA[Source],Source,
     UA[Year],Year,
     UA[Month],Month,
     UA[AccountCode],$B401&amp;$C401,
     UA[GroupStructure],GroupStructure
  )</f>
        <v>0</v>
      </c>
      <c r="AL401" s="43">
        <f>SUMIFS(
     UA[AmountYTD],
     UA[CompanyShortName],AL$5,
     UA[Source],Source,
     UA[Year],Year,
     UA[Month],Month,
     UA[AccountCode],$B401&amp;$C401,
     UA[GroupStructure],GroupStructure
  )</f>
        <v>0</v>
      </c>
      <c r="AN401" s="43">
        <f>SUMIFS(
     UA[AmountYTD],
     UA[CompanyShortName],AN$5,
     UA[Source],Source,
     UA[Year],Year,
     UA[Month],Month,
     UA[AccountCode],$B401&amp;$C401,
     UA[GroupStructure],GroupStructure
  )</f>
        <v>0</v>
      </c>
      <c r="AP401" s="43">
        <f>SUMIFS(
     UA[AmountYTD],
     UA[CompanyShortName],AP$5,
     UA[Source],Source,
     UA[Year],Year,
     UA[Month],Month,
     UA[AccountCode],$B401&amp;$C401,
     UA[GroupStructure],GroupStructure
  )</f>
        <v>0</v>
      </c>
      <c r="AR401" s="43">
        <f>SUMIFS(
     UA[AmountYTD],
     UA[CompanyShortName],AR$5,
     UA[Source],Source,
     UA[Year],Year,
     UA[Month],Month,
     UA[AccountCode],$B401&amp;$C401,
     UA[GroupStructure],GroupStructure
  )</f>
        <v>0</v>
      </c>
    </row>
    <row r="402" spans="1:45" ht="17.100000000000001" hidden="1" customHeight="1" outlineLevel="2" x14ac:dyDescent="0.25">
      <c r="B402" s="4">
        <f t="shared" ref="B402:B408" si="510">B401</f>
        <v>133</v>
      </c>
      <c r="C402" s="4">
        <f t="shared" ref="C402:C407" si="511">C401+10</f>
        <v>120</v>
      </c>
      <c r="D402" s="4" t="str">
        <f>IFERROR(VLOOKUP($B402&amp;$C402,GA[],2,FALSE),"")</f>
        <v/>
      </c>
      <c r="F402" s="43">
        <f>SUMIFS(
     UA[AmountYTD],
     UA[CompanyShortName],F$5,
     UA[Source],Source,
     UA[Year],Year,
     UA[Month],Month,
     UA[AccountCode],$B402&amp;$C402,
     UA[GroupStructure],GroupStructure
  )</f>
        <v>0</v>
      </c>
      <c r="H402" s="43">
        <f>SUMIFS(
     UA[AmountYTD],
     UA[CompanyShortName],H$5,
     UA[Source],Source,
     UA[Year],Year,
     UA[Month],Month,
     UA[AccountCode],$B402&amp;$C402,
     UA[GroupStructure],GroupStructure
  )</f>
        <v>0</v>
      </c>
      <c r="J402" s="43">
        <f>SUMIFS(
     UA[AmountYTD],
     UA[CompanyShortName],J$5,
     UA[Source],Source,
     UA[Year],Year,
     UA[Month],Month,
     UA[AccountCode],$B402&amp;$C402,
     UA[GroupStructure],GroupStructure
  )</f>
        <v>0</v>
      </c>
      <c r="L402" s="43">
        <f>SUMIFS(
     UA[AmountYTD],
     UA[CompanyShortName],L$5,
     UA[Source],Source,
     UA[Year],Year,
     UA[Month],Month,
     UA[AccountCode],$B402&amp;$C402,
     UA[GroupStructure],GroupStructure
  )</f>
        <v>0</v>
      </c>
      <c r="N402" s="43">
        <f>SUMIFS(
     UA[AmountYTD],
     UA[CompanyShortName],N$5,
     UA[Source],Source,
     UA[Year],Year,
     UA[Month],Month,
     UA[AccountCode],$B402&amp;$C402,
     UA[GroupStructure],GroupStructure
  )</f>
        <v>0</v>
      </c>
      <c r="P402" s="43">
        <f>SUMIFS(
     UA[AmountYTD],
     UA[CompanyShortName],P$5,
     UA[Source],Source,
     UA[Year],Year,
     UA[Month],Month,
     UA[AccountCode],$B402&amp;$C402,
     UA[GroupStructure],GroupStructure
  )</f>
        <v>0</v>
      </c>
      <c r="R402" s="43">
        <f>SUMIFS(
     UA[AmountYTD],
     UA[CompanyShortName],R$5,
     UA[Source],Source,
     UA[Year],Year,
     UA[Month],Month,
     UA[AccountCode],$B402&amp;$C402,
     UA[GroupStructure],GroupStructure
  )</f>
        <v>0</v>
      </c>
      <c r="T402" s="43">
        <f>SUMIFS(
     UA[AmountYTD],
     UA[CompanyShortName],T$5,
     UA[Source],Source,
     UA[Year],Year,
     UA[Month],Month,
     UA[AccountCode],$B402&amp;$C402,
     UA[GroupStructure],GroupStructure
  )</f>
        <v>0</v>
      </c>
      <c r="V402" s="43">
        <f>SUMIFS(
     UA[AmountYTD],
     UA[CompanyShortName],V$5,
     UA[Source],Source,
     UA[Year],Year,
     UA[Month],Month,
     UA[AccountCode],$B402&amp;$C402,
     UA[GroupStructure],GroupStructure
  )</f>
        <v>0</v>
      </c>
      <c r="X402" s="43">
        <f>SUMIFS(
     UA[AmountYTD],
     UA[CompanyShortName],X$5,
     UA[Source],Source,
     UA[Year],Year,
     UA[Month],Month,
     UA[AccountCode],$B402&amp;$C402,
     UA[GroupStructure],GroupStructure
  )</f>
        <v>0</v>
      </c>
      <c r="Z402" s="43">
        <f>SUMIFS(
     UA[AmountYTD],
     UA[CompanyShortName],Z$5,
     UA[Source],Source,
     UA[Year],Year,
     UA[Month],Month,
     UA[AccountCode],$B402&amp;$C402,
     UA[GroupStructure],GroupStructure
  )</f>
        <v>0</v>
      </c>
      <c r="AB402" s="43">
        <f>SUMIFS(
     UA[AmountYTD],
     UA[CompanyShortName],AB$5,
     UA[Source],Source,
     UA[Year],Year,
     UA[Month],Month,
     UA[AccountCode],$B402&amp;$C402,
     UA[GroupStructure],GroupStructure
  )</f>
        <v>0</v>
      </c>
      <c r="AD402" s="43">
        <f>SUMIFS(
     UA[AmountYTD],
     UA[CompanyShortName],AD$5,
     UA[Source],Source,
     UA[Year],Year,
     UA[Month],Month,
     UA[AccountCode],$B402&amp;$C402,
     UA[GroupStructure],GroupStructure
  )</f>
        <v>0</v>
      </c>
      <c r="AF402" s="43">
        <f>SUMIFS(
     UA[AmountYTD],
     UA[CompanyShortName],AF$5,
     UA[Source],Source,
     UA[Year],Year,
     UA[Month],Month,
     UA[AccountCode],$B402&amp;$C402,
     UA[GroupStructure],GroupStructure
  )</f>
        <v>0</v>
      </c>
      <c r="AH402" s="43">
        <f>SUMIFS(
     UA[AmountYTD],
     UA[CompanyShortName],AH$5,
     UA[Source],Source,
     UA[Year],Year,
     UA[Month],Month,
     UA[AccountCode],$B402&amp;$C402,
     UA[GroupStructure],GroupStructure
  )</f>
        <v>0</v>
      </c>
      <c r="AJ402" s="43">
        <f>SUMIFS(
     UA[AmountYTD],
     UA[CompanyShortName],AJ$5,
     UA[Source],Source,
     UA[Year],Year,
     UA[Month],Month,
     UA[AccountCode],$B402&amp;$C402,
     UA[GroupStructure],GroupStructure
  )</f>
        <v>0</v>
      </c>
      <c r="AL402" s="43">
        <f>SUMIFS(
     UA[AmountYTD],
     UA[CompanyShortName],AL$5,
     UA[Source],Source,
     UA[Year],Year,
     UA[Month],Month,
     UA[AccountCode],$B402&amp;$C402,
     UA[GroupStructure],GroupStructure
  )</f>
        <v>0</v>
      </c>
      <c r="AN402" s="43">
        <f>SUMIFS(
     UA[AmountYTD],
     UA[CompanyShortName],AN$5,
     UA[Source],Source,
     UA[Year],Year,
     UA[Month],Month,
     UA[AccountCode],$B402&amp;$C402,
     UA[GroupStructure],GroupStructure
  )</f>
        <v>0</v>
      </c>
      <c r="AP402" s="43">
        <f>SUMIFS(
     UA[AmountYTD],
     UA[CompanyShortName],AP$5,
     UA[Source],Source,
     UA[Year],Year,
     UA[Month],Month,
     UA[AccountCode],$B402&amp;$C402,
     UA[GroupStructure],GroupStructure
  )</f>
        <v>0</v>
      </c>
      <c r="AR402" s="43">
        <f>SUMIFS(
     UA[AmountYTD],
     UA[CompanyShortName],AR$5,
     UA[Source],Source,
     UA[Year],Year,
     UA[Month],Month,
     UA[AccountCode],$B402&amp;$C402,
     UA[GroupStructure],GroupStructure
  )</f>
        <v>0</v>
      </c>
    </row>
    <row r="403" spans="1:45" ht="17.100000000000001" hidden="1" customHeight="1" outlineLevel="2" x14ac:dyDescent="0.25">
      <c r="B403" s="4">
        <f t="shared" si="510"/>
        <v>133</v>
      </c>
      <c r="C403" s="4">
        <f t="shared" si="511"/>
        <v>130</v>
      </c>
      <c r="D403" s="4" t="str">
        <f>IFERROR(VLOOKUP($B403&amp;$C403,GA[],2,FALSE),"")</f>
        <v/>
      </c>
      <c r="F403" s="43">
        <f>SUMIFS(
     UA[AmountYTD],
     UA[CompanyShortName],F$5,
     UA[Source],Source,
     UA[Year],Year,
     UA[Month],Month,
     UA[AccountCode],$B403&amp;$C403,
     UA[GroupStructure],GroupStructure
  )</f>
        <v>0</v>
      </c>
      <c r="H403" s="43">
        <f>SUMIFS(
     UA[AmountYTD],
     UA[CompanyShortName],H$5,
     UA[Source],Source,
     UA[Year],Year,
     UA[Month],Month,
     UA[AccountCode],$B403&amp;$C403,
     UA[GroupStructure],GroupStructure
  )</f>
        <v>0</v>
      </c>
      <c r="J403" s="43">
        <f>SUMIFS(
     UA[AmountYTD],
     UA[CompanyShortName],J$5,
     UA[Source],Source,
     UA[Year],Year,
     UA[Month],Month,
     UA[AccountCode],$B403&amp;$C403,
     UA[GroupStructure],GroupStructure
  )</f>
        <v>0</v>
      </c>
      <c r="L403" s="43">
        <f>SUMIFS(
     UA[AmountYTD],
     UA[CompanyShortName],L$5,
     UA[Source],Source,
     UA[Year],Year,
     UA[Month],Month,
     UA[AccountCode],$B403&amp;$C403,
     UA[GroupStructure],GroupStructure
  )</f>
        <v>0</v>
      </c>
      <c r="N403" s="43">
        <f>SUMIFS(
     UA[AmountYTD],
     UA[CompanyShortName],N$5,
     UA[Source],Source,
     UA[Year],Year,
     UA[Month],Month,
     UA[AccountCode],$B403&amp;$C403,
     UA[GroupStructure],GroupStructure
  )</f>
        <v>0</v>
      </c>
      <c r="P403" s="43">
        <f>SUMIFS(
     UA[AmountYTD],
     UA[CompanyShortName],P$5,
     UA[Source],Source,
     UA[Year],Year,
     UA[Month],Month,
     UA[AccountCode],$B403&amp;$C403,
     UA[GroupStructure],GroupStructure
  )</f>
        <v>0</v>
      </c>
      <c r="R403" s="43">
        <f>SUMIFS(
     UA[AmountYTD],
     UA[CompanyShortName],R$5,
     UA[Source],Source,
     UA[Year],Year,
     UA[Month],Month,
     UA[AccountCode],$B403&amp;$C403,
     UA[GroupStructure],GroupStructure
  )</f>
        <v>0</v>
      </c>
      <c r="T403" s="43">
        <f>SUMIFS(
     UA[AmountYTD],
     UA[CompanyShortName],T$5,
     UA[Source],Source,
     UA[Year],Year,
     UA[Month],Month,
     UA[AccountCode],$B403&amp;$C403,
     UA[GroupStructure],GroupStructure
  )</f>
        <v>0</v>
      </c>
      <c r="V403" s="43">
        <f>SUMIFS(
     UA[AmountYTD],
     UA[CompanyShortName],V$5,
     UA[Source],Source,
     UA[Year],Year,
     UA[Month],Month,
     UA[AccountCode],$B403&amp;$C403,
     UA[GroupStructure],GroupStructure
  )</f>
        <v>0</v>
      </c>
      <c r="X403" s="43">
        <f>SUMIFS(
     UA[AmountYTD],
     UA[CompanyShortName],X$5,
     UA[Source],Source,
     UA[Year],Year,
     UA[Month],Month,
     UA[AccountCode],$B403&amp;$C403,
     UA[GroupStructure],GroupStructure
  )</f>
        <v>0</v>
      </c>
      <c r="Z403" s="43">
        <f>SUMIFS(
     UA[AmountYTD],
     UA[CompanyShortName],Z$5,
     UA[Source],Source,
     UA[Year],Year,
     UA[Month],Month,
     UA[AccountCode],$B403&amp;$C403,
     UA[GroupStructure],GroupStructure
  )</f>
        <v>0</v>
      </c>
      <c r="AB403" s="43">
        <f>SUMIFS(
     UA[AmountYTD],
     UA[CompanyShortName],AB$5,
     UA[Source],Source,
     UA[Year],Year,
     UA[Month],Month,
     UA[AccountCode],$B403&amp;$C403,
     UA[GroupStructure],GroupStructure
  )</f>
        <v>0</v>
      </c>
      <c r="AD403" s="43">
        <f>SUMIFS(
     UA[AmountYTD],
     UA[CompanyShortName],AD$5,
     UA[Source],Source,
     UA[Year],Year,
     UA[Month],Month,
     UA[AccountCode],$B403&amp;$C403,
     UA[GroupStructure],GroupStructure
  )</f>
        <v>0</v>
      </c>
      <c r="AF403" s="43">
        <f>SUMIFS(
     UA[AmountYTD],
     UA[CompanyShortName],AF$5,
     UA[Source],Source,
     UA[Year],Year,
     UA[Month],Month,
     UA[AccountCode],$B403&amp;$C403,
     UA[GroupStructure],GroupStructure
  )</f>
        <v>0</v>
      </c>
      <c r="AH403" s="43">
        <f>SUMIFS(
     UA[AmountYTD],
     UA[CompanyShortName],AH$5,
     UA[Source],Source,
     UA[Year],Year,
     UA[Month],Month,
     UA[AccountCode],$B403&amp;$C403,
     UA[GroupStructure],GroupStructure
  )</f>
        <v>0</v>
      </c>
      <c r="AJ403" s="43">
        <f>SUMIFS(
     UA[AmountYTD],
     UA[CompanyShortName],AJ$5,
     UA[Source],Source,
     UA[Year],Year,
     UA[Month],Month,
     UA[AccountCode],$B403&amp;$C403,
     UA[GroupStructure],GroupStructure
  )</f>
        <v>0</v>
      </c>
      <c r="AL403" s="43">
        <f>SUMIFS(
     UA[AmountYTD],
     UA[CompanyShortName],AL$5,
     UA[Source],Source,
     UA[Year],Year,
     UA[Month],Month,
     UA[AccountCode],$B403&amp;$C403,
     UA[GroupStructure],GroupStructure
  )</f>
        <v>0</v>
      </c>
      <c r="AN403" s="43">
        <f>SUMIFS(
     UA[AmountYTD],
     UA[CompanyShortName],AN$5,
     UA[Source],Source,
     UA[Year],Year,
     UA[Month],Month,
     UA[AccountCode],$B403&amp;$C403,
     UA[GroupStructure],GroupStructure
  )</f>
        <v>0</v>
      </c>
      <c r="AP403" s="43">
        <f>SUMIFS(
     UA[AmountYTD],
     UA[CompanyShortName],AP$5,
     UA[Source],Source,
     UA[Year],Year,
     UA[Month],Month,
     UA[AccountCode],$B403&amp;$C403,
     UA[GroupStructure],GroupStructure
  )</f>
        <v>0</v>
      </c>
      <c r="AR403" s="43">
        <f>SUMIFS(
     UA[AmountYTD],
     UA[CompanyShortName],AR$5,
     UA[Source],Source,
     UA[Year],Year,
     UA[Month],Month,
     UA[AccountCode],$B403&amp;$C403,
     UA[GroupStructure],GroupStructure
  )</f>
        <v>0</v>
      </c>
    </row>
    <row r="404" spans="1:45" ht="17.100000000000001" hidden="1" customHeight="1" outlineLevel="2" x14ac:dyDescent="0.25">
      <c r="B404" s="4">
        <f t="shared" si="510"/>
        <v>133</v>
      </c>
      <c r="C404" s="4">
        <f t="shared" si="511"/>
        <v>140</v>
      </c>
      <c r="D404" s="4" t="str">
        <f>IFERROR(VLOOKUP($B404&amp;$C404,GA[],2,FALSE),"")</f>
        <v/>
      </c>
      <c r="F404" s="43">
        <f>SUMIFS(
     UA[AmountYTD],
     UA[CompanyShortName],F$5,
     UA[Source],Source,
     UA[Year],Year,
     UA[Month],Month,
     UA[AccountCode],$B404&amp;$C404,
     UA[GroupStructure],GroupStructure
  )</f>
        <v>0</v>
      </c>
      <c r="H404" s="43">
        <f>SUMIFS(
     UA[AmountYTD],
     UA[CompanyShortName],H$5,
     UA[Source],Source,
     UA[Year],Year,
     UA[Month],Month,
     UA[AccountCode],$B404&amp;$C404,
     UA[GroupStructure],GroupStructure
  )</f>
        <v>0</v>
      </c>
      <c r="J404" s="43">
        <f>SUMIFS(
     UA[AmountYTD],
     UA[CompanyShortName],J$5,
     UA[Source],Source,
     UA[Year],Year,
     UA[Month],Month,
     UA[AccountCode],$B404&amp;$C404,
     UA[GroupStructure],GroupStructure
  )</f>
        <v>0</v>
      </c>
      <c r="L404" s="43">
        <f>SUMIFS(
     UA[AmountYTD],
     UA[CompanyShortName],L$5,
     UA[Source],Source,
     UA[Year],Year,
     UA[Month],Month,
     UA[AccountCode],$B404&amp;$C404,
     UA[GroupStructure],GroupStructure
  )</f>
        <v>0</v>
      </c>
      <c r="N404" s="43">
        <f>SUMIFS(
     UA[AmountYTD],
     UA[CompanyShortName],N$5,
     UA[Source],Source,
     UA[Year],Year,
     UA[Month],Month,
     UA[AccountCode],$B404&amp;$C404,
     UA[GroupStructure],GroupStructure
  )</f>
        <v>0</v>
      </c>
      <c r="P404" s="43">
        <f>SUMIFS(
     UA[AmountYTD],
     UA[CompanyShortName],P$5,
     UA[Source],Source,
     UA[Year],Year,
     UA[Month],Month,
     UA[AccountCode],$B404&amp;$C404,
     UA[GroupStructure],GroupStructure
  )</f>
        <v>0</v>
      </c>
      <c r="R404" s="43">
        <f>SUMIFS(
     UA[AmountYTD],
     UA[CompanyShortName],R$5,
     UA[Source],Source,
     UA[Year],Year,
     UA[Month],Month,
     UA[AccountCode],$B404&amp;$C404,
     UA[GroupStructure],GroupStructure
  )</f>
        <v>0</v>
      </c>
      <c r="T404" s="43">
        <f>SUMIFS(
     UA[AmountYTD],
     UA[CompanyShortName],T$5,
     UA[Source],Source,
     UA[Year],Year,
     UA[Month],Month,
     UA[AccountCode],$B404&amp;$C404,
     UA[GroupStructure],GroupStructure
  )</f>
        <v>0</v>
      </c>
      <c r="V404" s="43">
        <f>SUMIFS(
     UA[AmountYTD],
     UA[CompanyShortName],V$5,
     UA[Source],Source,
     UA[Year],Year,
     UA[Month],Month,
     UA[AccountCode],$B404&amp;$C404,
     UA[GroupStructure],GroupStructure
  )</f>
        <v>0</v>
      </c>
      <c r="X404" s="43">
        <f>SUMIFS(
     UA[AmountYTD],
     UA[CompanyShortName],X$5,
     UA[Source],Source,
     UA[Year],Year,
     UA[Month],Month,
     UA[AccountCode],$B404&amp;$C404,
     UA[GroupStructure],GroupStructure
  )</f>
        <v>0</v>
      </c>
      <c r="Z404" s="43">
        <f>SUMIFS(
     UA[AmountYTD],
     UA[CompanyShortName],Z$5,
     UA[Source],Source,
     UA[Year],Year,
     UA[Month],Month,
     UA[AccountCode],$B404&amp;$C404,
     UA[GroupStructure],GroupStructure
  )</f>
        <v>0</v>
      </c>
      <c r="AB404" s="43">
        <f>SUMIFS(
     UA[AmountYTD],
     UA[CompanyShortName],AB$5,
     UA[Source],Source,
     UA[Year],Year,
     UA[Month],Month,
     UA[AccountCode],$B404&amp;$C404,
     UA[GroupStructure],GroupStructure
  )</f>
        <v>0</v>
      </c>
      <c r="AD404" s="43">
        <f>SUMIFS(
     UA[AmountYTD],
     UA[CompanyShortName],AD$5,
     UA[Source],Source,
     UA[Year],Year,
     UA[Month],Month,
     UA[AccountCode],$B404&amp;$C404,
     UA[GroupStructure],GroupStructure
  )</f>
        <v>0</v>
      </c>
      <c r="AF404" s="43">
        <f>SUMIFS(
     UA[AmountYTD],
     UA[CompanyShortName],AF$5,
     UA[Source],Source,
     UA[Year],Year,
     UA[Month],Month,
     UA[AccountCode],$B404&amp;$C404,
     UA[GroupStructure],GroupStructure
  )</f>
        <v>0</v>
      </c>
      <c r="AH404" s="43">
        <f>SUMIFS(
     UA[AmountYTD],
     UA[CompanyShortName],AH$5,
     UA[Source],Source,
     UA[Year],Year,
     UA[Month],Month,
     UA[AccountCode],$B404&amp;$C404,
     UA[GroupStructure],GroupStructure
  )</f>
        <v>0</v>
      </c>
      <c r="AJ404" s="43">
        <f>SUMIFS(
     UA[AmountYTD],
     UA[CompanyShortName],AJ$5,
     UA[Source],Source,
     UA[Year],Year,
     UA[Month],Month,
     UA[AccountCode],$B404&amp;$C404,
     UA[GroupStructure],GroupStructure
  )</f>
        <v>0</v>
      </c>
      <c r="AL404" s="43">
        <f>SUMIFS(
     UA[AmountYTD],
     UA[CompanyShortName],AL$5,
     UA[Source],Source,
     UA[Year],Year,
     UA[Month],Month,
     UA[AccountCode],$B404&amp;$C404,
     UA[GroupStructure],GroupStructure
  )</f>
        <v>0</v>
      </c>
      <c r="AN404" s="43">
        <f>SUMIFS(
     UA[AmountYTD],
     UA[CompanyShortName],AN$5,
     UA[Source],Source,
     UA[Year],Year,
     UA[Month],Month,
     UA[AccountCode],$B404&amp;$C404,
     UA[GroupStructure],GroupStructure
  )</f>
        <v>0</v>
      </c>
      <c r="AP404" s="43">
        <f>SUMIFS(
     UA[AmountYTD],
     UA[CompanyShortName],AP$5,
     UA[Source],Source,
     UA[Year],Year,
     UA[Month],Month,
     UA[AccountCode],$B404&amp;$C404,
     UA[GroupStructure],GroupStructure
  )</f>
        <v>0</v>
      </c>
      <c r="AR404" s="43">
        <f>SUMIFS(
     UA[AmountYTD],
     UA[CompanyShortName],AR$5,
     UA[Source],Source,
     UA[Year],Year,
     UA[Month],Month,
     UA[AccountCode],$B404&amp;$C404,
     UA[GroupStructure],GroupStructure
  )</f>
        <v>0</v>
      </c>
    </row>
    <row r="405" spans="1:45" ht="17.100000000000001" hidden="1" customHeight="1" outlineLevel="2" x14ac:dyDescent="0.25">
      <c r="B405" s="4">
        <f t="shared" si="510"/>
        <v>133</v>
      </c>
      <c r="C405" s="4">
        <f t="shared" si="511"/>
        <v>150</v>
      </c>
      <c r="D405" s="4" t="str">
        <f>IFERROR(VLOOKUP($B405&amp;$C405,GA[],2,FALSE),"")</f>
        <v/>
      </c>
      <c r="F405" s="43">
        <f>SUMIFS(
     UA[AmountYTD],
     UA[CompanyShortName],F$5,
     UA[Source],Source,
     UA[Year],Year,
     UA[Month],Month,
     UA[AccountCode],$B405&amp;$C405,
     UA[GroupStructure],GroupStructure
  )</f>
        <v>0</v>
      </c>
      <c r="H405" s="43">
        <f>SUMIFS(
     UA[AmountYTD],
     UA[CompanyShortName],H$5,
     UA[Source],Source,
     UA[Year],Year,
     UA[Month],Month,
     UA[AccountCode],$B405&amp;$C405,
     UA[GroupStructure],GroupStructure
  )</f>
        <v>0</v>
      </c>
      <c r="J405" s="43">
        <f>SUMIFS(
     UA[AmountYTD],
     UA[CompanyShortName],J$5,
     UA[Source],Source,
     UA[Year],Year,
     UA[Month],Month,
     UA[AccountCode],$B405&amp;$C405,
     UA[GroupStructure],GroupStructure
  )</f>
        <v>0</v>
      </c>
      <c r="L405" s="43">
        <f>SUMIFS(
     UA[AmountYTD],
     UA[CompanyShortName],L$5,
     UA[Source],Source,
     UA[Year],Year,
     UA[Month],Month,
     UA[AccountCode],$B405&amp;$C405,
     UA[GroupStructure],GroupStructure
  )</f>
        <v>0</v>
      </c>
      <c r="N405" s="43">
        <f>SUMIFS(
     UA[AmountYTD],
     UA[CompanyShortName],N$5,
     UA[Source],Source,
     UA[Year],Year,
     UA[Month],Month,
     UA[AccountCode],$B405&amp;$C405,
     UA[GroupStructure],GroupStructure
  )</f>
        <v>0</v>
      </c>
      <c r="P405" s="43">
        <f>SUMIFS(
     UA[AmountYTD],
     UA[CompanyShortName],P$5,
     UA[Source],Source,
     UA[Year],Year,
     UA[Month],Month,
     UA[AccountCode],$B405&amp;$C405,
     UA[GroupStructure],GroupStructure
  )</f>
        <v>0</v>
      </c>
      <c r="R405" s="43">
        <f>SUMIFS(
     UA[AmountYTD],
     UA[CompanyShortName],R$5,
     UA[Source],Source,
     UA[Year],Year,
     UA[Month],Month,
     UA[AccountCode],$B405&amp;$C405,
     UA[GroupStructure],GroupStructure
  )</f>
        <v>0</v>
      </c>
      <c r="T405" s="43">
        <f>SUMIFS(
     UA[AmountYTD],
     UA[CompanyShortName],T$5,
     UA[Source],Source,
     UA[Year],Year,
     UA[Month],Month,
     UA[AccountCode],$B405&amp;$C405,
     UA[GroupStructure],GroupStructure
  )</f>
        <v>0</v>
      </c>
      <c r="V405" s="43">
        <f>SUMIFS(
     UA[AmountYTD],
     UA[CompanyShortName],V$5,
     UA[Source],Source,
     UA[Year],Year,
     UA[Month],Month,
     UA[AccountCode],$B405&amp;$C405,
     UA[GroupStructure],GroupStructure
  )</f>
        <v>0</v>
      </c>
      <c r="X405" s="43">
        <f>SUMIFS(
     UA[AmountYTD],
     UA[CompanyShortName],X$5,
     UA[Source],Source,
     UA[Year],Year,
     UA[Month],Month,
     UA[AccountCode],$B405&amp;$C405,
     UA[GroupStructure],GroupStructure
  )</f>
        <v>0</v>
      </c>
      <c r="Z405" s="43">
        <f>SUMIFS(
     UA[AmountYTD],
     UA[CompanyShortName],Z$5,
     UA[Source],Source,
     UA[Year],Year,
     UA[Month],Month,
     UA[AccountCode],$B405&amp;$C405,
     UA[GroupStructure],GroupStructure
  )</f>
        <v>0</v>
      </c>
      <c r="AB405" s="43">
        <f>SUMIFS(
     UA[AmountYTD],
     UA[CompanyShortName],AB$5,
     UA[Source],Source,
     UA[Year],Year,
     UA[Month],Month,
     UA[AccountCode],$B405&amp;$C405,
     UA[GroupStructure],GroupStructure
  )</f>
        <v>0</v>
      </c>
      <c r="AD405" s="43">
        <f>SUMIFS(
     UA[AmountYTD],
     UA[CompanyShortName],AD$5,
     UA[Source],Source,
     UA[Year],Year,
     UA[Month],Month,
     UA[AccountCode],$B405&amp;$C405,
     UA[GroupStructure],GroupStructure
  )</f>
        <v>0</v>
      </c>
      <c r="AF405" s="43">
        <f>SUMIFS(
     UA[AmountYTD],
     UA[CompanyShortName],AF$5,
     UA[Source],Source,
     UA[Year],Year,
     UA[Month],Month,
     UA[AccountCode],$B405&amp;$C405,
     UA[GroupStructure],GroupStructure
  )</f>
        <v>0</v>
      </c>
      <c r="AH405" s="43">
        <f>SUMIFS(
     UA[AmountYTD],
     UA[CompanyShortName],AH$5,
     UA[Source],Source,
     UA[Year],Year,
     UA[Month],Month,
     UA[AccountCode],$B405&amp;$C405,
     UA[GroupStructure],GroupStructure
  )</f>
        <v>0</v>
      </c>
      <c r="AJ405" s="43">
        <f>SUMIFS(
     UA[AmountYTD],
     UA[CompanyShortName],AJ$5,
     UA[Source],Source,
     UA[Year],Year,
     UA[Month],Month,
     UA[AccountCode],$B405&amp;$C405,
     UA[GroupStructure],GroupStructure
  )</f>
        <v>0</v>
      </c>
      <c r="AL405" s="43">
        <f>SUMIFS(
     UA[AmountYTD],
     UA[CompanyShortName],AL$5,
     UA[Source],Source,
     UA[Year],Year,
     UA[Month],Month,
     UA[AccountCode],$B405&amp;$C405,
     UA[GroupStructure],GroupStructure
  )</f>
        <v>0</v>
      </c>
      <c r="AN405" s="43">
        <f>SUMIFS(
     UA[AmountYTD],
     UA[CompanyShortName],AN$5,
     UA[Source],Source,
     UA[Year],Year,
     UA[Month],Month,
     UA[AccountCode],$B405&amp;$C405,
     UA[GroupStructure],GroupStructure
  )</f>
        <v>0</v>
      </c>
      <c r="AP405" s="43">
        <f>SUMIFS(
     UA[AmountYTD],
     UA[CompanyShortName],AP$5,
     UA[Source],Source,
     UA[Year],Year,
     UA[Month],Month,
     UA[AccountCode],$B405&amp;$C405,
     UA[GroupStructure],GroupStructure
  )</f>
        <v>0</v>
      </c>
      <c r="AR405" s="43">
        <f>SUMIFS(
     UA[AmountYTD],
     UA[CompanyShortName],AR$5,
     UA[Source],Source,
     UA[Year],Year,
     UA[Month],Month,
     UA[AccountCode],$B405&amp;$C405,
     UA[GroupStructure],GroupStructure
  )</f>
        <v>0</v>
      </c>
    </row>
    <row r="406" spans="1:45" ht="17.100000000000001" hidden="1" customHeight="1" outlineLevel="2" x14ac:dyDescent="0.25">
      <c r="B406" s="4">
        <f t="shared" si="510"/>
        <v>133</v>
      </c>
      <c r="C406" s="4">
        <f t="shared" si="511"/>
        <v>160</v>
      </c>
      <c r="D406" s="4" t="str">
        <f>IFERROR(VLOOKUP($B406&amp;$C406,GA[],2,FALSE),"")</f>
        <v/>
      </c>
      <c r="F406" s="43">
        <f>SUMIFS(
     UA[AmountYTD],
     UA[CompanyShortName],F$5,
     UA[Source],Source,
     UA[Year],Year,
     UA[Month],Month,
     UA[AccountCode],$B406&amp;$C406,
     UA[GroupStructure],GroupStructure
  )</f>
        <v>0</v>
      </c>
      <c r="H406" s="43">
        <f>SUMIFS(
     UA[AmountYTD],
     UA[CompanyShortName],H$5,
     UA[Source],Source,
     UA[Year],Year,
     UA[Month],Month,
     UA[AccountCode],$B406&amp;$C406,
     UA[GroupStructure],GroupStructure
  )</f>
        <v>0</v>
      </c>
      <c r="J406" s="43">
        <f>SUMIFS(
     UA[AmountYTD],
     UA[CompanyShortName],J$5,
     UA[Source],Source,
     UA[Year],Year,
     UA[Month],Month,
     UA[AccountCode],$B406&amp;$C406,
     UA[GroupStructure],GroupStructure
  )</f>
        <v>0</v>
      </c>
      <c r="L406" s="43">
        <f>SUMIFS(
     UA[AmountYTD],
     UA[CompanyShortName],L$5,
     UA[Source],Source,
     UA[Year],Year,
     UA[Month],Month,
     UA[AccountCode],$B406&amp;$C406,
     UA[GroupStructure],GroupStructure
  )</f>
        <v>0</v>
      </c>
      <c r="N406" s="43">
        <f>SUMIFS(
     UA[AmountYTD],
     UA[CompanyShortName],N$5,
     UA[Source],Source,
     UA[Year],Year,
     UA[Month],Month,
     UA[AccountCode],$B406&amp;$C406,
     UA[GroupStructure],GroupStructure
  )</f>
        <v>0</v>
      </c>
      <c r="P406" s="43">
        <f>SUMIFS(
     UA[AmountYTD],
     UA[CompanyShortName],P$5,
     UA[Source],Source,
     UA[Year],Year,
     UA[Month],Month,
     UA[AccountCode],$B406&amp;$C406,
     UA[GroupStructure],GroupStructure
  )</f>
        <v>0</v>
      </c>
      <c r="R406" s="43">
        <f>SUMIFS(
     UA[AmountYTD],
     UA[CompanyShortName],R$5,
     UA[Source],Source,
     UA[Year],Year,
     UA[Month],Month,
     UA[AccountCode],$B406&amp;$C406,
     UA[GroupStructure],GroupStructure
  )</f>
        <v>0</v>
      </c>
      <c r="T406" s="43">
        <f>SUMIFS(
     UA[AmountYTD],
     UA[CompanyShortName],T$5,
     UA[Source],Source,
     UA[Year],Year,
     UA[Month],Month,
     UA[AccountCode],$B406&amp;$C406,
     UA[GroupStructure],GroupStructure
  )</f>
        <v>0</v>
      </c>
      <c r="V406" s="43">
        <f>SUMIFS(
     UA[AmountYTD],
     UA[CompanyShortName],V$5,
     UA[Source],Source,
     UA[Year],Year,
     UA[Month],Month,
     UA[AccountCode],$B406&amp;$C406,
     UA[GroupStructure],GroupStructure
  )</f>
        <v>0</v>
      </c>
      <c r="X406" s="43">
        <f>SUMIFS(
     UA[AmountYTD],
     UA[CompanyShortName],X$5,
     UA[Source],Source,
     UA[Year],Year,
     UA[Month],Month,
     UA[AccountCode],$B406&amp;$C406,
     UA[GroupStructure],GroupStructure
  )</f>
        <v>0</v>
      </c>
      <c r="Z406" s="43">
        <f>SUMIFS(
     UA[AmountYTD],
     UA[CompanyShortName],Z$5,
     UA[Source],Source,
     UA[Year],Year,
     UA[Month],Month,
     UA[AccountCode],$B406&amp;$C406,
     UA[GroupStructure],GroupStructure
  )</f>
        <v>0</v>
      </c>
      <c r="AB406" s="43">
        <f>SUMIFS(
     UA[AmountYTD],
     UA[CompanyShortName],AB$5,
     UA[Source],Source,
     UA[Year],Year,
     UA[Month],Month,
     UA[AccountCode],$B406&amp;$C406,
     UA[GroupStructure],GroupStructure
  )</f>
        <v>0</v>
      </c>
      <c r="AD406" s="43">
        <f>SUMIFS(
     UA[AmountYTD],
     UA[CompanyShortName],AD$5,
     UA[Source],Source,
     UA[Year],Year,
     UA[Month],Month,
     UA[AccountCode],$B406&amp;$C406,
     UA[GroupStructure],GroupStructure
  )</f>
        <v>0</v>
      </c>
      <c r="AF406" s="43">
        <f>SUMIFS(
     UA[AmountYTD],
     UA[CompanyShortName],AF$5,
     UA[Source],Source,
     UA[Year],Year,
     UA[Month],Month,
     UA[AccountCode],$B406&amp;$C406,
     UA[GroupStructure],GroupStructure
  )</f>
        <v>0</v>
      </c>
      <c r="AH406" s="43">
        <f>SUMIFS(
     UA[AmountYTD],
     UA[CompanyShortName],AH$5,
     UA[Source],Source,
     UA[Year],Year,
     UA[Month],Month,
     UA[AccountCode],$B406&amp;$C406,
     UA[GroupStructure],GroupStructure
  )</f>
        <v>0</v>
      </c>
      <c r="AJ406" s="43">
        <f>SUMIFS(
     UA[AmountYTD],
     UA[CompanyShortName],AJ$5,
     UA[Source],Source,
     UA[Year],Year,
     UA[Month],Month,
     UA[AccountCode],$B406&amp;$C406,
     UA[GroupStructure],GroupStructure
  )</f>
        <v>0</v>
      </c>
      <c r="AL406" s="43">
        <f>SUMIFS(
     UA[AmountYTD],
     UA[CompanyShortName],AL$5,
     UA[Source],Source,
     UA[Year],Year,
     UA[Month],Month,
     UA[AccountCode],$B406&amp;$C406,
     UA[GroupStructure],GroupStructure
  )</f>
        <v>0</v>
      </c>
      <c r="AN406" s="43">
        <f>SUMIFS(
     UA[AmountYTD],
     UA[CompanyShortName],AN$5,
     UA[Source],Source,
     UA[Year],Year,
     UA[Month],Month,
     UA[AccountCode],$B406&amp;$C406,
     UA[GroupStructure],GroupStructure
  )</f>
        <v>0</v>
      </c>
      <c r="AP406" s="43">
        <f>SUMIFS(
     UA[AmountYTD],
     UA[CompanyShortName],AP$5,
     UA[Source],Source,
     UA[Year],Year,
     UA[Month],Month,
     UA[AccountCode],$B406&amp;$C406,
     UA[GroupStructure],GroupStructure
  )</f>
        <v>0</v>
      </c>
      <c r="AR406" s="43">
        <f>SUMIFS(
     UA[AmountYTD],
     UA[CompanyShortName],AR$5,
     UA[Source],Source,
     UA[Year],Year,
     UA[Month],Month,
     UA[AccountCode],$B406&amp;$C406,
     UA[GroupStructure],GroupStructure
  )</f>
        <v>0</v>
      </c>
    </row>
    <row r="407" spans="1:45" ht="17.100000000000001" hidden="1" customHeight="1" outlineLevel="2" x14ac:dyDescent="0.25">
      <c r="B407" s="4">
        <f t="shared" si="510"/>
        <v>133</v>
      </c>
      <c r="C407" s="4">
        <f t="shared" si="511"/>
        <v>170</v>
      </c>
      <c r="D407" s="4" t="str">
        <f>IFERROR(VLOOKUP($B407&amp;$C407,GA[],2,FALSE),"")</f>
        <v/>
      </c>
      <c r="F407" s="43">
        <f>SUMIFS(
     UA[AmountYTD],
     UA[CompanyShortName],F$5,
     UA[Source],Source,
     UA[Year],Year,
     UA[Month],Month,
     UA[AccountCode],$B407&amp;$C407,
     UA[GroupStructure],GroupStructure
  )</f>
        <v>0</v>
      </c>
      <c r="H407" s="43">
        <f>SUMIFS(
     UA[AmountYTD],
     UA[CompanyShortName],H$5,
     UA[Source],Source,
     UA[Year],Year,
     UA[Month],Month,
     UA[AccountCode],$B407&amp;$C407,
     UA[GroupStructure],GroupStructure
  )</f>
        <v>0</v>
      </c>
      <c r="J407" s="43">
        <f>SUMIFS(
     UA[AmountYTD],
     UA[CompanyShortName],J$5,
     UA[Source],Source,
     UA[Year],Year,
     UA[Month],Month,
     UA[AccountCode],$B407&amp;$C407,
     UA[GroupStructure],GroupStructure
  )</f>
        <v>0</v>
      </c>
      <c r="L407" s="43">
        <f>SUMIFS(
     UA[AmountYTD],
     UA[CompanyShortName],L$5,
     UA[Source],Source,
     UA[Year],Year,
     UA[Month],Month,
     UA[AccountCode],$B407&amp;$C407,
     UA[GroupStructure],GroupStructure
  )</f>
        <v>0</v>
      </c>
      <c r="N407" s="43">
        <f>SUMIFS(
     UA[AmountYTD],
     UA[CompanyShortName],N$5,
     UA[Source],Source,
     UA[Year],Year,
     UA[Month],Month,
     UA[AccountCode],$B407&amp;$C407,
     UA[GroupStructure],GroupStructure
  )</f>
        <v>0</v>
      </c>
      <c r="P407" s="43">
        <f>SUMIFS(
     UA[AmountYTD],
     UA[CompanyShortName],P$5,
     UA[Source],Source,
     UA[Year],Year,
     UA[Month],Month,
     UA[AccountCode],$B407&amp;$C407,
     UA[GroupStructure],GroupStructure
  )</f>
        <v>0</v>
      </c>
      <c r="R407" s="43">
        <f>SUMIFS(
     UA[AmountYTD],
     UA[CompanyShortName],R$5,
     UA[Source],Source,
     UA[Year],Year,
     UA[Month],Month,
     UA[AccountCode],$B407&amp;$C407,
     UA[GroupStructure],GroupStructure
  )</f>
        <v>0</v>
      </c>
      <c r="T407" s="43">
        <f>SUMIFS(
     UA[AmountYTD],
     UA[CompanyShortName],T$5,
     UA[Source],Source,
     UA[Year],Year,
     UA[Month],Month,
     UA[AccountCode],$B407&amp;$C407,
     UA[GroupStructure],GroupStructure
  )</f>
        <v>0</v>
      </c>
      <c r="V407" s="43">
        <f>SUMIFS(
     UA[AmountYTD],
     UA[CompanyShortName],V$5,
     UA[Source],Source,
     UA[Year],Year,
     UA[Month],Month,
     UA[AccountCode],$B407&amp;$C407,
     UA[GroupStructure],GroupStructure
  )</f>
        <v>0</v>
      </c>
      <c r="X407" s="43">
        <f>SUMIFS(
     UA[AmountYTD],
     UA[CompanyShortName],X$5,
     UA[Source],Source,
     UA[Year],Year,
     UA[Month],Month,
     UA[AccountCode],$B407&amp;$C407,
     UA[GroupStructure],GroupStructure
  )</f>
        <v>0</v>
      </c>
      <c r="Z407" s="43">
        <f>SUMIFS(
     UA[AmountYTD],
     UA[CompanyShortName],Z$5,
     UA[Source],Source,
     UA[Year],Year,
     UA[Month],Month,
     UA[AccountCode],$B407&amp;$C407,
     UA[GroupStructure],GroupStructure
  )</f>
        <v>0</v>
      </c>
      <c r="AB407" s="43">
        <f>SUMIFS(
     UA[AmountYTD],
     UA[CompanyShortName],AB$5,
     UA[Source],Source,
     UA[Year],Year,
     UA[Month],Month,
     UA[AccountCode],$B407&amp;$C407,
     UA[GroupStructure],GroupStructure
  )</f>
        <v>0</v>
      </c>
      <c r="AD407" s="43">
        <f>SUMIFS(
     UA[AmountYTD],
     UA[CompanyShortName],AD$5,
     UA[Source],Source,
     UA[Year],Year,
     UA[Month],Month,
     UA[AccountCode],$B407&amp;$C407,
     UA[GroupStructure],GroupStructure
  )</f>
        <v>0</v>
      </c>
      <c r="AF407" s="43">
        <f>SUMIFS(
     UA[AmountYTD],
     UA[CompanyShortName],AF$5,
     UA[Source],Source,
     UA[Year],Year,
     UA[Month],Month,
     UA[AccountCode],$B407&amp;$C407,
     UA[GroupStructure],GroupStructure
  )</f>
        <v>0</v>
      </c>
      <c r="AH407" s="43">
        <f>SUMIFS(
     UA[AmountYTD],
     UA[CompanyShortName],AH$5,
     UA[Source],Source,
     UA[Year],Year,
     UA[Month],Month,
     UA[AccountCode],$B407&amp;$C407,
     UA[GroupStructure],GroupStructure
  )</f>
        <v>0</v>
      </c>
      <c r="AJ407" s="43">
        <f>SUMIFS(
     UA[AmountYTD],
     UA[CompanyShortName],AJ$5,
     UA[Source],Source,
     UA[Year],Year,
     UA[Month],Month,
     UA[AccountCode],$B407&amp;$C407,
     UA[GroupStructure],GroupStructure
  )</f>
        <v>0</v>
      </c>
      <c r="AL407" s="43">
        <f>SUMIFS(
     UA[AmountYTD],
     UA[CompanyShortName],AL$5,
     UA[Source],Source,
     UA[Year],Year,
     UA[Month],Month,
     UA[AccountCode],$B407&amp;$C407,
     UA[GroupStructure],GroupStructure
  )</f>
        <v>0</v>
      </c>
      <c r="AN407" s="43">
        <f>SUMIFS(
     UA[AmountYTD],
     UA[CompanyShortName],AN$5,
     UA[Source],Source,
     UA[Year],Year,
     UA[Month],Month,
     UA[AccountCode],$B407&amp;$C407,
     UA[GroupStructure],GroupStructure
  )</f>
        <v>0</v>
      </c>
      <c r="AP407" s="43">
        <f>SUMIFS(
     UA[AmountYTD],
     UA[CompanyShortName],AP$5,
     UA[Source],Source,
     UA[Year],Year,
     UA[Month],Month,
     UA[AccountCode],$B407&amp;$C407,
     UA[GroupStructure],GroupStructure
  )</f>
        <v>0</v>
      </c>
      <c r="AR407" s="43">
        <f>SUMIFS(
     UA[AmountYTD],
     UA[CompanyShortName],AR$5,
     UA[Source],Source,
     UA[Year],Year,
     UA[Month],Month,
     UA[AccountCode],$B407&amp;$C407,
     UA[GroupStructure],GroupStructure
  )</f>
        <v>0</v>
      </c>
    </row>
    <row r="408" spans="1:45" s="5" customFormat="1" ht="17.100000000000001" hidden="1" customHeight="1" outlineLevel="2" x14ac:dyDescent="0.25">
      <c r="A408" s="58"/>
      <c r="B408" s="58">
        <f t="shared" si="510"/>
        <v>133</v>
      </c>
      <c r="C408" s="58">
        <f>C398</f>
        <v>199</v>
      </c>
      <c r="D408" s="58" t="str">
        <f>IFERROR(VLOOKUP($B408&amp;$C408,GA[],2,FALSE),"")</f>
        <v>Cost at the end of the year - Other leased assets</v>
      </c>
      <c r="E408" s="60"/>
      <c r="F408" s="61">
        <f>SUMIFS(
     UA[AmountYTD],
     UA[CompanyShortName],F$5,
     UA[Source],Source,
     UA[Year],Year,
     UA[Month],Month,
     UA[AccountCode],$B408&amp;$C408,
     UA[GroupStructure],GroupStructure
  )</f>
        <v>0</v>
      </c>
      <c r="G408" s="60"/>
      <c r="H408" s="61">
        <f>SUMIFS(
     UA[AmountYTD],
     UA[CompanyShortName],H$5,
     UA[Source],Source,
     UA[Year],Year,
     UA[Month],Month,
     UA[AccountCode],$B408&amp;$C408,
     UA[GroupStructure],GroupStructure
  )</f>
        <v>0</v>
      </c>
      <c r="I408" s="60"/>
      <c r="J408" s="61">
        <f>SUMIFS(
     UA[AmountYTD],
     UA[CompanyShortName],J$5,
     UA[Source],Source,
     UA[Year],Year,
     UA[Month],Month,
     UA[AccountCode],$B408&amp;$C408,
     UA[GroupStructure],GroupStructure
  )</f>
        <v>0</v>
      </c>
      <c r="K408" s="60"/>
      <c r="L408" s="61">
        <f>SUMIFS(
     UA[AmountYTD],
     UA[CompanyShortName],L$5,
     UA[Source],Source,
     UA[Year],Year,
     UA[Month],Month,
     UA[AccountCode],$B408&amp;$C408,
     UA[GroupStructure],GroupStructure
  )</f>
        <v>0</v>
      </c>
      <c r="M408" s="60"/>
      <c r="N408" s="61">
        <f>SUMIFS(
     UA[AmountYTD],
     UA[CompanyShortName],N$5,
     UA[Source],Source,
     UA[Year],Year,
     UA[Month],Month,
     UA[AccountCode],$B408&amp;$C408,
     UA[GroupStructure],GroupStructure
  )</f>
        <v>0</v>
      </c>
      <c r="O408" s="60"/>
      <c r="P408" s="61">
        <f>SUMIFS(
     UA[AmountYTD],
     UA[CompanyShortName],P$5,
     UA[Source],Source,
     UA[Year],Year,
     UA[Month],Month,
     UA[AccountCode],$B408&amp;$C408,
     UA[GroupStructure],GroupStructure
  )</f>
        <v>0</v>
      </c>
      <c r="Q408" s="60"/>
      <c r="R408" s="61">
        <f>SUMIFS(
     UA[AmountYTD],
     UA[CompanyShortName],R$5,
     UA[Source],Source,
     UA[Year],Year,
     UA[Month],Month,
     UA[AccountCode],$B408&amp;$C408,
     UA[GroupStructure],GroupStructure
  )</f>
        <v>0</v>
      </c>
      <c r="S408" s="60"/>
      <c r="T408" s="61">
        <f>SUMIFS(
     UA[AmountYTD],
     UA[CompanyShortName],T$5,
     UA[Source],Source,
     UA[Year],Year,
     UA[Month],Month,
     UA[AccountCode],$B408&amp;$C408,
     UA[GroupStructure],GroupStructure
  )</f>
        <v>0</v>
      </c>
      <c r="U408" s="60"/>
      <c r="V408" s="61">
        <f>SUMIFS(
     UA[AmountYTD],
     UA[CompanyShortName],V$5,
     UA[Source],Source,
     UA[Year],Year,
     UA[Month],Month,
     UA[AccountCode],$B408&amp;$C408,
     UA[GroupStructure],GroupStructure
  )</f>
        <v>0</v>
      </c>
      <c r="W408" s="60"/>
      <c r="X408" s="61">
        <f>SUMIFS(
     UA[AmountYTD],
     UA[CompanyShortName],X$5,
     UA[Source],Source,
     UA[Year],Year,
     UA[Month],Month,
     UA[AccountCode],$B408&amp;$C408,
     UA[GroupStructure],GroupStructure
  )</f>
        <v>0</v>
      </c>
      <c r="Y408" s="60"/>
      <c r="Z408" s="61">
        <f>SUMIFS(
     UA[AmountYTD],
     UA[CompanyShortName],Z$5,
     UA[Source],Source,
     UA[Year],Year,
     UA[Month],Month,
     UA[AccountCode],$B408&amp;$C408,
     UA[GroupStructure],GroupStructure
  )</f>
        <v>0</v>
      </c>
      <c r="AA408" s="60"/>
      <c r="AB408" s="61">
        <f>SUMIFS(
     UA[AmountYTD],
     UA[CompanyShortName],AB$5,
     UA[Source],Source,
     UA[Year],Year,
     UA[Month],Month,
     UA[AccountCode],$B408&amp;$C408,
     UA[GroupStructure],GroupStructure
  )</f>
        <v>0</v>
      </c>
      <c r="AC408" s="60"/>
      <c r="AD408" s="61">
        <f>SUMIFS(
     UA[AmountYTD],
     UA[CompanyShortName],AD$5,
     UA[Source],Source,
     UA[Year],Year,
     UA[Month],Month,
     UA[AccountCode],$B408&amp;$C408,
     UA[GroupStructure],GroupStructure
  )</f>
        <v>0</v>
      </c>
      <c r="AE408" s="60"/>
      <c r="AF408" s="61">
        <f>SUMIFS(
     UA[AmountYTD],
     UA[CompanyShortName],AF$5,
     UA[Source],Source,
     UA[Year],Year,
     UA[Month],Month,
     UA[AccountCode],$B408&amp;$C408,
     UA[GroupStructure],GroupStructure
  )</f>
        <v>0</v>
      </c>
      <c r="AG408" s="60"/>
      <c r="AH408" s="61">
        <f>SUMIFS(
     UA[AmountYTD],
     UA[CompanyShortName],AH$5,
     UA[Source],Source,
     UA[Year],Year,
     UA[Month],Month,
     UA[AccountCode],$B408&amp;$C408,
     UA[GroupStructure],GroupStructure
  )</f>
        <v>0</v>
      </c>
      <c r="AI408" s="60"/>
      <c r="AJ408" s="61">
        <f>SUMIFS(
     UA[AmountYTD],
     UA[CompanyShortName],AJ$5,
     UA[Source],Source,
     UA[Year],Year,
     UA[Month],Month,
     UA[AccountCode],$B408&amp;$C408,
     UA[GroupStructure],GroupStructure
  )</f>
        <v>0</v>
      </c>
      <c r="AK408" s="60"/>
      <c r="AL408" s="61">
        <f>SUMIFS(
     UA[AmountYTD],
     UA[CompanyShortName],AL$5,
     UA[Source],Source,
     UA[Year],Year,
     UA[Month],Month,
     UA[AccountCode],$B408&amp;$C408,
     UA[GroupStructure],GroupStructure
  )</f>
        <v>0</v>
      </c>
      <c r="AM408" s="60"/>
      <c r="AN408" s="61">
        <f>SUMIFS(
     UA[AmountYTD],
     UA[CompanyShortName],AN$5,
     UA[Source],Source,
     UA[Year],Year,
     UA[Month],Month,
     UA[AccountCode],$B408&amp;$C408,
     UA[GroupStructure],GroupStructure
  )</f>
        <v>0</v>
      </c>
      <c r="AO408" s="60"/>
      <c r="AP408" s="61">
        <f>SUMIFS(
     UA[AmountYTD],
     UA[CompanyShortName],AP$5,
     UA[Source],Source,
     UA[Year],Year,
     UA[Month],Month,
     UA[AccountCode],$B408&amp;$C408,
     UA[GroupStructure],GroupStructure
  )</f>
        <v>0</v>
      </c>
      <c r="AQ408" s="60"/>
      <c r="AR408" s="61">
        <f>SUMIFS(
     UA[AmountYTD],
     UA[CompanyShortName],AR$5,
     UA[Source],Source,
     UA[Year],Year,
     UA[Month],Month,
     UA[AccountCode],$B408&amp;$C408,
     UA[GroupStructure],GroupStructure
  )</f>
        <v>0</v>
      </c>
      <c r="AS408" s="60"/>
    </row>
    <row r="409" spans="1:45" ht="17.100000000000001" hidden="1" customHeight="1" outlineLevel="2" x14ac:dyDescent="0.25">
      <c r="D409" s="4" t="s">
        <v>125</v>
      </c>
      <c r="F409" s="43">
        <f>F408-SUM(F401:F407)</f>
        <v>0</v>
      </c>
      <c r="H409" s="43">
        <f>H408-SUM(H401:H407)</f>
        <v>0</v>
      </c>
      <c r="J409" s="43">
        <f>J408-SUM(J401:J407)</f>
        <v>0</v>
      </c>
      <c r="L409" s="43">
        <f>L408-SUM(L401:L407)</f>
        <v>0</v>
      </c>
      <c r="N409" s="43">
        <f>N408-SUM(N401:N407)</f>
        <v>0</v>
      </c>
      <c r="P409" s="43">
        <f>P408-SUM(P401:P407)</f>
        <v>0</v>
      </c>
      <c r="R409" s="43">
        <f>R408-SUM(R401:R407)</f>
        <v>0</v>
      </c>
      <c r="T409" s="43">
        <f>T408-SUM(T401:T407)</f>
        <v>0</v>
      </c>
      <c r="V409" s="43">
        <f>V408-SUM(V401:V407)</f>
        <v>0</v>
      </c>
      <c r="X409" s="43">
        <f>X408-SUM(X401:X407)</f>
        <v>0</v>
      </c>
      <c r="Z409" s="43">
        <f>Z408-SUM(Z401:Z407)</f>
        <v>0</v>
      </c>
      <c r="AB409" s="43">
        <f>AB408-SUM(AB401:AB407)</f>
        <v>0</v>
      </c>
      <c r="AD409" s="43">
        <f>AD408-SUM(AD401:AD407)</f>
        <v>0</v>
      </c>
      <c r="AF409" s="43">
        <f>AF408-SUM(AF401:AF407)</f>
        <v>0</v>
      </c>
      <c r="AH409" s="43">
        <f>AH408-SUM(AH401:AH407)</f>
        <v>0</v>
      </c>
      <c r="AJ409" s="43">
        <f>AJ408-SUM(AJ401:AJ407)</f>
        <v>0</v>
      </c>
      <c r="AL409" s="43">
        <f>AL408-SUM(AL401:AL407)</f>
        <v>0</v>
      </c>
      <c r="AN409" s="43">
        <f>AN408-SUM(AN401:AN407)</f>
        <v>0</v>
      </c>
      <c r="AP409" s="43">
        <f>AP408-SUM(AP401:AP407)</f>
        <v>0</v>
      </c>
      <c r="AR409" s="43">
        <f>AR408-SUM(AR401:AR407)</f>
        <v>0</v>
      </c>
    </row>
    <row r="410" spans="1:45" ht="17.100000000000001" hidden="1" customHeight="1" outlineLevel="2" x14ac:dyDescent="0.25"/>
    <row r="411" spans="1:45" s="5" customFormat="1" ht="17.100000000000001" hidden="1" customHeight="1" outlineLevel="2" x14ac:dyDescent="0.25">
      <c r="A411" s="58"/>
      <c r="B411" s="58">
        <f>B408</f>
        <v>133</v>
      </c>
      <c r="C411" s="59">
        <v>399</v>
      </c>
      <c r="D411" s="58" t="e">
        <f>VLOOKUP($B411&amp;$C411,GA[],2,FALSE)&amp;"  -  PY"</f>
        <v>#N/A</v>
      </c>
      <c r="E411" s="60"/>
      <c r="F411" s="61">
        <f>SUMIFS(
     UA[AmountYTD],
     UA[CompanyShortName],F$5,
     UA[Source],Source,
     UA[Year],YearEndYear,
     UA[Month],YearEnd,
     UA[AccountCode],$B411&amp;$C411,
     UA[GroupStructure],GroupStructure
  )</f>
        <v>0</v>
      </c>
      <c r="G411" s="60"/>
      <c r="H411" s="61">
        <f>SUMIFS(
     UA[AmountYTD],
     UA[CompanyShortName],H$5,
     UA[Source],Source,
     UA[Year],YearEndYear,
     UA[Month],YearEnd,
     UA[AccountCode],$B411&amp;$C411,
     UA[GroupStructure],GroupStructure
  )</f>
        <v>0</v>
      </c>
      <c r="I411" s="60"/>
      <c r="J411" s="61">
        <f>SUMIFS(
     UA[AmountYTD],
     UA[CompanyShortName],J$5,
     UA[Source],Source,
     UA[Year],YearEndYear,
     UA[Month],YearEnd,
     UA[AccountCode],$B411&amp;$C411,
     UA[GroupStructure],GroupStructure
  )</f>
        <v>0</v>
      </c>
      <c r="K411" s="60"/>
      <c r="L411" s="61">
        <f>SUMIFS(
     UA[AmountYTD],
     UA[CompanyShortName],L$5,
     UA[Source],Source,
     UA[Year],YearEndYear,
     UA[Month],YearEnd,
     UA[AccountCode],$B411&amp;$C411,
     UA[GroupStructure],GroupStructure
  )</f>
        <v>0</v>
      </c>
      <c r="M411" s="60"/>
      <c r="N411" s="61">
        <f>SUMIFS(
     UA[AmountYTD],
     UA[CompanyShortName],N$5,
     UA[Source],Source,
     UA[Year],YearEndYear,
     UA[Month],YearEnd,
     UA[AccountCode],$B411&amp;$C411,
     UA[GroupStructure],GroupStructure
  )</f>
        <v>0</v>
      </c>
      <c r="O411" s="60"/>
      <c r="P411" s="61">
        <f>SUMIFS(
     UA[AmountYTD],
     UA[CompanyShortName],P$5,
     UA[Source],Source,
     UA[Year],YearEndYear,
     UA[Month],YearEnd,
     UA[AccountCode],$B411&amp;$C411,
     UA[GroupStructure],GroupStructure
  )</f>
        <v>0</v>
      </c>
      <c r="Q411" s="60"/>
      <c r="R411" s="61">
        <f>SUMIFS(
     UA[AmountYTD],
     UA[CompanyShortName],R$5,
     UA[Source],Source,
     UA[Year],YearEndYear,
     UA[Month],YearEnd,
     UA[AccountCode],$B411&amp;$C411,
     UA[GroupStructure],GroupStructure
  )</f>
        <v>0</v>
      </c>
      <c r="S411" s="60"/>
      <c r="T411" s="61">
        <f>SUMIFS(
     UA[AmountYTD],
     UA[CompanyShortName],T$5,
     UA[Source],Source,
     UA[Year],YearEndYear,
     UA[Month],YearEnd,
     UA[AccountCode],$B411&amp;$C411,
     UA[GroupStructure],GroupStructure
  )</f>
        <v>0</v>
      </c>
      <c r="U411" s="60"/>
      <c r="V411" s="61">
        <f>SUMIFS(
     UA[AmountYTD],
     UA[CompanyShortName],V$5,
     UA[Source],Source,
     UA[Year],YearEndYear,
     UA[Month],YearEnd,
     UA[AccountCode],$B411&amp;$C411,
     UA[GroupStructure],GroupStructure
  )</f>
        <v>0</v>
      </c>
      <c r="W411" s="60"/>
      <c r="X411" s="61">
        <f>SUMIFS(
     UA[AmountYTD],
     UA[CompanyShortName],X$5,
     UA[Source],Source,
     UA[Year],YearEndYear,
     UA[Month],YearEnd,
     UA[AccountCode],$B411&amp;$C411,
     UA[GroupStructure],GroupStructure
  )</f>
        <v>0</v>
      </c>
      <c r="Y411" s="60"/>
      <c r="Z411" s="61">
        <f>SUMIFS(
     UA[AmountYTD],
     UA[CompanyShortName],Z$5,
     UA[Source],Source,
     UA[Year],YearEndYear,
     UA[Month],YearEnd,
     UA[AccountCode],$B411&amp;$C411,
     UA[GroupStructure],GroupStructure
  )</f>
        <v>0</v>
      </c>
      <c r="AA411" s="60"/>
      <c r="AB411" s="61">
        <f>SUMIFS(
     UA[AmountYTD],
     UA[CompanyShortName],AB$5,
     UA[Source],Source,
     UA[Year],YearEndYear,
     UA[Month],YearEnd,
     UA[AccountCode],$B411&amp;$C411,
     UA[GroupStructure],GroupStructure
  )</f>
        <v>0</v>
      </c>
      <c r="AC411" s="60"/>
      <c r="AD411" s="61">
        <f>SUMIFS(
     UA[AmountYTD],
     UA[CompanyShortName],AD$5,
     UA[Source],Source,
     UA[Year],YearEndYear,
     UA[Month],YearEnd,
     UA[AccountCode],$B411&amp;$C411,
     UA[GroupStructure],GroupStructure
  )</f>
        <v>0</v>
      </c>
      <c r="AE411" s="60"/>
      <c r="AF411" s="61">
        <f>SUMIFS(
     UA[AmountYTD],
     UA[CompanyShortName],AF$5,
     UA[Source],Source,
     UA[Year],YearEndYear,
     UA[Month],YearEnd,
     UA[AccountCode],$B411&amp;$C411,
     UA[GroupStructure],GroupStructure
  )</f>
        <v>0</v>
      </c>
      <c r="AG411" s="60"/>
      <c r="AH411" s="61">
        <f>SUMIFS(
     UA[AmountYTD],
     UA[CompanyShortName],AH$5,
     UA[Source],Source,
     UA[Year],YearEndYear,
     UA[Month],YearEnd,
     UA[AccountCode],$B411&amp;$C411,
     UA[GroupStructure],GroupStructure
  )</f>
        <v>0</v>
      </c>
      <c r="AI411" s="60"/>
      <c r="AJ411" s="61">
        <f>SUMIFS(
     UA[AmountYTD],
     UA[CompanyShortName],AJ$5,
     UA[Source],Source,
     UA[Year],YearEndYear,
     UA[Month],YearEnd,
     UA[AccountCode],$B411&amp;$C411,
     UA[GroupStructure],GroupStructure
  )</f>
        <v>0</v>
      </c>
      <c r="AK411" s="60"/>
      <c r="AL411" s="61">
        <f>SUMIFS(
     UA[AmountYTD],
     UA[CompanyShortName],AL$5,
     UA[Source],Source,
     UA[Year],YearEndYear,
     UA[Month],YearEnd,
     UA[AccountCode],$B411&amp;$C411,
     UA[GroupStructure],GroupStructure
  )</f>
        <v>0</v>
      </c>
      <c r="AM411" s="60"/>
      <c r="AN411" s="61">
        <f>SUMIFS(
     UA[AmountYTD],
     UA[CompanyShortName],AN$5,
     UA[Source],Source,
     UA[Year],YearEndYear,
     UA[Month],YearEnd,
     UA[AccountCode],$B411&amp;$C411,
     UA[GroupStructure],GroupStructure
  )</f>
        <v>0</v>
      </c>
      <c r="AO411" s="60"/>
      <c r="AP411" s="61">
        <f>SUMIFS(
     UA[AmountYTD],
     UA[CompanyShortName],AP$5,
     UA[Source],Source,
     UA[Year],YearEndYear,
     UA[Month],YearEnd,
     UA[AccountCode],$B411&amp;$C411,
     UA[GroupStructure],GroupStructure
  )</f>
        <v>0</v>
      </c>
      <c r="AQ411" s="60"/>
      <c r="AR411" s="61">
        <f>SUMIFS(
     UA[AmountYTD],
     UA[CompanyShortName],AR$5,
     UA[Source],Source,
     UA[Year],YearEndYear,
     UA[Month],YearEnd,
     UA[AccountCode],$B411&amp;$C411,
     UA[GroupStructure],GroupStructure
  )</f>
        <v>0</v>
      </c>
      <c r="AS411" s="60"/>
    </row>
    <row r="412" spans="1:45" ht="17.100000000000001" hidden="1" customHeight="1" outlineLevel="2" x14ac:dyDescent="0.25">
      <c r="D412" s="4" t="s">
        <v>124</v>
      </c>
      <c r="F412" s="43">
        <f>F414-F411</f>
        <v>0</v>
      </c>
      <c r="H412" s="43">
        <f t="shared" ref="H412" si="512">H414-H411</f>
        <v>0</v>
      </c>
      <c r="J412" s="43">
        <f t="shared" ref="J412" si="513">J414-J411</f>
        <v>0</v>
      </c>
      <c r="L412" s="43">
        <f t="shared" ref="L412" si="514">L414-L411</f>
        <v>0</v>
      </c>
      <c r="N412" s="43">
        <f t="shared" ref="N412" si="515">N414-N411</f>
        <v>0</v>
      </c>
      <c r="P412" s="43">
        <f t="shared" ref="P412" si="516">P414-P411</f>
        <v>0</v>
      </c>
      <c r="R412" s="43">
        <f t="shared" ref="R412" si="517">R414-R411</f>
        <v>0</v>
      </c>
      <c r="T412" s="43">
        <f t="shared" ref="T412" si="518">T414-T411</f>
        <v>0</v>
      </c>
      <c r="V412" s="43">
        <f t="shared" ref="V412" si="519">V414-V411</f>
        <v>0</v>
      </c>
      <c r="X412" s="43">
        <f t="shared" ref="X412" si="520">X414-X411</f>
        <v>0</v>
      </c>
      <c r="Z412" s="43">
        <f t="shared" ref="Z412" si="521">Z414-Z411</f>
        <v>0</v>
      </c>
      <c r="AB412" s="43">
        <f t="shared" ref="AB412" si="522">AB414-AB411</f>
        <v>0</v>
      </c>
      <c r="AD412" s="43">
        <f t="shared" ref="AD412" si="523">AD414-AD411</f>
        <v>0</v>
      </c>
      <c r="AF412" s="43">
        <f t="shared" ref="AF412" si="524">AF414-AF411</f>
        <v>0</v>
      </c>
      <c r="AH412" s="43">
        <f t="shared" ref="AH412" si="525">AH414-AH411</f>
        <v>0</v>
      </c>
      <c r="AJ412" s="43">
        <f t="shared" ref="AJ412" si="526">AJ414-AJ411</f>
        <v>0</v>
      </c>
      <c r="AL412" s="43">
        <f t="shared" ref="AL412" si="527">AL414-AL411</f>
        <v>0</v>
      </c>
      <c r="AN412" s="43">
        <f t="shared" ref="AN412" si="528">AN414-AN411</f>
        <v>0</v>
      </c>
      <c r="AP412" s="43">
        <f t="shared" ref="AP412" si="529">AP414-AP411</f>
        <v>0</v>
      </c>
      <c r="AR412" s="43">
        <f t="shared" ref="AR412" si="530">AR414-AR411</f>
        <v>0</v>
      </c>
    </row>
    <row r="413" spans="1:45" ht="17.100000000000001" hidden="1" customHeight="1" outlineLevel="2" x14ac:dyDescent="0.25"/>
    <row r="414" spans="1:45" ht="17.100000000000001" hidden="1" customHeight="1" outlineLevel="2" x14ac:dyDescent="0.25">
      <c r="B414" s="4">
        <f>B411</f>
        <v>133</v>
      </c>
      <c r="C414" s="41">
        <v>310</v>
      </c>
      <c r="D414" s="4" t="str">
        <f>IFERROR(VLOOKUP($B414&amp;$C414,GA[],2,FALSE),"")</f>
        <v/>
      </c>
      <c r="F414" s="43">
        <f>SUMIFS(
     UA[AmountYTD],
     UA[CompanyShortName],F$5,
     UA[Source],Source,
     UA[Year],Year,
     UA[Month],Month,
     UA[AccountCode],$B414&amp;$C414,
     UA[GroupStructure],GroupStructure
  )</f>
        <v>0</v>
      </c>
      <c r="H414" s="43">
        <f>SUMIFS(
     UA[AmountYTD],
     UA[CompanyShortName],H$5,
     UA[Source],Source,
     UA[Year],Year,
     UA[Month],Month,
     UA[AccountCode],$B414&amp;$C414,
     UA[GroupStructure],GroupStructure
  )</f>
        <v>0</v>
      </c>
      <c r="J414" s="43">
        <f>SUMIFS(
     UA[AmountYTD],
     UA[CompanyShortName],J$5,
     UA[Source],Source,
     UA[Year],Year,
     UA[Month],Month,
     UA[AccountCode],$B414&amp;$C414,
     UA[GroupStructure],GroupStructure
  )</f>
        <v>0</v>
      </c>
      <c r="L414" s="43">
        <f>SUMIFS(
     UA[AmountYTD],
     UA[CompanyShortName],L$5,
     UA[Source],Source,
     UA[Year],Year,
     UA[Month],Month,
     UA[AccountCode],$B414&amp;$C414,
     UA[GroupStructure],GroupStructure
  )</f>
        <v>0</v>
      </c>
      <c r="N414" s="43">
        <f>SUMIFS(
     UA[AmountYTD],
     UA[CompanyShortName],N$5,
     UA[Source],Source,
     UA[Year],Year,
     UA[Month],Month,
     UA[AccountCode],$B414&amp;$C414,
     UA[GroupStructure],GroupStructure
  )</f>
        <v>0</v>
      </c>
      <c r="P414" s="43">
        <f>SUMIFS(
     UA[AmountYTD],
     UA[CompanyShortName],P$5,
     UA[Source],Source,
     UA[Year],Year,
     UA[Month],Month,
     UA[AccountCode],$B414&amp;$C414,
     UA[GroupStructure],GroupStructure
  )</f>
        <v>0</v>
      </c>
      <c r="R414" s="43">
        <f>SUMIFS(
     UA[AmountYTD],
     UA[CompanyShortName],R$5,
     UA[Source],Source,
     UA[Year],Year,
     UA[Month],Month,
     UA[AccountCode],$B414&amp;$C414,
     UA[GroupStructure],GroupStructure
  )</f>
        <v>0</v>
      </c>
      <c r="T414" s="43">
        <f>SUMIFS(
     UA[AmountYTD],
     UA[CompanyShortName],T$5,
     UA[Source],Source,
     UA[Year],Year,
     UA[Month],Month,
     UA[AccountCode],$B414&amp;$C414,
     UA[GroupStructure],GroupStructure
  )</f>
        <v>0</v>
      </c>
      <c r="V414" s="43">
        <f>SUMIFS(
     UA[AmountYTD],
     UA[CompanyShortName],V$5,
     UA[Source],Source,
     UA[Year],Year,
     UA[Month],Month,
     UA[AccountCode],$B414&amp;$C414,
     UA[GroupStructure],GroupStructure
  )</f>
        <v>0</v>
      </c>
      <c r="X414" s="43">
        <f>SUMIFS(
     UA[AmountYTD],
     UA[CompanyShortName],X$5,
     UA[Source],Source,
     UA[Year],Year,
     UA[Month],Month,
     UA[AccountCode],$B414&amp;$C414,
     UA[GroupStructure],GroupStructure
  )</f>
        <v>0</v>
      </c>
      <c r="Z414" s="43">
        <f>SUMIFS(
     UA[AmountYTD],
     UA[CompanyShortName],Z$5,
     UA[Source],Source,
     UA[Year],Year,
     UA[Month],Month,
     UA[AccountCode],$B414&amp;$C414,
     UA[GroupStructure],GroupStructure
  )</f>
        <v>0</v>
      </c>
      <c r="AB414" s="43">
        <f>SUMIFS(
     UA[AmountYTD],
     UA[CompanyShortName],AB$5,
     UA[Source],Source,
     UA[Year],Year,
     UA[Month],Month,
     UA[AccountCode],$B414&amp;$C414,
     UA[GroupStructure],GroupStructure
  )</f>
        <v>0</v>
      </c>
      <c r="AD414" s="43">
        <f>SUMIFS(
     UA[AmountYTD],
     UA[CompanyShortName],AD$5,
     UA[Source],Source,
     UA[Year],Year,
     UA[Month],Month,
     UA[AccountCode],$B414&amp;$C414,
     UA[GroupStructure],GroupStructure
  )</f>
        <v>0</v>
      </c>
      <c r="AF414" s="43">
        <f>SUMIFS(
     UA[AmountYTD],
     UA[CompanyShortName],AF$5,
     UA[Source],Source,
     UA[Year],Year,
     UA[Month],Month,
     UA[AccountCode],$B414&amp;$C414,
     UA[GroupStructure],GroupStructure
  )</f>
        <v>0</v>
      </c>
      <c r="AH414" s="43">
        <f>SUMIFS(
     UA[AmountYTD],
     UA[CompanyShortName],AH$5,
     UA[Source],Source,
     UA[Year],Year,
     UA[Month],Month,
     UA[AccountCode],$B414&amp;$C414,
     UA[GroupStructure],GroupStructure
  )</f>
        <v>0</v>
      </c>
      <c r="AJ414" s="43">
        <f>SUMIFS(
     UA[AmountYTD],
     UA[CompanyShortName],AJ$5,
     UA[Source],Source,
     UA[Year],Year,
     UA[Month],Month,
     UA[AccountCode],$B414&amp;$C414,
     UA[GroupStructure],GroupStructure
  )</f>
        <v>0</v>
      </c>
      <c r="AL414" s="43">
        <f>SUMIFS(
     UA[AmountYTD],
     UA[CompanyShortName],AL$5,
     UA[Source],Source,
     UA[Year],Year,
     UA[Month],Month,
     UA[AccountCode],$B414&amp;$C414,
     UA[GroupStructure],GroupStructure
  )</f>
        <v>0</v>
      </c>
      <c r="AN414" s="43">
        <f>SUMIFS(
     UA[AmountYTD],
     UA[CompanyShortName],AN$5,
     UA[Source],Source,
     UA[Year],Year,
     UA[Month],Month,
     UA[AccountCode],$B414&amp;$C414,
     UA[GroupStructure],GroupStructure
  )</f>
        <v>0</v>
      </c>
      <c r="AP414" s="43">
        <f>SUMIFS(
     UA[AmountYTD],
     UA[CompanyShortName],AP$5,
     UA[Source],Source,
     UA[Year],Year,
     UA[Month],Month,
     UA[AccountCode],$B414&amp;$C414,
     UA[GroupStructure],GroupStructure
  )</f>
        <v>0</v>
      </c>
      <c r="AR414" s="43">
        <f>SUMIFS(
     UA[AmountYTD],
     UA[CompanyShortName],AR$5,
     UA[Source],Source,
     UA[Year],Year,
     UA[Month],Month,
     UA[AccountCode],$B414&amp;$C414,
     UA[GroupStructure],GroupStructure
  )</f>
        <v>0</v>
      </c>
    </row>
    <row r="415" spans="1:45" ht="17.100000000000001" hidden="1" customHeight="1" outlineLevel="2" x14ac:dyDescent="0.25">
      <c r="B415" s="4">
        <f t="shared" ref="B415:B419" si="531">B414</f>
        <v>133</v>
      </c>
      <c r="C415" s="4">
        <f>C414+10</f>
        <v>320</v>
      </c>
      <c r="D415" s="4" t="str">
        <f>IFERROR(VLOOKUP($B415&amp;$C415,GA[],2,FALSE),"")</f>
        <v/>
      </c>
      <c r="F415" s="43">
        <f>SUMIFS(
     UA[AmountYTD],
     UA[CompanyShortName],F$5,
     UA[Source],Source,
     UA[Year],Year,
     UA[Month],Month,
     UA[AccountCode],$B415&amp;$C415,
     UA[GroupStructure],GroupStructure
  )</f>
        <v>0</v>
      </c>
      <c r="H415" s="43">
        <f>SUMIFS(
     UA[AmountYTD],
     UA[CompanyShortName],H$5,
     UA[Source],Source,
     UA[Year],Year,
     UA[Month],Month,
     UA[AccountCode],$B415&amp;$C415,
     UA[GroupStructure],GroupStructure
  )</f>
        <v>0</v>
      </c>
      <c r="J415" s="43">
        <f>SUMIFS(
     UA[AmountYTD],
     UA[CompanyShortName],J$5,
     UA[Source],Source,
     UA[Year],Year,
     UA[Month],Month,
     UA[AccountCode],$B415&amp;$C415,
     UA[GroupStructure],GroupStructure
  )</f>
        <v>0</v>
      </c>
      <c r="L415" s="43">
        <f>SUMIFS(
     UA[AmountYTD],
     UA[CompanyShortName],L$5,
     UA[Source],Source,
     UA[Year],Year,
     UA[Month],Month,
     UA[AccountCode],$B415&amp;$C415,
     UA[GroupStructure],GroupStructure
  )</f>
        <v>0</v>
      </c>
      <c r="N415" s="43">
        <f>SUMIFS(
     UA[AmountYTD],
     UA[CompanyShortName],N$5,
     UA[Source],Source,
     UA[Year],Year,
     UA[Month],Month,
     UA[AccountCode],$B415&amp;$C415,
     UA[GroupStructure],GroupStructure
  )</f>
        <v>0</v>
      </c>
      <c r="P415" s="43">
        <f>SUMIFS(
     UA[AmountYTD],
     UA[CompanyShortName],P$5,
     UA[Source],Source,
     UA[Year],Year,
     UA[Month],Month,
     UA[AccountCode],$B415&amp;$C415,
     UA[GroupStructure],GroupStructure
  )</f>
        <v>0</v>
      </c>
      <c r="R415" s="43">
        <f>SUMIFS(
     UA[AmountYTD],
     UA[CompanyShortName],R$5,
     UA[Source],Source,
     UA[Year],Year,
     UA[Month],Month,
     UA[AccountCode],$B415&amp;$C415,
     UA[GroupStructure],GroupStructure
  )</f>
        <v>0</v>
      </c>
      <c r="T415" s="43">
        <f>SUMIFS(
     UA[AmountYTD],
     UA[CompanyShortName],T$5,
     UA[Source],Source,
     UA[Year],Year,
     UA[Month],Month,
     UA[AccountCode],$B415&amp;$C415,
     UA[GroupStructure],GroupStructure
  )</f>
        <v>0</v>
      </c>
      <c r="V415" s="43">
        <f>SUMIFS(
     UA[AmountYTD],
     UA[CompanyShortName],V$5,
     UA[Source],Source,
     UA[Year],Year,
     UA[Month],Month,
     UA[AccountCode],$B415&amp;$C415,
     UA[GroupStructure],GroupStructure
  )</f>
        <v>0</v>
      </c>
      <c r="X415" s="43">
        <f>SUMIFS(
     UA[AmountYTD],
     UA[CompanyShortName],X$5,
     UA[Source],Source,
     UA[Year],Year,
     UA[Month],Month,
     UA[AccountCode],$B415&amp;$C415,
     UA[GroupStructure],GroupStructure
  )</f>
        <v>0</v>
      </c>
      <c r="Z415" s="43">
        <f>SUMIFS(
     UA[AmountYTD],
     UA[CompanyShortName],Z$5,
     UA[Source],Source,
     UA[Year],Year,
     UA[Month],Month,
     UA[AccountCode],$B415&amp;$C415,
     UA[GroupStructure],GroupStructure
  )</f>
        <v>0</v>
      </c>
      <c r="AB415" s="43">
        <f>SUMIFS(
     UA[AmountYTD],
     UA[CompanyShortName],AB$5,
     UA[Source],Source,
     UA[Year],Year,
     UA[Month],Month,
     UA[AccountCode],$B415&amp;$C415,
     UA[GroupStructure],GroupStructure
  )</f>
        <v>0</v>
      </c>
      <c r="AD415" s="43">
        <f>SUMIFS(
     UA[AmountYTD],
     UA[CompanyShortName],AD$5,
     UA[Source],Source,
     UA[Year],Year,
     UA[Month],Month,
     UA[AccountCode],$B415&amp;$C415,
     UA[GroupStructure],GroupStructure
  )</f>
        <v>0</v>
      </c>
      <c r="AF415" s="43">
        <f>SUMIFS(
     UA[AmountYTD],
     UA[CompanyShortName],AF$5,
     UA[Source],Source,
     UA[Year],Year,
     UA[Month],Month,
     UA[AccountCode],$B415&amp;$C415,
     UA[GroupStructure],GroupStructure
  )</f>
        <v>0</v>
      </c>
      <c r="AH415" s="43">
        <f>SUMIFS(
     UA[AmountYTD],
     UA[CompanyShortName],AH$5,
     UA[Source],Source,
     UA[Year],Year,
     UA[Month],Month,
     UA[AccountCode],$B415&amp;$C415,
     UA[GroupStructure],GroupStructure
  )</f>
        <v>0</v>
      </c>
      <c r="AJ415" s="43">
        <f>SUMIFS(
     UA[AmountYTD],
     UA[CompanyShortName],AJ$5,
     UA[Source],Source,
     UA[Year],Year,
     UA[Month],Month,
     UA[AccountCode],$B415&amp;$C415,
     UA[GroupStructure],GroupStructure
  )</f>
        <v>0</v>
      </c>
      <c r="AL415" s="43">
        <f>SUMIFS(
     UA[AmountYTD],
     UA[CompanyShortName],AL$5,
     UA[Source],Source,
     UA[Year],Year,
     UA[Month],Month,
     UA[AccountCode],$B415&amp;$C415,
     UA[GroupStructure],GroupStructure
  )</f>
        <v>0</v>
      </c>
      <c r="AN415" s="43">
        <f>SUMIFS(
     UA[AmountYTD],
     UA[CompanyShortName],AN$5,
     UA[Source],Source,
     UA[Year],Year,
     UA[Month],Month,
     UA[AccountCode],$B415&amp;$C415,
     UA[GroupStructure],GroupStructure
  )</f>
        <v>0</v>
      </c>
      <c r="AP415" s="43">
        <f>SUMIFS(
     UA[AmountYTD],
     UA[CompanyShortName],AP$5,
     UA[Source],Source,
     UA[Year],Year,
     UA[Month],Month,
     UA[AccountCode],$B415&amp;$C415,
     UA[GroupStructure],GroupStructure
  )</f>
        <v>0</v>
      </c>
      <c r="AR415" s="43">
        <f>SUMIFS(
     UA[AmountYTD],
     UA[CompanyShortName],AR$5,
     UA[Source],Source,
     UA[Year],Year,
     UA[Month],Month,
     UA[AccountCode],$B415&amp;$C415,
     UA[GroupStructure],GroupStructure
  )</f>
        <v>0</v>
      </c>
    </row>
    <row r="416" spans="1:45" ht="17.100000000000001" hidden="1" customHeight="1" outlineLevel="2" x14ac:dyDescent="0.25">
      <c r="B416" s="4">
        <f t="shared" si="531"/>
        <v>133</v>
      </c>
      <c r="C416" s="4">
        <f>C415+10</f>
        <v>330</v>
      </c>
      <c r="D416" s="4" t="str">
        <f>IFERROR(VLOOKUP($B416&amp;$C416,GA[],2,FALSE),"")</f>
        <v/>
      </c>
      <c r="F416" s="43">
        <f>SUMIFS(
     UA[AmountYTD],
     UA[CompanyShortName],F$5,
     UA[Source],Source,
     UA[Year],Year,
     UA[Month],Month,
     UA[AccountCode],$B416&amp;$C416,
     UA[GroupStructure],GroupStructure
  )</f>
        <v>0</v>
      </c>
      <c r="H416" s="43">
        <f>SUMIFS(
     UA[AmountYTD],
     UA[CompanyShortName],H$5,
     UA[Source],Source,
     UA[Year],Year,
     UA[Month],Month,
     UA[AccountCode],$B416&amp;$C416,
     UA[GroupStructure],GroupStructure
  )</f>
        <v>0</v>
      </c>
      <c r="J416" s="43">
        <f>SUMIFS(
     UA[AmountYTD],
     UA[CompanyShortName],J$5,
     UA[Source],Source,
     UA[Year],Year,
     UA[Month],Month,
     UA[AccountCode],$B416&amp;$C416,
     UA[GroupStructure],GroupStructure
  )</f>
        <v>0</v>
      </c>
      <c r="L416" s="43">
        <f>SUMIFS(
     UA[AmountYTD],
     UA[CompanyShortName],L$5,
     UA[Source],Source,
     UA[Year],Year,
     UA[Month],Month,
     UA[AccountCode],$B416&amp;$C416,
     UA[GroupStructure],GroupStructure
  )</f>
        <v>0</v>
      </c>
      <c r="N416" s="43">
        <f>SUMIFS(
     UA[AmountYTD],
     UA[CompanyShortName],N$5,
     UA[Source],Source,
     UA[Year],Year,
     UA[Month],Month,
     UA[AccountCode],$B416&amp;$C416,
     UA[GroupStructure],GroupStructure
  )</f>
        <v>0</v>
      </c>
      <c r="P416" s="43">
        <f>SUMIFS(
     UA[AmountYTD],
     UA[CompanyShortName],P$5,
     UA[Source],Source,
     UA[Year],Year,
     UA[Month],Month,
     UA[AccountCode],$B416&amp;$C416,
     UA[GroupStructure],GroupStructure
  )</f>
        <v>0</v>
      </c>
      <c r="R416" s="43">
        <f>SUMIFS(
     UA[AmountYTD],
     UA[CompanyShortName],R$5,
     UA[Source],Source,
     UA[Year],Year,
     UA[Month],Month,
     UA[AccountCode],$B416&amp;$C416,
     UA[GroupStructure],GroupStructure
  )</f>
        <v>0</v>
      </c>
      <c r="T416" s="43">
        <f>SUMIFS(
     UA[AmountYTD],
     UA[CompanyShortName],T$5,
     UA[Source],Source,
     UA[Year],Year,
     UA[Month],Month,
     UA[AccountCode],$B416&amp;$C416,
     UA[GroupStructure],GroupStructure
  )</f>
        <v>0</v>
      </c>
      <c r="V416" s="43">
        <f>SUMIFS(
     UA[AmountYTD],
     UA[CompanyShortName],V$5,
     UA[Source],Source,
     UA[Year],Year,
     UA[Month],Month,
     UA[AccountCode],$B416&amp;$C416,
     UA[GroupStructure],GroupStructure
  )</f>
        <v>0</v>
      </c>
      <c r="X416" s="43">
        <f>SUMIFS(
     UA[AmountYTD],
     UA[CompanyShortName],X$5,
     UA[Source],Source,
     UA[Year],Year,
     UA[Month],Month,
     UA[AccountCode],$B416&amp;$C416,
     UA[GroupStructure],GroupStructure
  )</f>
        <v>0</v>
      </c>
      <c r="Z416" s="43">
        <f>SUMIFS(
     UA[AmountYTD],
     UA[CompanyShortName],Z$5,
     UA[Source],Source,
     UA[Year],Year,
     UA[Month],Month,
     UA[AccountCode],$B416&amp;$C416,
     UA[GroupStructure],GroupStructure
  )</f>
        <v>0</v>
      </c>
      <c r="AB416" s="43">
        <f>SUMIFS(
     UA[AmountYTD],
     UA[CompanyShortName],AB$5,
     UA[Source],Source,
     UA[Year],Year,
     UA[Month],Month,
     UA[AccountCode],$B416&amp;$C416,
     UA[GroupStructure],GroupStructure
  )</f>
        <v>0</v>
      </c>
      <c r="AD416" s="43">
        <f>SUMIFS(
     UA[AmountYTD],
     UA[CompanyShortName],AD$5,
     UA[Source],Source,
     UA[Year],Year,
     UA[Month],Month,
     UA[AccountCode],$B416&amp;$C416,
     UA[GroupStructure],GroupStructure
  )</f>
        <v>0</v>
      </c>
      <c r="AF416" s="43">
        <f>SUMIFS(
     UA[AmountYTD],
     UA[CompanyShortName],AF$5,
     UA[Source],Source,
     UA[Year],Year,
     UA[Month],Month,
     UA[AccountCode],$B416&amp;$C416,
     UA[GroupStructure],GroupStructure
  )</f>
        <v>0</v>
      </c>
      <c r="AH416" s="43">
        <f>SUMIFS(
     UA[AmountYTD],
     UA[CompanyShortName],AH$5,
     UA[Source],Source,
     UA[Year],Year,
     UA[Month],Month,
     UA[AccountCode],$B416&amp;$C416,
     UA[GroupStructure],GroupStructure
  )</f>
        <v>0</v>
      </c>
      <c r="AJ416" s="43">
        <f>SUMIFS(
     UA[AmountYTD],
     UA[CompanyShortName],AJ$5,
     UA[Source],Source,
     UA[Year],Year,
     UA[Month],Month,
     UA[AccountCode],$B416&amp;$C416,
     UA[GroupStructure],GroupStructure
  )</f>
        <v>0</v>
      </c>
      <c r="AL416" s="43">
        <f>SUMIFS(
     UA[AmountYTD],
     UA[CompanyShortName],AL$5,
     UA[Source],Source,
     UA[Year],Year,
     UA[Month],Month,
     UA[AccountCode],$B416&amp;$C416,
     UA[GroupStructure],GroupStructure
  )</f>
        <v>0</v>
      </c>
      <c r="AN416" s="43">
        <f>SUMIFS(
     UA[AmountYTD],
     UA[CompanyShortName],AN$5,
     UA[Source],Source,
     UA[Year],Year,
     UA[Month],Month,
     UA[AccountCode],$B416&amp;$C416,
     UA[GroupStructure],GroupStructure
  )</f>
        <v>0</v>
      </c>
      <c r="AP416" s="43">
        <f>SUMIFS(
     UA[AmountYTD],
     UA[CompanyShortName],AP$5,
     UA[Source],Source,
     UA[Year],Year,
     UA[Month],Month,
     UA[AccountCode],$B416&amp;$C416,
     UA[GroupStructure],GroupStructure
  )</f>
        <v>0</v>
      </c>
      <c r="AR416" s="43">
        <f>SUMIFS(
     UA[AmountYTD],
     UA[CompanyShortName],AR$5,
     UA[Source],Source,
     UA[Year],Year,
     UA[Month],Month,
     UA[AccountCode],$B416&amp;$C416,
     UA[GroupStructure],GroupStructure
  )</f>
        <v>0</v>
      </c>
    </row>
    <row r="417" spans="1:45" ht="17.100000000000001" hidden="1" customHeight="1" outlineLevel="2" x14ac:dyDescent="0.25">
      <c r="B417" s="4">
        <f t="shared" si="531"/>
        <v>133</v>
      </c>
      <c r="C417" s="4">
        <f>C416+10</f>
        <v>340</v>
      </c>
      <c r="D417" s="4" t="str">
        <f>IFERROR(VLOOKUP($B417&amp;$C417,GA[],2,FALSE),"")</f>
        <v/>
      </c>
      <c r="F417" s="43">
        <f>SUMIFS(
     UA[AmountYTD],
     UA[CompanyShortName],F$5,
     UA[Source],Source,
     UA[Year],Year,
     UA[Month],Month,
     UA[AccountCode],$B417&amp;$C417,
     UA[GroupStructure],GroupStructure
  )</f>
        <v>0</v>
      </c>
      <c r="H417" s="43">
        <f>SUMIFS(
     UA[AmountYTD],
     UA[CompanyShortName],H$5,
     UA[Source],Source,
     UA[Year],Year,
     UA[Month],Month,
     UA[AccountCode],$B417&amp;$C417,
     UA[GroupStructure],GroupStructure
  )</f>
        <v>0</v>
      </c>
      <c r="J417" s="43">
        <f>SUMIFS(
     UA[AmountYTD],
     UA[CompanyShortName],J$5,
     UA[Source],Source,
     UA[Year],Year,
     UA[Month],Month,
     UA[AccountCode],$B417&amp;$C417,
     UA[GroupStructure],GroupStructure
  )</f>
        <v>0</v>
      </c>
      <c r="L417" s="43">
        <f>SUMIFS(
     UA[AmountYTD],
     UA[CompanyShortName],L$5,
     UA[Source],Source,
     UA[Year],Year,
     UA[Month],Month,
     UA[AccountCode],$B417&amp;$C417,
     UA[GroupStructure],GroupStructure
  )</f>
        <v>0</v>
      </c>
      <c r="N417" s="43">
        <f>SUMIFS(
     UA[AmountYTD],
     UA[CompanyShortName],N$5,
     UA[Source],Source,
     UA[Year],Year,
     UA[Month],Month,
     UA[AccountCode],$B417&amp;$C417,
     UA[GroupStructure],GroupStructure
  )</f>
        <v>0</v>
      </c>
      <c r="P417" s="43">
        <f>SUMIFS(
     UA[AmountYTD],
     UA[CompanyShortName],P$5,
     UA[Source],Source,
     UA[Year],Year,
     UA[Month],Month,
     UA[AccountCode],$B417&amp;$C417,
     UA[GroupStructure],GroupStructure
  )</f>
        <v>0</v>
      </c>
      <c r="R417" s="43">
        <f>SUMIFS(
     UA[AmountYTD],
     UA[CompanyShortName],R$5,
     UA[Source],Source,
     UA[Year],Year,
     UA[Month],Month,
     UA[AccountCode],$B417&amp;$C417,
     UA[GroupStructure],GroupStructure
  )</f>
        <v>0</v>
      </c>
      <c r="T417" s="43">
        <f>SUMIFS(
     UA[AmountYTD],
     UA[CompanyShortName],T$5,
     UA[Source],Source,
     UA[Year],Year,
     UA[Month],Month,
     UA[AccountCode],$B417&amp;$C417,
     UA[GroupStructure],GroupStructure
  )</f>
        <v>0</v>
      </c>
      <c r="V417" s="43">
        <f>SUMIFS(
     UA[AmountYTD],
     UA[CompanyShortName],V$5,
     UA[Source],Source,
     UA[Year],Year,
     UA[Month],Month,
     UA[AccountCode],$B417&amp;$C417,
     UA[GroupStructure],GroupStructure
  )</f>
        <v>0</v>
      </c>
      <c r="X417" s="43">
        <f>SUMIFS(
     UA[AmountYTD],
     UA[CompanyShortName],X$5,
     UA[Source],Source,
     UA[Year],Year,
     UA[Month],Month,
     UA[AccountCode],$B417&amp;$C417,
     UA[GroupStructure],GroupStructure
  )</f>
        <v>0</v>
      </c>
      <c r="Z417" s="43">
        <f>SUMIFS(
     UA[AmountYTD],
     UA[CompanyShortName],Z$5,
     UA[Source],Source,
     UA[Year],Year,
     UA[Month],Month,
     UA[AccountCode],$B417&amp;$C417,
     UA[GroupStructure],GroupStructure
  )</f>
        <v>0</v>
      </c>
      <c r="AB417" s="43">
        <f>SUMIFS(
     UA[AmountYTD],
     UA[CompanyShortName],AB$5,
     UA[Source],Source,
     UA[Year],Year,
     UA[Month],Month,
     UA[AccountCode],$B417&amp;$C417,
     UA[GroupStructure],GroupStructure
  )</f>
        <v>0</v>
      </c>
      <c r="AD417" s="43">
        <f>SUMIFS(
     UA[AmountYTD],
     UA[CompanyShortName],AD$5,
     UA[Source],Source,
     UA[Year],Year,
     UA[Month],Month,
     UA[AccountCode],$B417&amp;$C417,
     UA[GroupStructure],GroupStructure
  )</f>
        <v>0</v>
      </c>
      <c r="AF417" s="43">
        <f>SUMIFS(
     UA[AmountYTD],
     UA[CompanyShortName],AF$5,
     UA[Source],Source,
     UA[Year],Year,
     UA[Month],Month,
     UA[AccountCode],$B417&amp;$C417,
     UA[GroupStructure],GroupStructure
  )</f>
        <v>0</v>
      </c>
      <c r="AH417" s="43">
        <f>SUMIFS(
     UA[AmountYTD],
     UA[CompanyShortName],AH$5,
     UA[Source],Source,
     UA[Year],Year,
     UA[Month],Month,
     UA[AccountCode],$B417&amp;$C417,
     UA[GroupStructure],GroupStructure
  )</f>
        <v>0</v>
      </c>
      <c r="AJ417" s="43">
        <f>SUMIFS(
     UA[AmountYTD],
     UA[CompanyShortName],AJ$5,
     UA[Source],Source,
     UA[Year],Year,
     UA[Month],Month,
     UA[AccountCode],$B417&amp;$C417,
     UA[GroupStructure],GroupStructure
  )</f>
        <v>0</v>
      </c>
      <c r="AL417" s="43">
        <f>SUMIFS(
     UA[AmountYTD],
     UA[CompanyShortName],AL$5,
     UA[Source],Source,
     UA[Year],Year,
     UA[Month],Month,
     UA[AccountCode],$B417&amp;$C417,
     UA[GroupStructure],GroupStructure
  )</f>
        <v>0</v>
      </c>
      <c r="AN417" s="43">
        <f>SUMIFS(
     UA[AmountYTD],
     UA[CompanyShortName],AN$5,
     UA[Source],Source,
     UA[Year],Year,
     UA[Month],Month,
     UA[AccountCode],$B417&amp;$C417,
     UA[GroupStructure],GroupStructure
  )</f>
        <v>0</v>
      </c>
      <c r="AP417" s="43">
        <f>SUMIFS(
     UA[AmountYTD],
     UA[CompanyShortName],AP$5,
     UA[Source],Source,
     UA[Year],Year,
     UA[Month],Month,
     UA[AccountCode],$B417&amp;$C417,
     UA[GroupStructure],GroupStructure
  )</f>
        <v>0</v>
      </c>
      <c r="AR417" s="43">
        <f>SUMIFS(
     UA[AmountYTD],
     UA[CompanyShortName],AR$5,
     UA[Source],Source,
     UA[Year],Year,
     UA[Month],Month,
     UA[AccountCode],$B417&amp;$C417,
     UA[GroupStructure],GroupStructure
  )</f>
        <v>0</v>
      </c>
    </row>
    <row r="418" spans="1:45" ht="17.100000000000001" hidden="1" customHeight="1" outlineLevel="2" x14ac:dyDescent="0.25">
      <c r="B418" s="4">
        <f t="shared" si="531"/>
        <v>133</v>
      </c>
      <c r="C418" s="4">
        <f>C417+10</f>
        <v>350</v>
      </c>
      <c r="D418" s="4" t="str">
        <f>IFERROR(VLOOKUP($B418&amp;$C418,GA[],2,FALSE),"")</f>
        <v/>
      </c>
      <c r="F418" s="43">
        <f>SUMIFS(
     UA[AmountYTD],
     UA[CompanyShortName],F$5,
     UA[Source],Source,
     UA[Year],Year,
     UA[Month],Month,
     UA[AccountCode],$B418&amp;$C418,
     UA[GroupStructure],GroupStructure
  )</f>
        <v>0</v>
      </c>
      <c r="H418" s="43">
        <f>SUMIFS(
     UA[AmountYTD],
     UA[CompanyShortName],H$5,
     UA[Source],Source,
     UA[Year],Year,
     UA[Month],Month,
     UA[AccountCode],$B418&amp;$C418,
     UA[GroupStructure],GroupStructure
  )</f>
        <v>0</v>
      </c>
      <c r="J418" s="43">
        <f>SUMIFS(
     UA[AmountYTD],
     UA[CompanyShortName],J$5,
     UA[Source],Source,
     UA[Year],Year,
     UA[Month],Month,
     UA[AccountCode],$B418&amp;$C418,
     UA[GroupStructure],GroupStructure
  )</f>
        <v>0</v>
      </c>
      <c r="L418" s="43">
        <f>SUMIFS(
     UA[AmountYTD],
     UA[CompanyShortName],L$5,
     UA[Source],Source,
     UA[Year],Year,
     UA[Month],Month,
     UA[AccountCode],$B418&amp;$C418,
     UA[GroupStructure],GroupStructure
  )</f>
        <v>0</v>
      </c>
      <c r="N418" s="43">
        <f>SUMIFS(
     UA[AmountYTD],
     UA[CompanyShortName],N$5,
     UA[Source],Source,
     UA[Year],Year,
     UA[Month],Month,
     UA[AccountCode],$B418&amp;$C418,
     UA[GroupStructure],GroupStructure
  )</f>
        <v>0</v>
      </c>
      <c r="P418" s="43">
        <f>SUMIFS(
     UA[AmountYTD],
     UA[CompanyShortName],P$5,
     UA[Source],Source,
     UA[Year],Year,
     UA[Month],Month,
     UA[AccountCode],$B418&amp;$C418,
     UA[GroupStructure],GroupStructure
  )</f>
        <v>0</v>
      </c>
      <c r="R418" s="43">
        <f>SUMIFS(
     UA[AmountYTD],
     UA[CompanyShortName],R$5,
     UA[Source],Source,
     UA[Year],Year,
     UA[Month],Month,
     UA[AccountCode],$B418&amp;$C418,
     UA[GroupStructure],GroupStructure
  )</f>
        <v>0</v>
      </c>
      <c r="T418" s="43">
        <f>SUMIFS(
     UA[AmountYTD],
     UA[CompanyShortName],T$5,
     UA[Source],Source,
     UA[Year],Year,
     UA[Month],Month,
     UA[AccountCode],$B418&amp;$C418,
     UA[GroupStructure],GroupStructure
  )</f>
        <v>0</v>
      </c>
      <c r="V418" s="43">
        <f>SUMIFS(
     UA[AmountYTD],
     UA[CompanyShortName],V$5,
     UA[Source],Source,
     UA[Year],Year,
     UA[Month],Month,
     UA[AccountCode],$B418&amp;$C418,
     UA[GroupStructure],GroupStructure
  )</f>
        <v>0</v>
      </c>
      <c r="X418" s="43">
        <f>SUMIFS(
     UA[AmountYTD],
     UA[CompanyShortName],X$5,
     UA[Source],Source,
     UA[Year],Year,
     UA[Month],Month,
     UA[AccountCode],$B418&amp;$C418,
     UA[GroupStructure],GroupStructure
  )</f>
        <v>0</v>
      </c>
      <c r="Z418" s="43">
        <f>SUMIFS(
     UA[AmountYTD],
     UA[CompanyShortName],Z$5,
     UA[Source],Source,
     UA[Year],Year,
     UA[Month],Month,
     UA[AccountCode],$B418&amp;$C418,
     UA[GroupStructure],GroupStructure
  )</f>
        <v>0</v>
      </c>
      <c r="AB418" s="43">
        <f>SUMIFS(
     UA[AmountYTD],
     UA[CompanyShortName],AB$5,
     UA[Source],Source,
     UA[Year],Year,
     UA[Month],Month,
     UA[AccountCode],$B418&amp;$C418,
     UA[GroupStructure],GroupStructure
  )</f>
        <v>0</v>
      </c>
      <c r="AD418" s="43">
        <f>SUMIFS(
     UA[AmountYTD],
     UA[CompanyShortName],AD$5,
     UA[Source],Source,
     UA[Year],Year,
     UA[Month],Month,
     UA[AccountCode],$B418&amp;$C418,
     UA[GroupStructure],GroupStructure
  )</f>
        <v>0</v>
      </c>
      <c r="AF418" s="43">
        <f>SUMIFS(
     UA[AmountYTD],
     UA[CompanyShortName],AF$5,
     UA[Source],Source,
     UA[Year],Year,
     UA[Month],Month,
     UA[AccountCode],$B418&amp;$C418,
     UA[GroupStructure],GroupStructure
  )</f>
        <v>0</v>
      </c>
      <c r="AH418" s="43">
        <f>SUMIFS(
     UA[AmountYTD],
     UA[CompanyShortName],AH$5,
     UA[Source],Source,
     UA[Year],Year,
     UA[Month],Month,
     UA[AccountCode],$B418&amp;$C418,
     UA[GroupStructure],GroupStructure
  )</f>
        <v>0</v>
      </c>
      <c r="AJ418" s="43">
        <f>SUMIFS(
     UA[AmountYTD],
     UA[CompanyShortName],AJ$5,
     UA[Source],Source,
     UA[Year],Year,
     UA[Month],Month,
     UA[AccountCode],$B418&amp;$C418,
     UA[GroupStructure],GroupStructure
  )</f>
        <v>0</v>
      </c>
      <c r="AL418" s="43">
        <f>SUMIFS(
     UA[AmountYTD],
     UA[CompanyShortName],AL$5,
     UA[Source],Source,
     UA[Year],Year,
     UA[Month],Month,
     UA[AccountCode],$B418&amp;$C418,
     UA[GroupStructure],GroupStructure
  )</f>
        <v>0</v>
      </c>
      <c r="AN418" s="43">
        <f>SUMIFS(
     UA[AmountYTD],
     UA[CompanyShortName],AN$5,
     UA[Source],Source,
     UA[Year],Year,
     UA[Month],Month,
     UA[AccountCode],$B418&amp;$C418,
     UA[GroupStructure],GroupStructure
  )</f>
        <v>0</v>
      </c>
      <c r="AP418" s="43">
        <f>SUMIFS(
     UA[AmountYTD],
     UA[CompanyShortName],AP$5,
     UA[Source],Source,
     UA[Year],Year,
     UA[Month],Month,
     UA[AccountCode],$B418&amp;$C418,
     UA[GroupStructure],GroupStructure
  )</f>
        <v>0</v>
      </c>
      <c r="AR418" s="43">
        <f>SUMIFS(
     UA[AmountYTD],
     UA[CompanyShortName],AR$5,
     UA[Source],Source,
     UA[Year],Year,
     UA[Month],Month,
     UA[AccountCode],$B418&amp;$C418,
     UA[GroupStructure],GroupStructure
  )</f>
        <v>0</v>
      </c>
    </row>
    <row r="419" spans="1:45" ht="17.100000000000001" hidden="1" customHeight="1" outlineLevel="2" x14ac:dyDescent="0.25">
      <c r="B419" s="4">
        <f t="shared" si="531"/>
        <v>133</v>
      </c>
      <c r="C419" s="4">
        <f>C418+10</f>
        <v>360</v>
      </c>
      <c r="D419" s="4" t="str">
        <f>IFERROR(VLOOKUP($B419&amp;$C419,GA[],2,FALSE),"")</f>
        <v/>
      </c>
      <c r="F419" s="43">
        <f>SUMIFS(
     UA[AmountYTD],
     UA[CompanyShortName],F$5,
     UA[Source],Source,
     UA[Year],Year,
     UA[Month],Month,
     UA[AccountCode],$B419&amp;$C419,
     UA[GroupStructure],GroupStructure
  )</f>
        <v>0</v>
      </c>
      <c r="H419" s="43">
        <f>SUMIFS(
     UA[AmountYTD],
     UA[CompanyShortName],H$5,
     UA[Source],Source,
     UA[Year],Year,
     UA[Month],Month,
     UA[AccountCode],$B419&amp;$C419,
     UA[GroupStructure],GroupStructure
  )</f>
        <v>0</v>
      </c>
      <c r="J419" s="43">
        <f>SUMIFS(
     UA[AmountYTD],
     UA[CompanyShortName],J$5,
     UA[Source],Source,
     UA[Year],Year,
     UA[Month],Month,
     UA[AccountCode],$B419&amp;$C419,
     UA[GroupStructure],GroupStructure
  )</f>
        <v>0</v>
      </c>
      <c r="L419" s="43">
        <f>SUMIFS(
     UA[AmountYTD],
     UA[CompanyShortName],L$5,
     UA[Source],Source,
     UA[Year],Year,
     UA[Month],Month,
     UA[AccountCode],$B419&amp;$C419,
     UA[GroupStructure],GroupStructure
  )</f>
        <v>0</v>
      </c>
      <c r="N419" s="43">
        <f>SUMIFS(
     UA[AmountYTD],
     UA[CompanyShortName],N$5,
     UA[Source],Source,
     UA[Year],Year,
     UA[Month],Month,
     UA[AccountCode],$B419&amp;$C419,
     UA[GroupStructure],GroupStructure
  )</f>
        <v>0</v>
      </c>
      <c r="P419" s="43">
        <f>SUMIFS(
     UA[AmountYTD],
     UA[CompanyShortName],P$5,
     UA[Source],Source,
     UA[Year],Year,
     UA[Month],Month,
     UA[AccountCode],$B419&amp;$C419,
     UA[GroupStructure],GroupStructure
  )</f>
        <v>0</v>
      </c>
      <c r="R419" s="43">
        <f>SUMIFS(
     UA[AmountYTD],
     UA[CompanyShortName],R$5,
     UA[Source],Source,
     UA[Year],Year,
     UA[Month],Month,
     UA[AccountCode],$B419&amp;$C419,
     UA[GroupStructure],GroupStructure
  )</f>
        <v>0</v>
      </c>
      <c r="T419" s="43">
        <f>SUMIFS(
     UA[AmountYTD],
     UA[CompanyShortName],T$5,
     UA[Source],Source,
     UA[Year],Year,
     UA[Month],Month,
     UA[AccountCode],$B419&amp;$C419,
     UA[GroupStructure],GroupStructure
  )</f>
        <v>0</v>
      </c>
      <c r="V419" s="43">
        <f>SUMIFS(
     UA[AmountYTD],
     UA[CompanyShortName],V$5,
     UA[Source],Source,
     UA[Year],Year,
     UA[Month],Month,
     UA[AccountCode],$B419&amp;$C419,
     UA[GroupStructure],GroupStructure
  )</f>
        <v>0</v>
      </c>
      <c r="X419" s="43">
        <f>SUMIFS(
     UA[AmountYTD],
     UA[CompanyShortName],X$5,
     UA[Source],Source,
     UA[Year],Year,
     UA[Month],Month,
     UA[AccountCode],$B419&amp;$C419,
     UA[GroupStructure],GroupStructure
  )</f>
        <v>0</v>
      </c>
      <c r="Z419" s="43">
        <f>SUMIFS(
     UA[AmountYTD],
     UA[CompanyShortName],Z$5,
     UA[Source],Source,
     UA[Year],Year,
     UA[Month],Month,
     UA[AccountCode],$B419&amp;$C419,
     UA[GroupStructure],GroupStructure
  )</f>
        <v>0</v>
      </c>
      <c r="AB419" s="43">
        <f>SUMIFS(
     UA[AmountYTD],
     UA[CompanyShortName],AB$5,
     UA[Source],Source,
     UA[Year],Year,
     UA[Month],Month,
     UA[AccountCode],$B419&amp;$C419,
     UA[GroupStructure],GroupStructure
  )</f>
        <v>0</v>
      </c>
      <c r="AD419" s="43">
        <f>SUMIFS(
     UA[AmountYTD],
     UA[CompanyShortName],AD$5,
     UA[Source],Source,
     UA[Year],Year,
     UA[Month],Month,
     UA[AccountCode],$B419&amp;$C419,
     UA[GroupStructure],GroupStructure
  )</f>
        <v>0</v>
      </c>
      <c r="AF419" s="43">
        <f>SUMIFS(
     UA[AmountYTD],
     UA[CompanyShortName],AF$5,
     UA[Source],Source,
     UA[Year],Year,
     UA[Month],Month,
     UA[AccountCode],$B419&amp;$C419,
     UA[GroupStructure],GroupStructure
  )</f>
        <v>0</v>
      </c>
      <c r="AH419" s="43">
        <f>SUMIFS(
     UA[AmountYTD],
     UA[CompanyShortName],AH$5,
     UA[Source],Source,
     UA[Year],Year,
     UA[Month],Month,
     UA[AccountCode],$B419&amp;$C419,
     UA[GroupStructure],GroupStructure
  )</f>
        <v>0</v>
      </c>
      <c r="AJ419" s="43">
        <f>SUMIFS(
     UA[AmountYTD],
     UA[CompanyShortName],AJ$5,
     UA[Source],Source,
     UA[Year],Year,
     UA[Month],Month,
     UA[AccountCode],$B419&amp;$C419,
     UA[GroupStructure],GroupStructure
  )</f>
        <v>0</v>
      </c>
      <c r="AL419" s="43">
        <f>SUMIFS(
     UA[AmountYTD],
     UA[CompanyShortName],AL$5,
     UA[Source],Source,
     UA[Year],Year,
     UA[Month],Month,
     UA[AccountCode],$B419&amp;$C419,
     UA[GroupStructure],GroupStructure
  )</f>
        <v>0</v>
      </c>
      <c r="AN419" s="43">
        <f>SUMIFS(
     UA[AmountYTD],
     UA[CompanyShortName],AN$5,
     UA[Source],Source,
     UA[Year],Year,
     UA[Month],Month,
     UA[AccountCode],$B419&amp;$C419,
     UA[GroupStructure],GroupStructure
  )</f>
        <v>0</v>
      </c>
      <c r="AP419" s="43">
        <f>SUMIFS(
     UA[AmountYTD],
     UA[CompanyShortName],AP$5,
     UA[Source],Source,
     UA[Year],Year,
     UA[Month],Month,
     UA[AccountCode],$B419&amp;$C419,
     UA[GroupStructure],GroupStructure
  )</f>
        <v>0</v>
      </c>
      <c r="AR419" s="43">
        <f>SUMIFS(
     UA[AmountYTD],
     UA[CompanyShortName],AR$5,
     UA[Source],Source,
     UA[Year],Year,
     UA[Month],Month,
     UA[AccountCode],$B419&amp;$C419,
     UA[GroupStructure],GroupStructure
  )</f>
        <v>0</v>
      </c>
    </row>
    <row r="420" spans="1:45" s="5" customFormat="1" ht="17.100000000000001" hidden="1" customHeight="1" outlineLevel="2" x14ac:dyDescent="0.25">
      <c r="A420" s="58"/>
      <c r="B420" s="58">
        <f>B419</f>
        <v>133</v>
      </c>
      <c r="C420" s="58">
        <f>C411</f>
        <v>399</v>
      </c>
      <c r="D420" s="58" t="str">
        <f>IFERROR(VLOOKUP($B420&amp;$C420,GA[],2,FALSE),"")</f>
        <v/>
      </c>
      <c r="E420" s="60"/>
      <c r="F420" s="61">
        <f>SUMIFS(
     UA[AmountYTD],
     UA[CompanyShortName],F$5,
     UA[Source],Source,
     UA[Year],Year,
     UA[Month],Month,
     UA[AccountCode],$B420&amp;$C420,
     UA[GroupStructure],GroupStructure
  )</f>
        <v>0</v>
      </c>
      <c r="G420" s="60"/>
      <c r="H420" s="61">
        <f>SUMIFS(
     UA[AmountYTD],
     UA[CompanyShortName],H$5,
     UA[Source],Source,
     UA[Year],Year,
     UA[Month],Month,
     UA[AccountCode],$B420&amp;$C420,
     UA[GroupStructure],GroupStructure
  )</f>
        <v>0</v>
      </c>
      <c r="I420" s="60"/>
      <c r="J420" s="61">
        <f>SUMIFS(
     UA[AmountYTD],
     UA[CompanyShortName],J$5,
     UA[Source],Source,
     UA[Year],Year,
     UA[Month],Month,
     UA[AccountCode],$B420&amp;$C420,
     UA[GroupStructure],GroupStructure
  )</f>
        <v>0</v>
      </c>
      <c r="K420" s="60"/>
      <c r="L420" s="61">
        <f>SUMIFS(
     UA[AmountYTD],
     UA[CompanyShortName],L$5,
     UA[Source],Source,
     UA[Year],Year,
     UA[Month],Month,
     UA[AccountCode],$B420&amp;$C420,
     UA[GroupStructure],GroupStructure
  )</f>
        <v>0</v>
      </c>
      <c r="M420" s="60"/>
      <c r="N420" s="61">
        <f>SUMIFS(
     UA[AmountYTD],
     UA[CompanyShortName],N$5,
     UA[Source],Source,
     UA[Year],Year,
     UA[Month],Month,
     UA[AccountCode],$B420&amp;$C420,
     UA[GroupStructure],GroupStructure
  )</f>
        <v>0</v>
      </c>
      <c r="O420" s="60"/>
      <c r="P420" s="61">
        <f>SUMIFS(
     UA[AmountYTD],
     UA[CompanyShortName],P$5,
     UA[Source],Source,
     UA[Year],Year,
     UA[Month],Month,
     UA[AccountCode],$B420&amp;$C420,
     UA[GroupStructure],GroupStructure
  )</f>
        <v>0</v>
      </c>
      <c r="Q420" s="60"/>
      <c r="R420" s="61">
        <f>SUMIFS(
     UA[AmountYTD],
     UA[CompanyShortName],R$5,
     UA[Source],Source,
     UA[Year],Year,
     UA[Month],Month,
     UA[AccountCode],$B420&amp;$C420,
     UA[GroupStructure],GroupStructure
  )</f>
        <v>0</v>
      </c>
      <c r="S420" s="60"/>
      <c r="T420" s="61">
        <f>SUMIFS(
     UA[AmountYTD],
     UA[CompanyShortName],T$5,
     UA[Source],Source,
     UA[Year],Year,
     UA[Month],Month,
     UA[AccountCode],$B420&amp;$C420,
     UA[GroupStructure],GroupStructure
  )</f>
        <v>0</v>
      </c>
      <c r="U420" s="60"/>
      <c r="V420" s="61">
        <f>SUMIFS(
     UA[AmountYTD],
     UA[CompanyShortName],V$5,
     UA[Source],Source,
     UA[Year],Year,
     UA[Month],Month,
     UA[AccountCode],$B420&amp;$C420,
     UA[GroupStructure],GroupStructure
  )</f>
        <v>0</v>
      </c>
      <c r="W420" s="60"/>
      <c r="X420" s="61">
        <f>SUMIFS(
     UA[AmountYTD],
     UA[CompanyShortName],X$5,
     UA[Source],Source,
     UA[Year],Year,
     UA[Month],Month,
     UA[AccountCode],$B420&amp;$C420,
     UA[GroupStructure],GroupStructure
  )</f>
        <v>0</v>
      </c>
      <c r="Y420" s="60"/>
      <c r="Z420" s="61">
        <f>SUMIFS(
     UA[AmountYTD],
     UA[CompanyShortName],Z$5,
     UA[Source],Source,
     UA[Year],Year,
     UA[Month],Month,
     UA[AccountCode],$B420&amp;$C420,
     UA[GroupStructure],GroupStructure
  )</f>
        <v>0</v>
      </c>
      <c r="AA420" s="60"/>
      <c r="AB420" s="61">
        <f>SUMIFS(
     UA[AmountYTD],
     UA[CompanyShortName],AB$5,
     UA[Source],Source,
     UA[Year],Year,
     UA[Month],Month,
     UA[AccountCode],$B420&amp;$C420,
     UA[GroupStructure],GroupStructure
  )</f>
        <v>0</v>
      </c>
      <c r="AC420" s="60"/>
      <c r="AD420" s="61">
        <f>SUMIFS(
     UA[AmountYTD],
     UA[CompanyShortName],AD$5,
     UA[Source],Source,
     UA[Year],Year,
     UA[Month],Month,
     UA[AccountCode],$B420&amp;$C420,
     UA[GroupStructure],GroupStructure
  )</f>
        <v>0</v>
      </c>
      <c r="AE420" s="60"/>
      <c r="AF420" s="61">
        <f>SUMIFS(
     UA[AmountYTD],
     UA[CompanyShortName],AF$5,
     UA[Source],Source,
     UA[Year],Year,
     UA[Month],Month,
     UA[AccountCode],$B420&amp;$C420,
     UA[GroupStructure],GroupStructure
  )</f>
        <v>0</v>
      </c>
      <c r="AG420" s="60"/>
      <c r="AH420" s="61">
        <f>SUMIFS(
     UA[AmountYTD],
     UA[CompanyShortName],AH$5,
     UA[Source],Source,
     UA[Year],Year,
     UA[Month],Month,
     UA[AccountCode],$B420&amp;$C420,
     UA[GroupStructure],GroupStructure
  )</f>
        <v>0</v>
      </c>
      <c r="AI420" s="60"/>
      <c r="AJ420" s="61">
        <f>SUMIFS(
     UA[AmountYTD],
     UA[CompanyShortName],AJ$5,
     UA[Source],Source,
     UA[Year],Year,
     UA[Month],Month,
     UA[AccountCode],$B420&amp;$C420,
     UA[GroupStructure],GroupStructure
  )</f>
        <v>0</v>
      </c>
      <c r="AK420" s="60"/>
      <c r="AL420" s="61">
        <f>SUMIFS(
     UA[AmountYTD],
     UA[CompanyShortName],AL$5,
     UA[Source],Source,
     UA[Year],Year,
     UA[Month],Month,
     UA[AccountCode],$B420&amp;$C420,
     UA[GroupStructure],GroupStructure
  )</f>
        <v>0</v>
      </c>
      <c r="AM420" s="60"/>
      <c r="AN420" s="61">
        <f>SUMIFS(
     UA[AmountYTD],
     UA[CompanyShortName],AN$5,
     UA[Source],Source,
     UA[Year],Year,
     UA[Month],Month,
     UA[AccountCode],$B420&amp;$C420,
     UA[GroupStructure],GroupStructure
  )</f>
        <v>0</v>
      </c>
      <c r="AO420" s="60"/>
      <c r="AP420" s="61">
        <f>SUMIFS(
     UA[AmountYTD],
     UA[CompanyShortName],AP$5,
     UA[Source],Source,
     UA[Year],Year,
     UA[Month],Month,
     UA[AccountCode],$B420&amp;$C420,
     UA[GroupStructure],GroupStructure
  )</f>
        <v>0</v>
      </c>
      <c r="AQ420" s="60"/>
      <c r="AR420" s="61">
        <f>SUMIFS(
     UA[AmountYTD],
     UA[CompanyShortName],AR$5,
     UA[Source],Source,
     UA[Year],Year,
     UA[Month],Month,
     UA[AccountCode],$B420&amp;$C420,
     UA[GroupStructure],GroupStructure
  )</f>
        <v>0</v>
      </c>
      <c r="AS420" s="60"/>
    </row>
    <row r="421" spans="1:45" ht="17.100000000000001" hidden="1" customHeight="1" outlineLevel="2" x14ac:dyDescent="0.25">
      <c r="D421" s="4" t="s">
        <v>125</v>
      </c>
      <c r="F421" s="43">
        <f>F420-SUM(F414:F419)</f>
        <v>0</v>
      </c>
      <c r="H421" s="43">
        <f t="shared" ref="H421" si="532">H420-SUM(H414:H419)</f>
        <v>0</v>
      </c>
      <c r="J421" s="43">
        <f t="shared" ref="J421" si="533">J420-SUM(J414:J419)</f>
        <v>0</v>
      </c>
      <c r="L421" s="43">
        <f t="shared" ref="L421" si="534">L420-SUM(L414:L419)</f>
        <v>0</v>
      </c>
      <c r="N421" s="43">
        <f t="shared" ref="N421" si="535">N420-SUM(N414:N419)</f>
        <v>0</v>
      </c>
      <c r="P421" s="43">
        <f t="shared" ref="P421" si="536">P420-SUM(P414:P419)</f>
        <v>0</v>
      </c>
      <c r="R421" s="43">
        <f t="shared" ref="R421" si="537">R420-SUM(R414:R419)</f>
        <v>0</v>
      </c>
      <c r="T421" s="43">
        <f t="shared" ref="T421" si="538">T420-SUM(T414:T419)</f>
        <v>0</v>
      </c>
      <c r="V421" s="43">
        <f t="shared" ref="V421" si="539">V420-SUM(V414:V419)</f>
        <v>0</v>
      </c>
      <c r="X421" s="43">
        <f t="shared" ref="X421" si="540">X420-SUM(X414:X419)</f>
        <v>0</v>
      </c>
      <c r="Z421" s="43">
        <f t="shared" ref="Z421" si="541">Z420-SUM(Z414:Z419)</f>
        <v>0</v>
      </c>
      <c r="AB421" s="43">
        <f t="shared" ref="AB421" si="542">AB420-SUM(AB414:AB419)</f>
        <v>0</v>
      </c>
      <c r="AD421" s="43">
        <f t="shared" ref="AD421" si="543">AD420-SUM(AD414:AD419)</f>
        <v>0</v>
      </c>
      <c r="AF421" s="43">
        <f t="shared" ref="AF421" si="544">AF420-SUM(AF414:AF419)</f>
        <v>0</v>
      </c>
      <c r="AH421" s="43">
        <f t="shared" ref="AH421" si="545">AH420-SUM(AH414:AH419)</f>
        <v>0</v>
      </c>
      <c r="AJ421" s="43">
        <f t="shared" ref="AJ421" si="546">AJ420-SUM(AJ414:AJ419)</f>
        <v>0</v>
      </c>
      <c r="AL421" s="43">
        <f t="shared" ref="AL421" si="547">AL420-SUM(AL414:AL419)</f>
        <v>0</v>
      </c>
      <c r="AN421" s="43">
        <f t="shared" ref="AN421" si="548">AN420-SUM(AN414:AN419)</f>
        <v>0</v>
      </c>
      <c r="AP421" s="43">
        <f t="shared" ref="AP421" si="549">AP420-SUM(AP414:AP419)</f>
        <v>0</v>
      </c>
      <c r="AR421" s="43">
        <f t="shared" ref="AR421" si="550">AR420-SUM(AR414:AR419)</f>
        <v>0</v>
      </c>
    </row>
    <row r="422" spans="1:45" ht="17.100000000000001" hidden="1" customHeight="1" outlineLevel="2" x14ac:dyDescent="0.25"/>
    <row r="423" spans="1:45" s="5" customFormat="1" ht="17.100000000000001" hidden="1" customHeight="1" outlineLevel="2" x14ac:dyDescent="0.25">
      <c r="A423" s="58"/>
      <c r="B423" s="58">
        <f>B418</f>
        <v>133</v>
      </c>
      <c r="C423" s="59">
        <v>999</v>
      </c>
      <c r="D423" s="58" t="str">
        <f>IFERROR(VLOOKUP($B423&amp;$C423,GA[],2,FALSE),"")</f>
        <v>Other leased assets</v>
      </c>
      <c r="E423" s="60"/>
      <c r="F423" s="61">
        <f>SUMIFS(
     UA[AmountYTD],
     UA[CompanyShortName],F$5,
     UA[Source],Source,
     UA[Year],Year,
     UA[Month],Month,
     UA[AccountCode],$B423&amp;$C423,
     UA[GroupStructure],GroupStructure
  )</f>
        <v>0</v>
      </c>
      <c r="G423" s="60"/>
      <c r="H423" s="61">
        <f>SUMIFS(
     UA[AmountYTD],
     UA[CompanyShortName],H$5,
     UA[Source],Source,
     UA[Year],Year,
     UA[Month],Month,
     UA[AccountCode],$B423&amp;$C423,
     UA[GroupStructure],GroupStructure
  )</f>
        <v>0</v>
      </c>
      <c r="I423" s="60"/>
      <c r="J423" s="61">
        <f>SUMIFS(
     UA[AmountYTD],
     UA[CompanyShortName],J$5,
     UA[Source],Source,
     UA[Year],Year,
     UA[Month],Month,
     UA[AccountCode],$B423&amp;$C423,
     UA[GroupStructure],GroupStructure
  )</f>
        <v>0</v>
      </c>
      <c r="K423" s="60"/>
      <c r="L423" s="61">
        <f>SUMIFS(
     UA[AmountYTD],
     UA[CompanyShortName],L$5,
     UA[Source],Source,
     UA[Year],Year,
     UA[Month],Month,
     UA[AccountCode],$B423&amp;$C423,
     UA[GroupStructure],GroupStructure
  )</f>
        <v>0</v>
      </c>
      <c r="M423" s="60"/>
      <c r="N423" s="61">
        <f>SUMIFS(
     UA[AmountYTD],
     UA[CompanyShortName],N$5,
     UA[Source],Source,
     UA[Year],Year,
     UA[Month],Month,
     UA[AccountCode],$B423&amp;$C423,
     UA[GroupStructure],GroupStructure
  )</f>
        <v>0</v>
      </c>
      <c r="O423" s="60"/>
      <c r="P423" s="61">
        <f>SUMIFS(
     UA[AmountYTD],
     UA[CompanyShortName],P$5,
     UA[Source],Source,
     UA[Year],Year,
     UA[Month],Month,
     UA[AccountCode],$B423&amp;$C423,
     UA[GroupStructure],GroupStructure
  )</f>
        <v>0</v>
      </c>
      <c r="Q423" s="60"/>
      <c r="R423" s="61">
        <f>SUMIFS(
     UA[AmountYTD],
     UA[CompanyShortName],R$5,
     UA[Source],Source,
     UA[Year],Year,
     UA[Month],Month,
     UA[AccountCode],$B423&amp;$C423,
     UA[GroupStructure],GroupStructure
  )</f>
        <v>0</v>
      </c>
      <c r="S423" s="60"/>
      <c r="T423" s="61">
        <f>SUMIFS(
     UA[AmountYTD],
     UA[CompanyShortName],T$5,
     UA[Source],Source,
     UA[Year],Year,
     UA[Month],Month,
     UA[AccountCode],$B423&amp;$C423,
     UA[GroupStructure],GroupStructure
  )</f>
        <v>0</v>
      </c>
      <c r="U423" s="60"/>
      <c r="V423" s="61">
        <f>SUMIFS(
     UA[AmountYTD],
     UA[CompanyShortName],V$5,
     UA[Source],Source,
     UA[Year],Year,
     UA[Month],Month,
     UA[AccountCode],$B423&amp;$C423,
     UA[GroupStructure],GroupStructure
  )</f>
        <v>0</v>
      </c>
      <c r="W423" s="60"/>
      <c r="X423" s="61">
        <f>SUMIFS(
     UA[AmountYTD],
     UA[CompanyShortName],X$5,
     UA[Source],Source,
     UA[Year],Year,
     UA[Month],Month,
     UA[AccountCode],$B423&amp;$C423,
     UA[GroupStructure],GroupStructure
  )</f>
        <v>0</v>
      </c>
      <c r="Y423" s="60"/>
      <c r="Z423" s="61">
        <f>SUMIFS(
     UA[AmountYTD],
     UA[CompanyShortName],Z$5,
     UA[Source],Source,
     UA[Year],Year,
     UA[Month],Month,
     UA[AccountCode],$B423&amp;$C423,
     UA[GroupStructure],GroupStructure
  )</f>
        <v>0</v>
      </c>
      <c r="AA423" s="60"/>
      <c r="AB423" s="61">
        <f>SUMIFS(
     UA[AmountYTD],
     UA[CompanyShortName],AB$5,
     UA[Source],Source,
     UA[Year],Year,
     UA[Month],Month,
     UA[AccountCode],$B423&amp;$C423,
     UA[GroupStructure],GroupStructure
  )</f>
        <v>0</v>
      </c>
      <c r="AC423" s="60"/>
      <c r="AD423" s="61">
        <f>SUMIFS(
     UA[AmountYTD],
     UA[CompanyShortName],AD$5,
     UA[Source],Source,
     UA[Year],Year,
     UA[Month],Month,
     UA[AccountCode],$B423&amp;$C423,
     UA[GroupStructure],GroupStructure
  )</f>
        <v>0</v>
      </c>
      <c r="AE423" s="60"/>
      <c r="AF423" s="61">
        <f>SUMIFS(
     UA[AmountYTD],
     UA[CompanyShortName],AF$5,
     UA[Source],Source,
     UA[Year],Year,
     UA[Month],Month,
     UA[AccountCode],$B423&amp;$C423,
     UA[GroupStructure],GroupStructure
  )</f>
        <v>0</v>
      </c>
      <c r="AG423" s="60"/>
      <c r="AH423" s="61">
        <f>SUMIFS(
     UA[AmountYTD],
     UA[CompanyShortName],AH$5,
     UA[Source],Source,
     UA[Year],Year,
     UA[Month],Month,
     UA[AccountCode],$B423&amp;$C423,
     UA[GroupStructure],GroupStructure
  )</f>
        <v>0</v>
      </c>
      <c r="AI423" s="60"/>
      <c r="AJ423" s="61">
        <f>SUMIFS(
     UA[AmountYTD],
     UA[CompanyShortName],AJ$5,
     UA[Source],Source,
     UA[Year],Year,
     UA[Month],Month,
     UA[AccountCode],$B423&amp;$C423,
     UA[GroupStructure],GroupStructure
  )</f>
        <v>0</v>
      </c>
      <c r="AK423" s="60"/>
      <c r="AL423" s="61">
        <f>SUMIFS(
     UA[AmountYTD],
     UA[CompanyShortName],AL$5,
     UA[Source],Source,
     UA[Year],Year,
     UA[Month],Month,
     UA[AccountCode],$B423&amp;$C423,
     UA[GroupStructure],GroupStructure
  )</f>
        <v>0</v>
      </c>
      <c r="AM423" s="60"/>
      <c r="AN423" s="61">
        <f>SUMIFS(
     UA[AmountYTD],
     UA[CompanyShortName],AN$5,
     UA[Source],Source,
     UA[Year],Year,
     UA[Month],Month,
     UA[AccountCode],$B423&amp;$C423,
     UA[GroupStructure],GroupStructure
  )</f>
        <v>0</v>
      </c>
      <c r="AO423" s="60"/>
      <c r="AP423" s="61">
        <f>SUMIFS(
     UA[AmountYTD],
     UA[CompanyShortName],AP$5,
     UA[Source],Source,
     UA[Year],Year,
     UA[Month],Month,
     UA[AccountCode],$B423&amp;$C423,
     UA[GroupStructure],GroupStructure
  )</f>
        <v>0</v>
      </c>
      <c r="AQ423" s="60"/>
      <c r="AR423" s="61">
        <f>SUMIFS(
     UA[AmountYTD],
     UA[CompanyShortName],AR$5,
     UA[Source],Source,
     UA[Year],Year,
     UA[Month],Month,
     UA[AccountCode],$B423&amp;$C423,
     UA[GroupStructure],GroupStructure
  )</f>
        <v>0</v>
      </c>
      <c r="AS423" s="60"/>
    </row>
    <row r="424" spans="1:45" ht="17.100000000000001" hidden="1" customHeight="1" outlineLevel="2" x14ac:dyDescent="0.25">
      <c r="D424" s="4" t="s">
        <v>125</v>
      </c>
      <c r="F424" s="43">
        <f>F423-SUM(F401:F407,F414:F419)</f>
        <v>0</v>
      </c>
      <c r="H424" s="43">
        <f t="shared" ref="H424" si="551">H423-SUM(H401:H407,H414:H419)</f>
        <v>0</v>
      </c>
      <c r="J424" s="43">
        <f t="shared" ref="J424" si="552">J423-SUM(J401:J407,J414:J419)</f>
        <v>0</v>
      </c>
      <c r="L424" s="43">
        <f t="shared" ref="L424" si="553">L423-SUM(L401:L407,L414:L419)</f>
        <v>0</v>
      </c>
      <c r="N424" s="43">
        <f t="shared" ref="N424" si="554">N423-SUM(N401:N407,N414:N419)</f>
        <v>0</v>
      </c>
      <c r="P424" s="43">
        <f t="shared" ref="P424" si="555">P423-SUM(P401:P407,P414:P419)</f>
        <v>0</v>
      </c>
      <c r="R424" s="43">
        <f t="shared" ref="R424" si="556">R423-SUM(R401:R407,R414:R419)</f>
        <v>0</v>
      </c>
      <c r="T424" s="43">
        <f t="shared" ref="T424" si="557">T423-SUM(T401:T407,T414:T419)</f>
        <v>0</v>
      </c>
      <c r="V424" s="43">
        <f t="shared" ref="V424" si="558">V423-SUM(V401:V407,V414:V419)</f>
        <v>0</v>
      </c>
      <c r="X424" s="43">
        <f t="shared" ref="X424" si="559">X423-SUM(X401:X407,X414:X419)</f>
        <v>0</v>
      </c>
      <c r="Z424" s="43">
        <f t="shared" ref="Z424" si="560">Z423-SUM(Z401:Z407,Z414:Z419)</f>
        <v>0</v>
      </c>
      <c r="AB424" s="43">
        <f t="shared" ref="AB424" si="561">AB423-SUM(AB401:AB407,AB414:AB419)</f>
        <v>0</v>
      </c>
      <c r="AD424" s="43">
        <f t="shared" ref="AD424" si="562">AD423-SUM(AD401:AD407,AD414:AD419)</f>
        <v>0</v>
      </c>
      <c r="AF424" s="43">
        <f t="shared" ref="AF424" si="563">AF423-SUM(AF401:AF407,AF414:AF419)</f>
        <v>0</v>
      </c>
      <c r="AH424" s="43">
        <f t="shared" ref="AH424" si="564">AH423-SUM(AH401:AH407,AH414:AH419)</f>
        <v>0</v>
      </c>
      <c r="AJ424" s="43">
        <f t="shared" ref="AJ424" si="565">AJ423-SUM(AJ401:AJ407,AJ414:AJ419)</f>
        <v>0</v>
      </c>
      <c r="AL424" s="43">
        <f t="shared" ref="AL424" si="566">AL423-SUM(AL401:AL407,AL414:AL419)</f>
        <v>0</v>
      </c>
      <c r="AN424" s="43">
        <f t="shared" ref="AN424" si="567">AN423-SUM(AN401:AN407,AN414:AN419)</f>
        <v>0</v>
      </c>
      <c r="AP424" s="43">
        <f t="shared" ref="AP424" si="568">AP423-SUM(AP401:AP407,AP414:AP419)</f>
        <v>0</v>
      </c>
      <c r="AR424" s="43">
        <f t="shared" ref="AR424" si="569">AR423-SUM(AR401:AR407,AR414:AR419)</f>
        <v>0</v>
      </c>
    </row>
    <row r="425" spans="1:45" ht="17.100000000000001" hidden="1" customHeight="1" outlineLevel="1" x14ac:dyDescent="0.25"/>
    <row r="426" spans="1:45" ht="17.100000000000001" hidden="1" customHeight="1" outlineLevel="1" collapsed="1" x14ac:dyDescent="0.25">
      <c r="A426" s="54"/>
      <c r="B426" s="54"/>
      <c r="C426" s="55"/>
      <c r="D426" s="54" t="s">
        <v>126</v>
      </c>
      <c r="E426" s="56"/>
      <c r="F426" s="57"/>
      <c r="G426" s="56"/>
      <c r="H426" s="57"/>
      <c r="I426" s="56"/>
      <c r="J426" s="57"/>
      <c r="K426" s="56"/>
      <c r="L426" s="57"/>
      <c r="M426" s="56"/>
      <c r="N426" s="57"/>
      <c r="O426" s="56"/>
      <c r="P426" s="57"/>
      <c r="Q426" s="56"/>
      <c r="R426" s="57"/>
      <c r="S426" s="56"/>
      <c r="T426" s="57"/>
      <c r="U426" s="56"/>
      <c r="V426" s="57"/>
      <c r="W426" s="56"/>
      <c r="X426" s="57"/>
      <c r="Y426" s="56"/>
      <c r="Z426" s="57"/>
      <c r="AA426" s="56"/>
      <c r="AB426" s="57"/>
      <c r="AC426" s="56"/>
      <c r="AD426" s="57"/>
      <c r="AE426" s="56"/>
      <c r="AF426" s="57"/>
      <c r="AG426" s="56"/>
      <c r="AH426" s="57"/>
      <c r="AI426" s="56"/>
      <c r="AJ426" s="57"/>
      <c r="AK426" s="56"/>
      <c r="AL426" s="57"/>
      <c r="AM426" s="56"/>
      <c r="AN426" s="57"/>
      <c r="AO426" s="56"/>
      <c r="AP426" s="57"/>
      <c r="AQ426" s="56"/>
      <c r="AR426" s="57"/>
      <c r="AS426" s="56"/>
    </row>
    <row r="427" spans="1:45" s="5" customFormat="1" ht="17.100000000000001" hidden="1" customHeight="1" outlineLevel="2" x14ac:dyDescent="0.25">
      <c r="A427" s="49"/>
      <c r="B427" s="49"/>
      <c r="C427" s="49"/>
      <c r="D427" s="49"/>
      <c r="F427" s="62"/>
      <c r="H427" s="62"/>
      <c r="J427" s="62"/>
      <c r="L427" s="62"/>
      <c r="N427" s="62"/>
      <c r="P427" s="62"/>
      <c r="R427" s="62"/>
      <c r="T427" s="62"/>
      <c r="V427" s="62"/>
      <c r="X427" s="62"/>
      <c r="Z427" s="62"/>
      <c r="AB427" s="62"/>
      <c r="AD427" s="62"/>
      <c r="AF427" s="62"/>
      <c r="AH427" s="62"/>
      <c r="AJ427" s="62"/>
      <c r="AL427" s="62"/>
      <c r="AN427" s="62"/>
      <c r="AP427" s="62"/>
      <c r="AR427" s="62"/>
    </row>
    <row r="428" spans="1:45" ht="17.100000000000001" hidden="1" customHeight="1" outlineLevel="2" x14ac:dyDescent="0.25">
      <c r="A428" s="4" t="s">
        <v>127</v>
      </c>
      <c r="B428" s="4">
        <f>B401</f>
        <v>133</v>
      </c>
      <c r="C428" s="4">
        <f>C401</f>
        <v>110</v>
      </c>
      <c r="D428" s="4" t="str">
        <f>D401</f>
        <v/>
      </c>
      <c r="F428" s="43">
        <f>-SUM(F429:F434)</f>
        <v>0</v>
      </c>
      <c r="H428" s="43">
        <f>-SUM(H429:H434)</f>
        <v>0</v>
      </c>
      <c r="J428" s="43">
        <f>-SUM(J429:J434)</f>
        <v>0</v>
      </c>
      <c r="L428" s="43">
        <f>-SUM(L429:L434)</f>
        <v>0</v>
      </c>
      <c r="N428" s="43">
        <f>-SUM(N429:N434)</f>
        <v>0</v>
      </c>
      <c r="P428" s="43">
        <f>-SUM(P429:P434)</f>
        <v>0</v>
      </c>
      <c r="R428" s="43">
        <f>-SUM(R429:R434)</f>
        <v>0</v>
      </c>
      <c r="T428" s="43">
        <f>-SUM(T429:T434)</f>
        <v>0</v>
      </c>
      <c r="V428" s="43">
        <f>-SUM(V429:V434)</f>
        <v>0</v>
      </c>
      <c r="X428" s="43">
        <f>-SUM(X429:X434)</f>
        <v>0</v>
      </c>
      <c r="Z428" s="43">
        <f>-SUM(Z429:Z434)</f>
        <v>0</v>
      </c>
      <c r="AB428" s="43">
        <f>-SUM(AB429:AB434)</f>
        <v>0</v>
      </c>
      <c r="AD428" s="43">
        <f>-SUM(AD429:AD434)</f>
        <v>0</v>
      </c>
      <c r="AF428" s="43">
        <f>-SUM(AF429:AF434)</f>
        <v>0</v>
      </c>
      <c r="AH428" s="43">
        <f>-SUM(AH429:AH434)</f>
        <v>0</v>
      </c>
      <c r="AJ428" s="43">
        <f>-SUM(AJ429:AJ434)</f>
        <v>0</v>
      </c>
      <c r="AL428" s="43">
        <f>-SUM(AL429:AL434)</f>
        <v>0</v>
      </c>
      <c r="AN428" s="43">
        <f>-SUM(AN429:AN434)</f>
        <v>0</v>
      </c>
      <c r="AP428" s="43">
        <f>-SUM(AP429:AP434)</f>
        <v>0</v>
      </c>
      <c r="AR428" s="43">
        <f>-SUM(AR429:AR434)</f>
        <v>0</v>
      </c>
    </row>
    <row r="429" spans="1:45" ht="17.100000000000001" hidden="1" customHeight="1" outlineLevel="2" x14ac:dyDescent="0.25">
      <c r="A429" s="4" t="s">
        <v>127</v>
      </c>
      <c r="B429" s="4">
        <f t="shared" ref="B429:D434" si="570">B402</f>
        <v>133</v>
      </c>
      <c r="C429" s="4">
        <f t="shared" si="570"/>
        <v>120</v>
      </c>
      <c r="D429" s="4" t="str">
        <f t="shared" si="570"/>
        <v/>
      </c>
      <c r="F429" s="42"/>
      <c r="H429" s="42"/>
      <c r="J429" s="42"/>
      <c r="L429" s="42"/>
      <c r="N429" s="42"/>
      <c r="P429" s="42"/>
      <c r="R429" s="42"/>
      <c r="T429" s="42"/>
      <c r="V429" s="42"/>
      <c r="X429" s="42"/>
      <c r="Z429" s="42"/>
      <c r="AB429" s="42"/>
      <c r="AD429" s="42"/>
      <c r="AF429" s="42"/>
      <c r="AH429" s="42"/>
      <c r="AJ429" s="42"/>
      <c r="AL429" s="42"/>
      <c r="AN429" s="42"/>
      <c r="AP429" s="42"/>
      <c r="AR429" s="42"/>
    </row>
    <row r="430" spans="1:45" ht="17.100000000000001" hidden="1" customHeight="1" outlineLevel="2" x14ac:dyDescent="0.25">
      <c r="A430" s="4" t="s">
        <v>127</v>
      </c>
      <c r="B430" s="4">
        <f t="shared" si="570"/>
        <v>133</v>
      </c>
      <c r="C430" s="4">
        <f t="shared" si="570"/>
        <v>130</v>
      </c>
      <c r="D430" s="4" t="str">
        <f t="shared" si="570"/>
        <v/>
      </c>
      <c r="F430" s="42"/>
      <c r="H430" s="42"/>
      <c r="J430" s="42"/>
      <c r="L430" s="42"/>
      <c r="N430" s="42"/>
      <c r="P430" s="42"/>
      <c r="R430" s="42"/>
      <c r="T430" s="42"/>
      <c r="V430" s="42"/>
      <c r="X430" s="42"/>
      <c r="Z430" s="42"/>
      <c r="AB430" s="42"/>
      <c r="AD430" s="42"/>
      <c r="AF430" s="42"/>
      <c r="AH430" s="42"/>
      <c r="AJ430" s="42"/>
      <c r="AL430" s="42"/>
      <c r="AN430" s="42"/>
      <c r="AP430" s="42"/>
      <c r="AR430" s="42"/>
    </row>
    <row r="431" spans="1:45" ht="17.100000000000001" hidden="1" customHeight="1" outlineLevel="2" x14ac:dyDescent="0.25">
      <c r="A431" s="4" t="s">
        <v>127</v>
      </c>
      <c r="B431" s="4">
        <f t="shared" si="570"/>
        <v>133</v>
      </c>
      <c r="C431" s="4">
        <f t="shared" si="570"/>
        <v>140</v>
      </c>
      <c r="D431" s="4" t="str">
        <f t="shared" si="570"/>
        <v/>
      </c>
      <c r="F431" s="42"/>
      <c r="H431" s="42"/>
      <c r="J431" s="42"/>
      <c r="L431" s="42"/>
      <c r="N431" s="42"/>
      <c r="P431" s="42"/>
      <c r="R431" s="42"/>
      <c r="T431" s="42"/>
      <c r="V431" s="42"/>
      <c r="X431" s="42"/>
      <c r="Z431" s="42"/>
      <c r="AB431" s="42"/>
      <c r="AD431" s="42"/>
      <c r="AF431" s="42"/>
      <c r="AH431" s="42"/>
      <c r="AJ431" s="42"/>
      <c r="AL431" s="42"/>
      <c r="AN431" s="42"/>
      <c r="AP431" s="42"/>
      <c r="AR431" s="42"/>
    </row>
    <row r="432" spans="1:45" ht="17.100000000000001" hidden="1" customHeight="1" outlineLevel="2" x14ac:dyDescent="0.25">
      <c r="A432" s="4" t="s">
        <v>127</v>
      </c>
      <c r="B432" s="4">
        <f t="shared" si="570"/>
        <v>133</v>
      </c>
      <c r="C432" s="4">
        <f t="shared" si="570"/>
        <v>150</v>
      </c>
      <c r="D432" s="4" t="str">
        <f t="shared" si="570"/>
        <v/>
      </c>
      <c r="F432" s="42"/>
      <c r="H432" s="42"/>
      <c r="J432" s="42"/>
      <c r="L432" s="42"/>
      <c r="N432" s="42"/>
      <c r="P432" s="42"/>
      <c r="R432" s="42"/>
      <c r="T432" s="42"/>
      <c r="V432" s="42"/>
      <c r="X432" s="42"/>
      <c r="Z432" s="42"/>
      <c r="AB432" s="42"/>
      <c r="AD432" s="42"/>
      <c r="AF432" s="42"/>
      <c r="AH432" s="42"/>
      <c r="AJ432" s="42"/>
      <c r="AL432" s="42"/>
      <c r="AN432" s="42"/>
      <c r="AP432" s="42"/>
      <c r="AR432" s="42"/>
    </row>
    <row r="433" spans="1:45" ht="17.100000000000001" hidden="1" customHeight="1" outlineLevel="2" x14ac:dyDescent="0.25">
      <c r="A433" s="4" t="s">
        <v>127</v>
      </c>
      <c r="B433" s="4">
        <f t="shared" si="570"/>
        <v>133</v>
      </c>
      <c r="C433" s="4">
        <f t="shared" si="570"/>
        <v>160</v>
      </c>
      <c r="D433" s="4" t="str">
        <f t="shared" si="570"/>
        <v/>
      </c>
      <c r="F433" s="42"/>
      <c r="H433" s="42"/>
      <c r="J433" s="42"/>
      <c r="L433" s="42"/>
      <c r="N433" s="42"/>
      <c r="P433" s="42"/>
      <c r="R433" s="42"/>
      <c r="T433" s="42"/>
      <c r="V433" s="42"/>
      <c r="X433" s="42"/>
      <c r="Z433" s="42"/>
      <c r="AB433" s="42"/>
      <c r="AD433" s="42"/>
      <c r="AF433" s="42"/>
      <c r="AH433" s="42"/>
      <c r="AJ433" s="42"/>
      <c r="AL433" s="42"/>
      <c r="AN433" s="42"/>
      <c r="AP433" s="42"/>
      <c r="AR433" s="42"/>
    </row>
    <row r="434" spans="1:45" ht="17.100000000000001" hidden="1" customHeight="1" outlineLevel="2" x14ac:dyDescent="0.25">
      <c r="A434" s="4" t="s">
        <v>127</v>
      </c>
      <c r="B434" s="4">
        <f t="shared" si="570"/>
        <v>133</v>
      </c>
      <c r="C434" s="4">
        <f t="shared" si="570"/>
        <v>170</v>
      </c>
      <c r="D434" s="4" t="str">
        <f t="shared" si="570"/>
        <v/>
      </c>
      <c r="F434" s="42"/>
      <c r="H434" s="42"/>
      <c r="J434" s="42"/>
      <c r="L434" s="42"/>
      <c r="N434" s="42"/>
      <c r="P434" s="42"/>
      <c r="R434" s="42"/>
      <c r="T434" s="42"/>
      <c r="V434" s="42"/>
      <c r="X434" s="42"/>
      <c r="Z434" s="42"/>
      <c r="AB434" s="42"/>
      <c r="AD434" s="42"/>
      <c r="AF434" s="42"/>
      <c r="AH434" s="42"/>
      <c r="AJ434" s="42"/>
      <c r="AL434" s="42"/>
      <c r="AN434" s="42"/>
      <c r="AP434" s="42"/>
      <c r="AR434" s="42"/>
    </row>
    <row r="435" spans="1:45" ht="17.100000000000001" hidden="1" customHeight="1" outlineLevel="2" x14ac:dyDescent="0.25"/>
    <row r="436" spans="1:45" ht="17.100000000000001" hidden="1" customHeight="1" outlineLevel="2" x14ac:dyDescent="0.25">
      <c r="A436" s="4" t="s">
        <v>127</v>
      </c>
      <c r="B436" s="4">
        <f>B414</f>
        <v>133</v>
      </c>
      <c r="C436" s="4">
        <f>C414</f>
        <v>310</v>
      </c>
      <c r="D436" s="4" t="str">
        <f>D414</f>
        <v/>
      </c>
      <c r="F436" s="43">
        <f>-SUM(F437:F441)</f>
        <v>0</v>
      </c>
      <c r="H436" s="43">
        <f>-SUM(H437:H441)</f>
        <v>0</v>
      </c>
      <c r="J436" s="43">
        <f>-SUM(J437:J441)</f>
        <v>0</v>
      </c>
      <c r="L436" s="43">
        <f>-SUM(L437:L441)</f>
        <v>0</v>
      </c>
      <c r="N436" s="43">
        <f>-SUM(N437:N441)</f>
        <v>0</v>
      </c>
      <c r="P436" s="43">
        <f>-SUM(P437:P441)</f>
        <v>0</v>
      </c>
      <c r="R436" s="43">
        <f>-SUM(R437:R441)</f>
        <v>0</v>
      </c>
      <c r="T436" s="43">
        <f>-SUM(T437:T441)</f>
        <v>0</v>
      </c>
      <c r="V436" s="43">
        <f>-SUM(V437:V441)</f>
        <v>0</v>
      </c>
      <c r="X436" s="43">
        <f>-SUM(X437:X441)</f>
        <v>0</v>
      </c>
      <c r="Z436" s="43">
        <f>-SUM(Z437:Z441)</f>
        <v>0</v>
      </c>
      <c r="AB436" s="43">
        <f>-SUM(AB437:AB441)</f>
        <v>0</v>
      </c>
      <c r="AD436" s="43">
        <f>-SUM(AD437:AD441)</f>
        <v>0</v>
      </c>
      <c r="AF436" s="43">
        <f>-SUM(AF437:AF441)</f>
        <v>0</v>
      </c>
      <c r="AH436" s="43">
        <f>-SUM(AH437:AH441)</f>
        <v>0</v>
      </c>
      <c r="AJ436" s="43">
        <f>-SUM(AJ437:AJ441)</f>
        <v>0</v>
      </c>
      <c r="AL436" s="43">
        <f>-SUM(AL437:AL441)</f>
        <v>0</v>
      </c>
      <c r="AN436" s="43">
        <f>-SUM(AN437:AN441)</f>
        <v>0</v>
      </c>
      <c r="AP436" s="43">
        <f>-SUM(AP437:AP441)</f>
        <v>0</v>
      </c>
      <c r="AR436" s="43">
        <f>-SUM(AR437:AR441)</f>
        <v>0</v>
      </c>
    </row>
    <row r="437" spans="1:45" ht="17.100000000000001" hidden="1" customHeight="1" outlineLevel="2" x14ac:dyDescent="0.25">
      <c r="A437" s="4" t="s">
        <v>127</v>
      </c>
      <c r="B437" s="4">
        <f t="shared" ref="B437:C441" si="571">B415</f>
        <v>133</v>
      </c>
      <c r="C437" s="4">
        <f t="shared" si="571"/>
        <v>320</v>
      </c>
      <c r="D437" s="4" t="str">
        <f>D415</f>
        <v/>
      </c>
      <c r="F437" s="42"/>
      <c r="H437" s="42"/>
      <c r="J437" s="42"/>
      <c r="L437" s="42"/>
      <c r="N437" s="42"/>
      <c r="P437" s="42"/>
      <c r="R437" s="42"/>
      <c r="T437" s="42"/>
      <c r="V437" s="42"/>
      <c r="X437" s="42"/>
      <c r="Z437" s="42"/>
      <c r="AB437" s="42"/>
      <c r="AD437" s="42"/>
      <c r="AF437" s="42"/>
      <c r="AH437" s="42"/>
      <c r="AJ437" s="42"/>
      <c r="AL437" s="42"/>
      <c r="AN437" s="42"/>
      <c r="AP437" s="42"/>
      <c r="AR437" s="42"/>
    </row>
    <row r="438" spans="1:45" ht="17.100000000000001" hidden="1" customHeight="1" outlineLevel="2" x14ac:dyDescent="0.25">
      <c r="A438" s="4" t="s">
        <v>127</v>
      </c>
      <c r="B438" s="4">
        <f t="shared" si="571"/>
        <v>133</v>
      </c>
      <c r="C438" s="4">
        <f t="shared" si="571"/>
        <v>330</v>
      </c>
      <c r="D438" s="4" t="str">
        <f>D416</f>
        <v/>
      </c>
      <c r="F438" s="42"/>
      <c r="H438" s="42"/>
      <c r="J438" s="42"/>
      <c r="L438" s="42"/>
      <c r="N438" s="42"/>
      <c r="P438" s="42"/>
      <c r="R438" s="42"/>
      <c r="T438" s="42"/>
      <c r="V438" s="42"/>
      <c r="X438" s="42"/>
      <c r="Z438" s="42"/>
      <c r="AB438" s="42"/>
      <c r="AD438" s="42"/>
      <c r="AF438" s="42"/>
      <c r="AH438" s="42"/>
      <c r="AJ438" s="42"/>
      <c r="AL438" s="42"/>
      <c r="AN438" s="42"/>
      <c r="AP438" s="42"/>
      <c r="AR438" s="42"/>
    </row>
    <row r="439" spans="1:45" ht="17.100000000000001" hidden="1" customHeight="1" outlineLevel="2" x14ac:dyDescent="0.25">
      <c r="A439" s="4" t="s">
        <v>127</v>
      </c>
      <c r="B439" s="4">
        <f t="shared" si="571"/>
        <v>133</v>
      </c>
      <c r="C439" s="4">
        <f t="shared" si="571"/>
        <v>340</v>
      </c>
      <c r="D439" s="4" t="str">
        <f>D417</f>
        <v/>
      </c>
      <c r="F439" s="42"/>
      <c r="H439" s="42"/>
      <c r="J439" s="42"/>
      <c r="L439" s="42"/>
      <c r="N439" s="42"/>
      <c r="P439" s="42"/>
      <c r="R439" s="42"/>
      <c r="T439" s="42"/>
      <c r="V439" s="42"/>
      <c r="X439" s="42"/>
      <c r="Z439" s="42"/>
      <c r="AB439" s="42"/>
      <c r="AD439" s="42"/>
      <c r="AF439" s="42"/>
      <c r="AH439" s="42"/>
      <c r="AJ439" s="42"/>
      <c r="AL439" s="42"/>
      <c r="AN439" s="42"/>
      <c r="AP439" s="42"/>
      <c r="AR439" s="42"/>
    </row>
    <row r="440" spans="1:45" ht="17.100000000000001" hidden="1" customHeight="1" outlineLevel="2" x14ac:dyDescent="0.25">
      <c r="A440" s="4" t="s">
        <v>127</v>
      </c>
      <c r="B440" s="4">
        <f t="shared" si="571"/>
        <v>133</v>
      </c>
      <c r="C440" s="4">
        <f t="shared" si="571"/>
        <v>350</v>
      </c>
      <c r="D440" s="4" t="str">
        <f>D418</f>
        <v/>
      </c>
      <c r="F440" s="42"/>
      <c r="H440" s="42"/>
      <c r="J440" s="42"/>
      <c r="L440" s="42"/>
      <c r="N440" s="42"/>
      <c r="P440" s="42"/>
      <c r="R440" s="42"/>
      <c r="T440" s="42"/>
      <c r="V440" s="42"/>
      <c r="X440" s="42"/>
      <c r="Z440" s="42"/>
      <c r="AB440" s="42"/>
      <c r="AD440" s="42"/>
      <c r="AF440" s="42"/>
      <c r="AH440" s="42"/>
      <c r="AJ440" s="42"/>
      <c r="AL440" s="42"/>
      <c r="AN440" s="42"/>
      <c r="AP440" s="42"/>
      <c r="AR440" s="42"/>
    </row>
    <row r="441" spans="1:45" ht="17.100000000000001" hidden="1" customHeight="1" outlineLevel="2" x14ac:dyDescent="0.25">
      <c r="A441" s="4" t="s">
        <v>127</v>
      </c>
      <c r="B441" s="4">
        <f t="shared" si="571"/>
        <v>133</v>
      </c>
      <c r="C441" s="4">
        <f t="shared" si="571"/>
        <v>360</v>
      </c>
      <c r="D441" s="4" t="str">
        <f>D419</f>
        <v/>
      </c>
      <c r="F441" s="42"/>
      <c r="H441" s="42"/>
      <c r="J441" s="42"/>
      <c r="L441" s="42"/>
      <c r="N441" s="42"/>
      <c r="P441" s="42"/>
      <c r="R441" s="42"/>
      <c r="T441" s="42"/>
      <c r="V441" s="42"/>
      <c r="X441" s="42"/>
      <c r="Z441" s="42"/>
      <c r="AB441" s="42"/>
      <c r="AD441" s="42"/>
      <c r="AF441" s="42"/>
      <c r="AH441" s="42"/>
      <c r="AJ441" s="42"/>
      <c r="AL441" s="42"/>
      <c r="AN441" s="42"/>
      <c r="AP441" s="42"/>
      <c r="AR441" s="42"/>
    </row>
    <row r="442" spans="1:45" ht="17.100000000000001" hidden="1" customHeight="1" outlineLevel="1" x14ac:dyDescent="0.25"/>
    <row r="443" spans="1:45" ht="17.100000000000001" hidden="1" customHeight="1" outlineLevel="1" collapsed="1" x14ac:dyDescent="0.25">
      <c r="A443" s="54"/>
      <c r="B443" s="54"/>
      <c r="C443" s="55"/>
      <c r="D443" s="54" t="s">
        <v>128</v>
      </c>
      <c r="E443" s="56"/>
      <c r="F443" s="57"/>
      <c r="G443" s="56"/>
      <c r="H443" s="57"/>
      <c r="I443" s="56"/>
      <c r="J443" s="57"/>
      <c r="K443" s="56"/>
      <c r="L443" s="57"/>
      <c r="M443" s="56"/>
      <c r="N443" s="57"/>
      <c r="O443" s="56"/>
      <c r="P443" s="57"/>
      <c r="Q443" s="56"/>
      <c r="R443" s="57"/>
      <c r="S443" s="56"/>
      <c r="T443" s="57"/>
      <c r="U443" s="56"/>
      <c r="V443" s="57"/>
      <c r="W443" s="56"/>
      <c r="X443" s="57"/>
      <c r="Y443" s="56"/>
      <c r="Z443" s="57"/>
      <c r="AA443" s="56"/>
      <c r="AB443" s="57"/>
      <c r="AC443" s="56"/>
      <c r="AD443" s="57"/>
      <c r="AE443" s="56"/>
      <c r="AF443" s="57"/>
      <c r="AG443" s="56"/>
      <c r="AH443" s="57"/>
      <c r="AI443" s="56"/>
      <c r="AJ443" s="57"/>
      <c r="AK443" s="56"/>
      <c r="AL443" s="57"/>
      <c r="AM443" s="56"/>
      <c r="AN443" s="57"/>
      <c r="AO443" s="56"/>
      <c r="AP443" s="57"/>
      <c r="AQ443" s="56"/>
      <c r="AR443" s="57"/>
      <c r="AS443" s="56"/>
    </row>
    <row r="444" spans="1:45" ht="17.100000000000001" hidden="1" customHeight="1" outlineLevel="2" x14ac:dyDescent="0.25"/>
    <row r="445" spans="1:45" s="5" customFormat="1" ht="17.100000000000001" hidden="1" customHeight="1" outlineLevel="2" x14ac:dyDescent="0.25">
      <c r="A445" s="58"/>
      <c r="B445" s="58"/>
      <c r="C445" s="58"/>
      <c r="D445" s="58" t="str">
        <f>D398</f>
        <v>Cost at the end of the year - Other leased assets  -  PY</v>
      </c>
      <c r="E445" s="60"/>
      <c r="F445" s="61">
        <f>F398</f>
        <v>0</v>
      </c>
      <c r="G445" s="60"/>
      <c r="H445" s="61">
        <f>H398</f>
        <v>0</v>
      </c>
      <c r="I445" s="60"/>
      <c r="J445" s="61">
        <f>J398</f>
        <v>0</v>
      </c>
      <c r="K445" s="60"/>
      <c r="L445" s="61">
        <f>L398</f>
        <v>0</v>
      </c>
      <c r="M445" s="60"/>
      <c r="N445" s="61">
        <f>N398</f>
        <v>0</v>
      </c>
      <c r="O445" s="60"/>
      <c r="P445" s="61">
        <f>P398</f>
        <v>0</v>
      </c>
      <c r="Q445" s="60"/>
      <c r="R445" s="61">
        <f>R398</f>
        <v>0</v>
      </c>
      <c r="S445" s="60"/>
      <c r="T445" s="61">
        <f>T398</f>
        <v>0</v>
      </c>
      <c r="U445" s="60"/>
      <c r="V445" s="61">
        <f>V398</f>
        <v>0</v>
      </c>
      <c r="W445" s="60"/>
      <c r="X445" s="61">
        <f>X398</f>
        <v>0</v>
      </c>
      <c r="Y445" s="60"/>
      <c r="Z445" s="61">
        <f>Z398</f>
        <v>0</v>
      </c>
      <c r="AA445" s="60"/>
      <c r="AB445" s="61">
        <f>AB398</f>
        <v>0</v>
      </c>
      <c r="AC445" s="60"/>
      <c r="AD445" s="61">
        <f>AD398</f>
        <v>0</v>
      </c>
      <c r="AE445" s="60"/>
      <c r="AF445" s="61">
        <f>AF398</f>
        <v>0</v>
      </c>
      <c r="AG445" s="60"/>
      <c r="AH445" s="61">
        <f>AH398</f>
        <v>0</v>
      </c>
      <c r="AI445" s="60"/>
      <c r="AJ445" s="61">
        <f>AJ398</f>
        <v>0</v>
      </c>
      <c r="AK445" s="60"/>
      <c r="AL445" s="61">
        <f>AL398</f>
        <v>0</v>
      </c>
      <c r="AM445" s="60"/>
      <c r="AN445" s="61">
        <f>AN398</f>
        <v>0</v>
      </c>
      <c r="AO445" s="60"/>
      <c r="AP445" s="61">
        <f>AP398</f>
        <v>0</v>
      </c>
      <c r="AQ445" s="60"/>
      <c r="AR445" s="61">
        <f>AR398</f>
        <v>0</v>
      </c>
      <c r="AS445" s="60"/>
    </row>
    <row r="446" spans="1:45" ht="17.100000000000001" hidden="1" customHeight="1" outlineLevel="2" x14ac:dyDescent="0.25">
      <c r="D446" s="4" t="s">
        <v>124</v>
      </c>
      <c r="F446" s="43">
        <f>F448-F445</f>
        <v>0</v>
      </c>
      <c r="H446" s="43">
        <f>H448-H445</f>
        <v>0</v>
      </c>
      <c r="J446" s="43">
        <f>J448-J445</f>
        <v>0</v>
      </c>
      <c r="L446" s="43">
        <f>L448-L445</f>
        <v>0</v>
      </c>
      <c r="N446" s="43">
        <f>N448-N445</f>
        <v>0</v>
      </c>
      <c r="P446" s="43">
        <f>P448-P445</f>
        <v>0</v>
      </c>
      <c r="R446" s="43">
        <f>R448-R445</f>
        <v>0</v>
      </c>
      <c r="T446" s="43">
        <f>T448-T445</f>
        <v>0</v>
      </c>
      <c r="V446" s="43">
        <f>V448-V445</f>
        <v>0</v>
      </c>
      <c r="X446" s="43">
        <f>X448-X445</f>
        <v>0</v>
      </c>
      <c r="Z446" s="43">
        <f>Z448-Z445</f>
        <v>0</v>
      </c>
      <c r="AB446" s="43">
        <f>AB448-AB445</f>
        <v>0</v>
      </c>
      <c r="AD446" s="43">
        <f>AD448-AD445</f>
        <v>0</v>
      </c>
      <c r="AF446" s="43">
        <f>AF448-AF445</f>
        <v>0</v>
      </c>
      <c r="AH446" s="43">
        <f>AH448-AH445</f>
        <v>0</v>
      </c>
      <c r="AJ446" s="43">
        <f>AJ448-AJ445</f>
        <v>0</v>
      </c>
      <c r="AL446" s="43">
        <f>AL448-AL445</f>
        <v>0</v>
      </c>
      <c r="AN446" s="43">
        <f>AN448-AN445</f>
        <v>0</v>
      </c>
      <c r="AP446" s="43">
        <f>AP448-AP445</f>
        <v>0</v>
      </c>
      <c r="AR446" s="43">
        <f>AR448-AR445</f>
        <v>0</v>
      </c>
    </row>
    <row r="447" spans="1:45" ht="17.100000000000001" hidden="1" customHeight="1" outlineLevel="2" x14ac:dyDescent="0.25"/>
    <row r="448" spans="1:45" ht="17.100000000000001" hidden="1" customHeight="1" outlineLevel="2" x14ac:dyDescent="0.25">
      <c r="D448" s="4" t="str">
        <f>D401</f>
        <v/>
      </c>
      <c r="F448" s="43">
        <f>SUM(F401,F428)</f>
        <v>0</v>
      </c>
      <c r="H448" s="43">
        <f>SUM(H401,H428)</f>
        <v>0</v>
      </c>
      <c r="J448" s="43">
        <f>SUM(J401,J428)</f>
        <v>0</v>
      </c>
      <c r="L448" s="43">
        <f>SUM(L401,L428)</f>
        <v>0</v>
      </c>
      <c r="N448" s="43">
        <f>SUM(N401,N428)</f>
        <v>0</v>
      </c>
      <c r="P448" s="43">
        <f>SUM(P401,P428)</f>
        <v>0</v>
      </c>
      <c r="R448" s="43">
        <f>SUM(R401,R428)</f>
        <v>0</v>
      </c>
      <c r="T448" s="43">
        <f>SUM(T401,T428)</f>
        <v>0</v>
      </c>
      <c r="V448" s="43">
        <f>SUM(V401,V428)</f>
        <v>0</v>
      </c>
      <c r="X448" s="43">
        <f>SUM(X401,X428)</f>
        <v>0</v>
      </c>
      <c r="Z448" s="43">
        <f>SUM(Z401,Z428)</f>
        <v>0</v>
      </c>
      <c r="AB448" s="43">
        <f>SUM(AB401,AB428)</f>
        <v>0</v>
      </c>
      <c r="AD448" s="43">
        <f>SUM(AD401,AD428)</f>
        <v>0</v>
      </c>
      <c r="AF448" s="43">
        <f>SUM(AF401,AF428)</f>
        <v>0</v>
      </c>
      <c r="AH448" s="43">
        <f>SUM(AH401,AH428)</f>
        <v>0</v>
      </c>
      <c r="AJ448" s="43">
        <f>SUM(AJ401,AJ428)</f>
        <v>0</v>
      </c>
      <c r="AL448" s="43">
        <f>SUM(AL401,AL428)</f>
        <v>0</v>
      </c>
      <c r="AN448" s="43">
        <f>SUM(AN401,AN428)</f>
        <v>0</v>
      </c>
      <c r="AP448" s="43">
        <f>SUM(AP401,AP428)</f>
        <v>0</v>
      </c>
      <c r="AR448" s="43">
        <f>SUM(AR401,AR428)</f>
        <v>0</v>
      </c>
    </row>
    <row r="449" spans="1:45" ht="17.100000000000001" hidden="1" customHeight="1" outlineLevel="2" x14ac:dyDescent="0.25">
      <c r="D449" s="4" t="str">
        <f>D402</f>
        <v/>
      </c>
      <c r="F449" s="43">
        <f t="shared" ref="F449:F454" si="572">SUM(F402,F429)</f>
        <v>0</v>
      </c>
      <c r="H449" s="43">
        <f t="shared" ref="H449:J454" si="573">SUM(H402,H429)</f>
        <v>0</v>
      </c>
      <c r="J449" s="43">
        <f t="shared" si="573"/>
        <v>0</v>
      </c>
      <c r="L449" s="43">
        <f t="shared" ref="L449:L454" si="574">SUM(L402,L429)</f>
        <v>0</v>
      </c>
      <c r="N449" s="43">
        <f t="shared" ref="N449:N454" si="575">SUM(N402,N429)</f>
        <v>0</v>
      </c>
      <c r="P449" s="43">
        <f t="shared" ref="P449:P454" si="576">SUM(P402,P429)</f>
        <v>0</v>
      </c>
      <c r="R449" s="43">
        <f t="shared" ref="R449:R454" si="577">SUM(R402,R429)</f>
        <v>0</v>
      </c>
      <c r="T449" s="43">
        <f t="shared" ref="T449:T454" si="578">SUM(T402,T429)</f>
        <v>0</v>
      </c>
      <c r="V449" s="43">
        <f t="shared" ref="V449:V454" si="579">SUM(V402,V429)</f>
        <v>0</v>
      </c>
      <c r="X449" s="43">
        <f t="shared" ref="X449:X454" si="580">SUM(X402,X429)</f>
        <v>0</v>
      </c>
      <c r="Z449" s="43">
        <f t="shared" ref="Z449:Z454" si="581">SUM(Z402,Z429)</f>
        <v>0</v>
      </c>
      <c r="AB449" s="43">
        <f t="shared" ref="AB449:AB454" si="582">SUM(AB402,AB429)</f>
        <v>0</v>
      </c>
      <c r="AD449" s="43">
        <f t="shared" ref="AD449:AD454" si="583">SUM(AD402,AD429)</f>
        <v>0</v>
      </c>
      <c r="AF449" s="43">
        <f t="shared" ref="AF449:AF454" si="584">SUM(AF402,AF429)</f>
        <v>0</v>
      </c>
      <c r="AH449" s="43">
        <f t="shared" ref="AH449:AH454" si="585">SUM(AH402,AH429)</f>
        <v>0</v>
      </c>
      <c r="AJ449" s="43">
        <f t="shared" ref="AJ449:AJ454" si="586">SUM(AJ402,AJ429)</f>
        <v>0</v>
      </c>
      <c r="AL449" s="43">
        <f t="shared" ref="AL449:AL454" si="587">SUM(AL402,AL429)</f>
        <v>0</v>
      </c>
      <c r="AN449" s="43">
        <f t="shared" ref="AN449:AN454" si="588">SUM(AN402,AN429)</f>
        <v>0</v>
      </c>
      <c r="AP449" s="43">
        <f t="shared" ref="AP449:AP454" si="589">SUM(AP402,AP429)</f>
        <v>0</v>
      </c>
      <c r="AR449" s="43">
        <f t="shared" ref="AR449:AR454" si="590">SUM(AR402,AR429)</f>
        <v>0</v>
      </c>
    </row>
    <row r="450" spans="1:45" ht="17.100000000000001" hidden="1" customHeight="1" outlineLevel="2" x14ac:dyDescent="0.25">
      <c r="D450" s="4" t="str">
        <f t="shared" ref="D450:D455" si="591">D403</f>
        <v/>
      </c>
      <c r="F450" s="43">
        <f t="shared" si="572"/>
        <v>0</v>
      </c>
      <c r="H450" s="43">
        <f t="shared" si="573"/>
        <v>0</v>
      </c>
      <c r="J450" s="43">
        <f t="shared" si="573"/>
        <v>0</v>
      </c>
      <c r="L450" s="43">
        <f t="shared" si="574"/>
        <v>0</v>
      </c>
      <c r="N450" s="43">
        <f t="shared" si="575"/>
        <v>0</v>
      </c>
      <c r="P450" s="43">
        <f t="shared" si="576"/>
        <v>0</v>
      </c>
      <c r="R450" s="43">
        <f t="shared" si="577"/>
        <v>0</v>
      </c>
      <c r="T450" s="43">
        <f t="shared" si="578"/>
        <v>0</v>
      </c>
      <c r="V450" s="43">
        <f t="shared" si="579"/>
        <v>0</v>
      </c>
      <c r="X450" s="43">
        <f t="shared" si="580"/>
        <v>0</v>
      </c>
      <c r="Z450" s="43">
        <f t="shared" si="581"/>
        <v>0</v>
      </c>
      <c r="AB450" s="43">
        <f t="shared" si="582"/>
        <v>0</v>
      </c>
      <c r="AD450" s="43">
        <f t="shared" si="583"/>
        <v>0</v>
      </c>
      <c r="AF450" s="43">
        <f t="shared" si="584"/>
        <v>0</v>
      </c>
      <c r="AH450" s="43">
        <f t="shared" si="585"/>
        <v>0</v>
      </c>
      <c r="AJ450" s="43">
        <f t="shared" si="586"/>
        <v>0</v>
      </c>
      <c r="AL450" s="43">
        <f t="shared" si="587"/>
        <v>0</v>
      </c>
      <c r="AN450" s="43">
        <f t="shared" si="588"/>
        <v>0</v>
      </c>
      <c r="AP450" s="43">
        <f t="shared" si="589"/>
        <v>0</v>
      </c>
      <c r="AR450" s="43">
        <f t="shared" si="590"/>
        <v>0</v>
      </c>
    </row>
    <row r="451" spans="1:45" ht="17.100000000000001" hidden="1" customHeight="1" outlineLevel="2" x14ac:dyDescent="0.25">
      <c r="D451" s="4" t="str">
        <f t="shared" si="591"/>
        <v/>
      </c>
      <c r="F451" s="43">
        <f t="shared" si="572"/>
        <v>0</v>
      </c>
      <c r="H451" s="43">
        <f t="shared" si="573"/>
        <v>0</v>
      </c>
      <c r="J451" s="43">
        <f t="shared" si="573"/>
        <v>0</v>
      </c>
      <c r="L451" s="43">
        <f t="shared" si="574"/>
        <v>0</v>
      </c>
      <c r="N451" s="43">
        <f t="shared" si="575"/>
        <v>0</v>
      </c>
      <c r="P451" s="43">
        <f t="shared" si="576"/>
        <v>0</v>
      </c>
      <c r="R451" s="43">
        <f t="shared" si="577"/>
        <v>0</v>
      </c>
      <c r="T451" s="43">
        <f t="shared" si="578"/>
        <v>0</v>
      </c>
      <c r="V451" s="43">
        <f t="shared" si="579"/>
        <v>0</v>
      </c>
      <c r="X451" s="43">
        <f t="shared" si="580"/>
        <v>0</v>
      </c>
      <c r="Z451" s="43">
        <f t="shared" si="581"/>
        <v>0</v>
      </c>
      <c r="AB451" s="43">
        <f t="shared" si="582"/>
        <v>0</v>
      </c>
      <c r="AD451" s="43">
        <f t="shared" si="583"/>
        <v>0</v>
      </c>
      <c r="AF451" s="43">
        <f t="shared" si="584"/>
        <v>0</v>
      </c>
      <c r="AH451" s="43">
        <f t="shared" si="585"/>
        <v>0</v>
      </c>
      <c r="AJ451" s="43">
        <f t="shared" si="586"/>
        <v>0</v>
      </c>
      <c r="AL451" s="43">
        <f t="shared" si="587"/>
        <v>0</v>
      </c>
      <c r="AN451" s="43">
        <f t="shared" si="588"/>
        <v>0</v>
      </c>
      <c r="AP451" s="43">
        <f t="shared" si="589"/>
        <v>0</v>
      </c>
      <c r="AR451" s="43">
        <f t="shared" si="590"/>
        <v>0</v>
      </c>
    </row>
    <row r="452" spans="1:45" ht="17.100000000000001" hidden="1" customHeight="1" outlineLevel="2" x14ac:dyDescent="0.25">
      <c r="D452" s="4" t="str">
        <f t="shared" si="591"/>
        <v/>
      </c>
      <c r="F452" s="43">
        <f t="shared" si="572"/>
        <v>0</v>
      </c>
      <c r="H452" s="43">
        <f t="shared" si="573"/>
        <v>0</v>
      </c>
      <c r="J452" s="43">
        <f t="shared" si="573"/>
        <v>0</v>
      </c>
      <c r="L452" s="43">
        <f t="shared" si="574"/>
        <v>0</v>
      </c>
      <c r="N452" s="43">
        <f t="shared" si="575"/>
        <v>0</v>
      </c>
      <c r="P452" s="43">
        <f t="shared" si="576"/>
        <v>0</v>
      </c>
      <c r="R452" s="43">
        <f t="shared" si="577"/>
        <v>0</v>
      </c>
      <c r="T452" s="43">
        <f t="shared" si="578"/>
        <v>0</v>
      </c>
      <c r="V452" s="43">
        <f t="shared" si="579"/>
        <v>0</v>
      </c>
      <c r="X452" s="43">
        <f t="shared" si="580"/>
        <v>0</v>
      </c>
      <c r="Z452" s="43">
        <f t="shared" si="581"/>
        <v>0</v>
      </c>
      <c r="AB452" s="43">
        <f t="shared" si="582"/>
        <v>0</v>
      </c>
      <c r="AD452" s="43">
        <f t="shared" si="583"/>
        <v>0</v>
      </c>
      <c r="AF452" s="43">
        <f t="shared" si="584"/>
        <v>0</v>
      </c>
      <c r="AH452" s="43">
        <f t="shared" si="585"/>
        <v>0</v>
      </c>
      <c r="AJ452" s="43">
        <f t="shared" si="586"/>
        <v>0</v>
      </c>
      <c r="AL452" s="43">
        <f t="shared" si="587"/>
        <v>0</v>
      </c>
      <c r="AN452" s="43">
        <f t="shared" si="588"/>
        <v>0</v>
      </c>
      <c r="AP452" s="43">
        <f t="shared" si="589"/>
        <v>0</v>
      </c>
      <c r="AR452" s="43">
        <f t="shared" si="590"/>
        <v>0</v>
      </c>
    </row>
    <row r="453" spans="1:45" ht="17.100000000000001" hidden="1" customHeight="1" outlineLevel="2" x14ac:dyDescent="0.25">
      <c r="D453" s="4" t="str">
        <f t="shared" si="591"/>
        <v/>
      </c>
      <c r="F453" s="43">
        <f t="shared" si="572"/>
        <v>0</v>
      </c>
      <c r="H453" s="43">
        <f t="shared" si="573"/>
        <v>0</v>
      </c>
      <c r="J453" s="43">
        <f t="shared" si="573"/>
        <v>0</v>
      </c>
      <c r="L453" s="43">
        <f t="shared" si="574"/>
        <v>0</v>
      </c>
      <c r="N453" s="43">
        <f t="shared" si="575"/>
        <v>0</v>
      </c>
      <c r="P453" s="43">
        <f t="shared" si="576"/>
        <v>0</v>
      </c>
      <c r="R453" s="43">
        <f t="shared" si="577"/>
        <v>0</v>
      </c>
      <c r="T453" s="43">
        <f t="shared" si="578"/>
        <v>0</v>
      </c>
      <c r="V453" s="43">
        <f t="shared" si="579"/>
        <v>0</v>
      </c>
      <c r="X453" s="43">
        <f t="shared" si="580"/>
        <v>0</v>
      </c>
      <c r="Z453" s="43">
        <f t="shared" si="581"/>
        <v>0</v>
      </c>
      <c r="AB453" s="43">
        <f t="shared" si="582"/>
        <v>0</v>
      </c>
      <c r="AD453" s="43">
        <f t="shared" si="583"/>
        <v>0</v>
      </c>
      <c r="AF453" s="43">
        <f t="shared" si="584"/>
        <v>0</v>
      </c>
      <c r="AH453" s="43">
        <f t="shared" si="585"/>
        <v>0</v>
      </c>
      <c r="AJ453" s="43">
        <f t="shared" si="586"/>
        <v>0</v>
      </c>
      <c r="AL453" s="43">
        <f t="shared" si="587"/>
        <v>0</v>
      </c>
      <c r="AN453" s="43">
        <f t="shared" si="588"/>
        <v>0</v>
      </c>
      <c r="AP453" s="43">
        <f t="shared" si="589"/>
        <v>0</v>
      </c>
      <c r="AR453" s="43">
        <f t="shared" si="590"/>
        <v>0</v>
      </c>
    </row>
    <row r="454" spans="1:45" ht="17.100000000000001" hidden="1" customHeight="1" outlineLevel="2" x14ac:dyDescent="0.25">
      <c r="D454" s="4" t="str">
        <f t="shared" si="591"/>
        <v/>
      </c>
      <c r="F454" s="43">
        <f t="shared" si="572"/>
        <v>0</v>
      </c>
      <c r="H454" s="43">
        <f t="shared" si="573"/>
        <v>0</v>
      </c>
      <c r="J454" s="43">
        <f t="shared" si="573"/>
        <v>0</v>
      </c>
      <c r="L454" s="43">
        <f t="shared" si="574"/>
        <v>0</v>
      </c>
      <c r="N454" s="43">
        <f t="shared" si="575"/>
        <v>0</v>
      </c>
      <c r="P454" s="43">
        <f t="shared" si="576"/>
        <v>0</v>
      </c>
      <c r="R454" s="43">
        <f t="shared" si="577"/>
        <v>0</v>
      </c>
      <c r="T454" s="43">
        <f t="shared" si="578"/>
        <v>0</v>
      </c>
      <c r="V454" s="43">
        <f t="shared" si="579"/>
        <v>0</v>
      </c>
      <c r="X454" s="43">
        <f t="shared" si="580"/>
        <v>0</v>
      </c>
      <c r="Z454" s="43">
        <f t="shared" si="581"/>
        <v>0</v>
      </c>
      <c r="AB454" s="43">
        <f t="shared" si="582"/>
        <v>0</v>
      </c>
      <c r="AD454" s="43">
        <f t="shared" si="583"/>
        <v>0</v>
      </c>
      <c r="AF454" s="43">
        <f t="shared" si="584"/>
        <v>0</v>
      </c>
      <c r="AH454" s="43">
        <f t="shared" si="585"/>
        <v>0</v>
      </c>
      <c r="AJ454" s="43">
        <f t="shared" si="586"/>
        <v>0</v>
      </c>
      <c r="AL454" s="43">
        <f t="shared" si="587"/>
        <v>0</v>
      </c>
      <c r="AN454" s="43">
        <f t="shared" si="588"/>
        <v>0</v>
      </c>
      <c r="AP454" s="43">
        <f t="shared" si="589"/>
        <v>0</v>
      </c>
      <c r="AR454" s="43">
        <f t="shared" si="590"/>
        <v>0</v>
      </c>
    </row>
    <row r="455" spans="1:45" s="5" customFormat="1" ht="17.100000000000001" hidden="1" customHeight="1" outlineLevel="2" x14ac:dyDescent="0.25">
      <c r="A455" s="58"/>
      <c r="B455" s="58"/>
      <c r="C455" s="58"/>
      <c r="D455" s="58" t="str">
        <f t="shared" si="591"/>
        <v>Cost at the end of the year - Other leased assets</v>
      </c>
      <c r="E455" s="60"/>
      <c r="F455" s="61">
        <f>SUM(F448:F454)</f>
        <v>0</v>
      </c>
      <c r="G455" s="60"/>
      <c r="H455" s="61">
        <f>SUM(H448:H454)</f>
        <v>0</v>
      </c>
      <c r="I455" s="60"/>
      <c r="J455" s="61">
        <f>SUM(J448:J454)</f>
        <v>0</v>
      </c>
      <c r="K455" s="60"/>
      <c r="L455" s="61">
        <f>SUM(L448:L454)</f>
        <v>0</v>
      </c>
      <c r="M455" s="60"/>
      <c r="N455" s="61">
        <f>SUM(N448:N454)</f>
        <v>0</v>
      </c>
      <c r="O455" s="60"/>
      <c r="P455" s="61">
        <f>SUM(P448:P454)</f>
        <v>0</v>
      </c>
      <c r="Q455" s="60"/>
      <c r="R455" s="61">
        <f>SUM(R448:R454)</f>
        <v>0</v>
      </c>
      <c r="S455" s="60"/>
      <c r="T455" s="61">
        <f>SUM(T448:T454)</f>
        <v>0</v>
      </c>
      <c r="U455" s="60"/>
      <c r="V455" s="61">
        <f>SUM(V448:V454)</f>
        <v>0</v>
      </c>
      <c r="W455" s="60"/>
      <c r="X455" s="61">
        <f>SUM(X448:X454)</f>
        <v>0</v>
      </c>
      <c r="Y455" s="60"/>
      <c r="Z455" s="61">
        <f>SUM(Z448:Z454)</f>
        <v>0</v>
      </c>
      <c r="AA455" s="60"/>
      <c r="AB455" s="61">
        <f>SUM(AB448:AB454)</f>
        <v>0</v>
      </c>
      <c r="AC455" s="60"/>
      <c r="AD455" s="61">
        <f>SUM(AD448:AD454)</f>
        <v>0</v>
      </c>
      <c r="AE455" s="60"/>
      <c r="AF455" s="61">
        <f>SUM(AF448:AF454)</f>
        <v>0</v>
      </c>
      <c r="AG455" s="60"/>
      <c r="AH455" s="61">
        <f>SUM(AH448:AH454)</f>
        <v>0</v>
      </c>
      <c r="AI455" s="60"/>
      <c r="AJ455" s="61">
        <f>SUM(AJ448:AJ454)</f>
        <v>0</v>
      </c>
      <c r="AK455" s="60"/>
      <c r="AL455" s="61">
        <f>SUM(AL448:AL454)</f>
        <v>0</v>
      </c>
      <c r="AM455" s="60"/>
      <c r="AN455" s="61">
        <f>SUM(AN448:AN454)</f>
        <v>0</v>
      </c>
      <c r="AO455" s="60"/>
      <c r="AP455" s="61">
        <f>SUM(AP448:AP454)</f>
        <v>0</v>
      </c>
      <c r="AQ455" s="60"/>
      <c r="AR455" s="61">
        <f>SUM(AR448:AR454)</f>
        <v>0</v>
      </c>
      <c r="AS455" s="60"/>
    </row>
    <row r="456" spans="1:45" ht="17.100000000000001" hidden="1" customHeight="1" outlineLevel="2" x14ac:dyDescent="0.25"/>
    <row r="457" spans="1:45" s="5" customFormat="1" ht="17.100000000000001" hidden="1" customHeight="1" outlineLevel="2" x14ac:dyDescent="0.25">
      <c r="A457" s="58"/>
      <c r="B457" s="58"/>
      <c r="C457" s="58"/>
      <c r="D457" s="58" t="e">
        <f>D411</f>
        <v>#N/A</v>
      </c>
      <c r="E457" s="60"/>
      <c r="F457" s="61">
        <f>F411</f>
        <v>0</v>
      </c>
      <c r="G457" s="60"/>
      <c r="H457" s="61">
        <f>H411</f>
        <v>0</v>
      </c>
      <c r="I457" s="60"/>
      <c r="J457" s="61">
        <f>J411</f>
        <v>0</v>
      </c>
      <c r="K457" s="60"/>
      <c r="L457" s="61">
        <f>L411</f>
        <v>0</v>
      </c>
      <c r="M457" s="60"/>
      <c r="N457" s="61">
        <f>N411</f>
        <v>0</v>
      </c>
      <c r="O457" s="60"/>
      <c r="P457" s="61">
        <f>P411</f>
        <v>0</v>
      </c>
      <c r="Q457" s="60"/>
      <c r="R457" s="61">
        <f>R411</f>
        <v>0</v>
      </c>
      <c r="S457" s="60"/>
      <c r="T457" s="61">
        <f>T411</f>
        <v>0</v>
      </c>
      <c r="U457" s="60"/>
      <c r="V457" s="61">
        <f>V411</f>
        <v>0</v>
      </c>
      <c r="W457" s="60"/>
      <c r="X457" s="61">
        <f>X411</f>
        <v>0</v>
      </c>
      <c r="Y457" s="60"/>
      <c r="Z457" s="61">
        <f>Z411</f>
        <v>0</v>
      </c>
      <c r="AA457" s="60"/>
      <c r="AB457" s="61">
        <f>AB411</f>
        <v>0</v>
      </c>
      <c r="AC457" s="60"/>
      <c r="AD457" s="61">
        <f>AD411</f>
        <v>0</v>
      </c>
      <c r="AE457" s="60"/>
      <c r="AF457" s="61">
        <f>AF411</f>
        <v>0</v>
      </c>
      <c r="AG457" s="60"/>
      <c r="AH457" s="61">
        <f>AH411</f>
        <v>0</v>
      </c>
      <c r="AI457" s="60"/>
      <c r="AJ457" s="61">
        <f>AJ411</f>
        <v>0</v>
      </c>
      <c r="AK457" s="60"/>
      <c r="AL457" s="61">
        <f>AL411</f>
        <v>0</v>
      </c>
      <c r="AM457" s="60"/>
      <c r="AN457" s="61">
        <f>AN411</f>
        <v>0</v>
      </c>
      <c r="AO457" s="60"/>
      <c r="AP457" s="61">
        <f>AP411</f>
        <v>0</v>
      </c>
      <c r="AQ457" s="60"/>
      <c r="AR457" s="61">
        <f>AR411</f>
        <v>0</v>
      </c>
      <c r="AS457" s="60"/>
    </row>
    <row r="458" spans="1:45" ht="17.100000000000001" hidden="1" customHeight="1" outlineLevel="2" x14ac:dyDescent="0.25">
      <c r="D458" s="4" t="s">
        <v>124</v>
      </c>
      <c r="F458" s="43">
        <f>F460-F457</f>
        <v>0</v>
      </c>
      <c r="H458" s="43">
        <f>H460-H457</f>
        <v>0</v>
      </c>
      <c r="J458" s="43">
        <f>J460-J457</f>
        <v>0</v>
      </c>
      <c r="L458" s="43">
        <f>L460-L457</f>
        <v>0</v>
      </c>
      <c r="N458" s="43">
        <f>N460-N457</f>
        <v>0</v>
      </c>
      <c r="P458" s="43">
        <f>P460-P457</f>
        <v>0</v>
      </c>
      <c r="R458" s="43">
        <f>R460-R457</f>
        <v>0</v>
      </c>
      <c r="T458" s="43">
        <f>T460-T457</f>
        <v>0</v>
      </c>
      <c r="V458" s="43">
        <f>V460-V457</f>
        <v>0</v>
      </c>
      <c r="X458" s="43">
        <f>X460-X457</f>
        <v>0</v>
      </c>
      <c r="Z458" s="43">
        <f>Z460-Z457</f>
        <v>0</v>
      </c>
      <c r="AB458" s="43">
        <f>AB460-AB457</f>
        <v>0</v>
      </c>
      <c r="AD458" s="43">
        <f>AD460-AD457</f>
        <v>0</v>
      </c>
      <c r="AF458" s="43">
        <f>AF460-AF457</f>
        <v>0</v>
      </c>
      <c r="AH458" s="43">
        <f>AH460-AH457</f>
        <v>0</v>
      </c>
      <c r="AJ458" s="43">
        <f>AJ460-AJ457</f>
        <v>0</v>
      </c>
      <c r="AL458" s="43">
        <f>AL460-AL457</f>
        <v>0</v>
      </c>
      <c r="AN458" s="43">
        <f>AN460-AN457</f>
        <v>0</v>
      </c>
      <c r="AP458" s="43">
        <f>AP460-AP457</f>
        <v>0</v>
      </c>
      <c r="AR458" s="43">
        <f>AR460-AR457</f>
        <v>0</v>
      </c>
    </row>
    <row r="459" spans="1:45" ht="17.100000000000001" hidden="1" customHeight="1" outlineLevel="2" x14ac:dyDescent="0.25"/>
    <row r="460" spans="1:45" ht="17.100000000000001" hidden="1" customHeight="1" outlineLevel="2" x14ac:dyDescent="0.25">
      <c r="D460" s="4" t="str">
        <f t="shared" ref="D460:D466" si="592">D414</f>
        <v/>
      </c>
      <c r="F460" s="43">
        <f>SUM(F414,F436)</f>
        <v>0</v>
      </c>
      <c r="H460" s="43">
        <f>SUM(H414,H436)</f>
        <v>0</v>
      </c>
      <c r="J460" s="43">
        <f>SUM(J414,J436)</f>
        <v>0</v>
      </c>
      <c r="L460" s="43">
        <f>SUM(L414,L436)</f>
        <v>0</v>
      </c>
      <c r="N460" s="43">
        <f>SUM(N414,N436)</f>
        <v>0</v>
      </c>
      <c r="P460" s="43">
        <f>SUM(P414,P436)</f>
        <v>0</v>
      </c>
      <c r="R460" s="43">
        <f>SUM(R414,R436)</f>
        <v>0</v>
      </c>
      <c r="T460" s="43">
        <f>SUM(T414,T436)</f>
        <v>0</v>
      </c>
      <c r="V460" s="43">
        <f>SUM(V414,V436)</f>
        <v>0</v>
      </c>
      <c r="X460" s="43">
        <f>SUM(X414,X436)</f>
        <v>0</v>
      </c>
      <c r="Z460" s="43">
        <f>SUM(Z414,Z436)</f>
        <v>0</v>
      </c>
      <c r="AB460" s="43">
        <f>SUM(AB414,AB436)</f>
        <v>0</v>
      </c>
      <c r="AD460" s="43">
        <f>SUM(AD414,AD436)</f>
        <v>0</v>
      </c>
      <c r="AF460" s="43">
        <f>SUM(AF414,AF436)</f>
        <v>0</v>
      </c>
      <c r="AH460" s="43">
        <f>SUM(AH414,AH436)</f>
        <v>0</v>
      </c>
      <c r="AJ460" s="43">
        <f>SUM(AJ414,AJ436)</f>
        <v>0</v>
      </c>
      <c r="AL460" s="43">
        <f>SUM(AL414,AL436)</f>
        <v>0</v>
      </c>
      <c r="AN460" s="43">
        <f>SUM(AN414,AN436)</f>
        <v>0</v>
      </c>
      <c r="AP460" s="43">
        <f>SUM(AP414,AP436)</f>
        <v>0</v>
      </c>
      <c r="AR460" s="43">
        <f>SUM(AR414,AR436)</f>
        <v>0</v>
      </c>
    </row>
    <row r="461" spans="1:45" ht="17.100000000000001" hidden="1" customHeight="1" outlineLevel="2" x14ac:dyDescent="0.25">
      <c r="D461" s="4" t="str">
        <f t="shared" si="592"/>
        <v/>
      </c>
      <c r="F461" s="43">
        <f t="shared" ref="F461:F465" si="593">SUM(F415,F437)</f>
        <v>0</v>
      </c>
      <c r="H461" s="43">
        <f t="shared" ref="H461:J465" si="594">SUM(H415,H437)</f>
        <v>0</v>
      </c>
      <c r="J461" s="43">
        <f t="shared" si="594"/>
        <v>0</v>
      </c>
      <c r="L461" s="43">
        <f t="shared" ref="L461:L465" si="595">SUM(L415,L437)</f>
        <v>0</v>
      </c>
      <c r="N461" s="43">
        <f t="shared" ref="N461:N465" si="596">SUM(N415,N437)</f>
        <v>0</v>
      </c>
      <c r="P461" s="43">
        <f t="shared" ref="P461:P465" si="597">SUM(P415,P437)</f>
        <v>0</v>
      </c>
      <c r="R461" s="43">
        <f t="shared" ref="R461:R465" si="598">SUM(R415,R437)</f>
        <v>0</v>
      </c>
      <c r="T461" s="43">
        <f t="shared" ref="T461:T465" si="599">SUM(T415,T437)</f>
        <v>0</v>
      </c>
      <c r="V461" s="43">
        <f t="shared" ref="V461:V465" si="600">SUM(V415,V437)</f>
        <v>0</v>
      </c>
      <c r="X461" s="43">
        <f t="shared" ref="X461:X465" si="601">SUM(X415,X437)</f>
        <v>0</v>
      </c>
      <c r="Z461" s="43">
        <f t="shared" ref="Z461:Z465" si="602">SUM(Z415,Z437)</f>
        <v>0</v>
      </c>
      <c r="AB461" s="43">
        <f t="shared" ref="AB461:AB465" si="603">SUM(AB415,AB437)</f>
        <v>0</v>
      </c>
      <c r="AD461" s="43">
        <f t="shared" ref="AD461:AD465" si="604">SUM(AD415,AD437)</f>
        <v>0</v>
      </c>
      <c r="AF461" s="43">
        <f t="shared" ref="AF461:AF465" si="605">SUM(AF415,AF437)</f>
        <v>0</v>
      </c>
      <c r="AH461" s="43">
        <f t="shared" ref="AH461:AH465" si="606">SUM(AH415,AH437)</f>
        <v>0</v>
      </c>
      <c r="AJ461" s="43">
        <f t="shared" ref="AJ461:AJ465" si="607">SUM(AJ415,AJ437)</f>
        <v>0</v>
      </c>
      <c r="AL461" s="43">
        <f t="shared" ref="AL461:AL465" si="608">SUM(AL415,AL437)</f>
        <v>0</v>
      </c>
      <c r="AN461" s="43">
        <f t="shared" ref="AN461:AN465" si="609">SUM(AN415,AN437)</f>
        <v>0</v>
      </c>
      <c r="AP461" s="43">
        <f t="shared" ref="AP461:AP465" si="610">SUM(AP415,AP437)</f>
        <v>0</v>
      </c>
      <c r="AR461" s="43">
        <f t="shared" ref="AR461:AR465" si="611">SUM(AR415,AR437)</f>
        <v>0</v>
      </c>
    </row>
    <row r="462" spans="1:45" ht="17.100000000000001" hidden="1" customHeight="1" outlineLevel="2" x14ac:dyDescent="0.25">
      <c r="D462" s="4" t="str">
        <f t="shared" si="592"/>
        <v/>
      </c>
      <c r="F462" s="43">
        <f t="shared" si="593"/>
        <v>0</v>
      </c>
      <c r="H462" s="43">
        <f t="shared" si="594"/>
        <v>0</v>
      </c>
      <c r="J462" s="43">
        <f t="shared" si="594"/>
        <v>0</v>
      </c>
      <c r="L462" s="43">
        <f t="shared" si="595"/>
        <v>0</v>
      </c>
      <c r="N462" s="43">
        <f t="shared" si="596"/>
        <v>0</v>
      </c>
      <c r="P462" s="43">
        <f t="shared" si="597"/>
        <v>0</v>
      </c>
      <c r="R462" s="43">
        <f t="shared" si="598"/>
        <v>0</v>
      </c>
      <c r="T462" s="43">
        <f t="shared" si="599"/>
        <v>0</v>
      </c>
      <c r="V462" s="43">
        <f t="shared" si="600"/>
        <v>0</v>
      </c>
      <c r="X462" s="43">
        <f t="shared" si="601"/>
        <v>0</v>
      </c>
      <c r="Z462" s="43">
        <f t="shared" si="602"/>
        <v>0</v>
      </c>
      <c r="AB462" s="43">
        <f t="shared" si="603"/>
        <v>0</v>
      </c>
      <c r="AD462" s="43">
        <f t="shared" si="604"/>
        <v>0</v>
      </c>
      <c r="AF462" s="43">
        <f t="shared" si="605"/>
        <v>0</v>
      </c>
      <c r="AH462" s="43">
        <f t="shared" si="606"/>
        <v>0</v>
      </c>
      <c r="AJ462" s="43">
        <f t="shared" si="607"/>
        <v>0</v>
      </c>
      <c r="AL462" s="43">
        <f t="shared" si="608"/>
        <v>0</v>
      </c>
      <c r="AN462" s="43">
        <f t="shared" si="609"/>
        <v>0</v>
      </c>
      <c r="AP462" s="43">
        <f t="shared" si="610"/>
        <v>0</v>
      </c>
      <c r="AR462" s="43">
        <f t="shared" si="611"/>
        <v>0</v>
      </c>
    </row>
    <row r="463" spans="1:45" ht="17.100000000000001" hidden="1" customHeight="1" outlineLevel="2" x14ac:dyDescent="0.25">
      <c r="D463" s="4" t="str">
        <f t="shared" si="592"/>
        <v/>
      </c>
      <c r="F463" s="43">
        <f t="shared" si="593"/>
        <v>0</v>
      </c>
      <c r="H463" s="43">
        <f t="shared" si="594"/>
        <v>0</v>
      </c>
      <c r="J463" s="43">
        <f t="shared" si="594"/>
        <v>0</v>
      </c>
      <c r="L463" s="43">
        <f t="shared" si="595"/>
        <v>0</v>
      </c>
      <c r="N463" s="43">
        <f t="shared" si="596"/>
        <v>0</v>
      </c>
      <c r="P463" s="43">
        <f t="shared" si="597"/>
        <v>0</v>
      </c>
      <c r="R463" s="43">
        <f t="shared" si="598"/>
        <v>0</v>
      </c>
      <c r="T463" s="43">
        <f t="shared" si="599"/>
        <v>0</v>
      </c>
      <c r="V463" s="43">
        <f t="shared" si="600"/>
        <v>0</v>
      </c>
      <c r="X463" s="43">
        <f t="shared" si="601"/>
        <v>0</v>
      </c>
      <c r="Z463" s="43">
        <f t="shared" si="602"/>
        <v>0</v>
      </c>
      <c r="AB463" s="43">
        <f t="shared" si="603"/>
        <v>0</v>
      </c>
      <c r="AD463" s="43">
        <f t="shared" si="604"/>
        <v>0</v>
      </c>
      <c r="AF463" s="43">
        <f t="shared" si="605"/>
        <v>0</v>
      </c>
      <c r="AH463" s="43">
        <f t="shared" si="606"/>
        <v>0</v>
      </c>
      <c r="AJ463" s="43">
        <f t="shared" si="607"/>
        <v>0</v>
      </c>
      <c r="AL463" s="43">
        <f t="shared" si="608"/>
        <v>0</v>
      </c>
      <c r="AN463" s="43">
        <f t="shared" si="609"/>
        <v>0</v>
      </c>
      <c r="AP463" s="43">
        <f t="shared" si="610"/>
        <v>0</v>
      </c>
      <c r="AR463" s="43">
        <f t="shared" si="611"/>
        <v>0</v>
      </c>
    </row>
    <row r="464" spans="1:45" ht="17.100000000000001" hidden="1" customHeight="1" outlineLevel="2" x14ac:dyDescent="0.25">
      <c r="D464" s="4" t="str">
        <f t="shared" si="592"/>
        <v/>
      </c>
      <c r="F464" s="43">
        <f t="shared" si="593"/>
        <v>0</v>
      </c>
      <c r="H464" s="43">
        <f t="shared" si="594"/>
        <v>0</v>
      </c>
      <c r="J464" s="43">
        <f t="shared" si="594"/>
        <v>0</v>
      </c>
      <c r="L464" s="43">
        <f t="shared" si="595"/>
        <v>0</v>
      </c>
      <c r="N464" s="43">
        <f t="shared" si="596"/>
        <v>0</v>
      </c>
      <c r="P464" s="43">
        <f t="shared" si="597"/>
        <v>0</v>
      </c>
      <c r="R464" s="43">
        <f t="shared" si="598"/>
        <v>0</v>
      </c>
      <c r="T464" s="43">
        <f t="shared" si="599"/>
        <v>0</v>
      </c>
      <c r="V464" s="43">
        <f t="shared" si="600"/>
        <v>0</v>
      </c>
      <c r="X464" s="43">
        <f t="shared" si="601"/>
        <v>0</v>
      </c>
      <c r="Z464" s="43">
        <f t="shared" si="602"/>
        <v>0</v>
      </c>
      <c r="AB464" s="43">
        <f t="shared" si="603"/>
        <v>0</v>
      </c>
      <c r="AD464" s="43">
        <f t="shared" si="604"/>
        <v>0</v>
      </c>
      <c r="AF464" s="43">
        <f t="shared" si="605"/>
        <v>0</v>
      </c>
      <c r="AH464" s="43">
        <f t="shared" si="606"/>
        <v>0</v>
      </c>
      <c r="AJ464" s="43">
        <f t="shared" si="607"/>
        <v>0</v>
      </c>
      <c r="AL464" s="43">
        <f t="shared" si="608"/>
        <v>0</v>
      </c>
      <c r="AN464" s="43">
        <f t="shared" si="609"/>
        <v>0</v>
      </c>
      <c r="AP464" s="43">
        <f t="shared" si="610"/>
        <v>0</v>
      </c>
      <c r="AR464" s="43">
        <f t="shared" si="611"/>
        <v>0</v>
      </c>
    </row>
    <row r="465" spans="1:45" ht="17.100000000000001" hidden="1" customHeight="1" outlineLevel="2" x14ac:dyDescent="0.25">
      <c r="D465" s="4" t="str">
        <f t="shared" si="592"/>
        <v/>
      </c>
      <c r="F465" s="43">
        <f t="shared" si="593"/>
        <v>0</v>
      </c>
      <c r="H465" s="43">
        <f t="shared" si="594"/>
        <v>0</v>
      </c>
      <c r="J465" s="43">
        <f t="shared" si="594"/>
        <v>0</v>
      </c>
      <c r="L465" s="43">
        <f t="shared" si="595"/>
        <v>0</v>
      </c>
      <c r="N465" s="43">
        <f t="shared" si="596"/>
        <v>0</v>
      </c>
      <c r="P465" s="43">
        <f t="shared" si="597"/>
        <v>0</v>
      </c>
      <c r="R465" s="43">
        <f t="shared" si="598"/>
        <v>0</v>
      </c>
      <c r="T465" s="43">
        <f t="shared" si="599"/>
        <v>0</v>
      </c>
      <c r="V465" s="43">
        <f t="shared" si="600"/>
        <v>0</v>
      </c>
      <c r="X465" s="43">
        <f t="shared" si="601"/>
        <v>0</v>
      </c>
      <c r="Z465" s="43">
        <f t="shared" si="602"/>
        <v>0</v>
      </c>
      <c r="AB465" s="43">
        <f t="shared" si="603"/>
        <v>0</v>
      </c>
      <c r="AD465" s="43">
        <f t="shared" si="604"/>
        <v>0</v>
      </c>
      <c r="AF465" s="43">
        <f t="shared" si="605"/>
        <v>0</v>
      </c>
      <c r="AH465" s="43">
        <f t="shared" si="606"/>
        <v>0</v>
      </c>
      <c r="AJ465" s="43">
        <f t="shared" si="607"/>
        <v>0</v>
      </c>
      <c r="AL465" s="43">
        <f t="shared" si="608"/>
        <v>0</v>
      </c>
      <c r="AN465" s="43">
        <f t="shared" si="609"/>
        <v>0</v>
      </c>
      <c r="AP465" s="43">
        <f t="shared" si="610"/>
        <v>0</v>
      </c>
      <c r="AR465" s="43">
        <f t="shared" si="611"/>
        <v>0</v>
      </c>
    </row>
    <row r="466" spans="1:45" s="5" customFormat="1" ht="17.100000000000001" hidden="1" customHeight="1" outlineLevel="2" x14ac:dyDescent="0.25">
      <c r="A466" s="58"/>
      <c r="B466" s="58"/>
      <c r="C466" s="58"/>
      <c r="D466" s="58" t="str">
        <f t="shared" si="592"/>
        <v/>
      </c>
      <c r="E466" s="60"/>
      <c r="F466" s="61">
        <f>SUM(F460:F465)</f>
        <v>0</v>
      </c>
      <c r="G466" s="60"/>
      <c r="H466" s="61">
        <f>SUM(H460:H465)</f>
        <v>0</v>
      </c>
      <c r="I466" s="60"/>
      <c r="J466" s="61">
        <f>SUM(J460:J465)</f>
        <v>0</v>
      </c>
      <c r="K466" s="60"/>
      <c r="L466" s="61">
        <f>SUM(L460:L465)</f>
        <v>0</v>
      </c>
      <c r="M466" s="60"/>
      <c r="N466" s="61">
        <f>SUM(N460:N465)</f>
        <v>0</v>
      </c>
      <c r="O466" s="60"/>
      <c r="P466" s="61">
        <f>SUM(P460:P465)</f>
        <v>0</v>
      </c>
      <c r="Q466" s="60"/>
      <c r="R466" s="61">
        <f>SUM(R460:R465)</f>
        <v>0</v>
      </c>
      <c r="S466" s="60"/>
      <c r="T466" s="61">
        <f>SUM(T460:T465)</f>
        <v>0</v>
      </c>
      <c r="U466" s="60"/>
      <c r="V466" s="61">
        <f>SUM(V460:V465)</f>
        <v>0</v>
      </c>
      <c r="W466" s="60"/>
      <c r="X466" s="61">
        <f>SUM(X460:X465)</f>
        <v>0</v>
      </c>
      <c r="Y466" s="60"/>
      <c r="Z466" s="61">
        <f>SUM(Z460:Z465)</f>
        <v>0</v>
      </c>
      <c r="AA466" s="60"/>
      <c r="AB466" s="61">
        <f>SUM(AB460:AB465)</f>
        <v>0</v>
      </c>
      <c r="AC466" s="60"/>
      <c r="AD466" s="61">
        <f>SUM(AD460:AD465)</f>
        <v>0</v>
      </c>
      <c r="AE466" s="60"/>
      <c r="AF466" s="61">
        <f>SUM(AF460:AF465)</f>
        <v>0</v>
      </c>
      <c r="AG466" s="60"/>
      <c r="AH466" s="61">
        <f>SUM(AH460:AH465)</f>
        <v>0</v>
      </c>
      <c r="AI466" s="60"/>
      <c r="AJ466" s="61">
        <f>SUM(AJ460:AJ465)</f>
        <v>0</v>
      </c>
      <c r="AK466" s="60"/>
      <c r="AL466" s="61">
        <f>SUM(AL460:AL465)</f>
        <v>0</v>
      </c>
      <c r="AM466" s="60"/>
      <c r="AN466" s="61">
        <f>SUM(AN460:AN465)</f>
        <v>0</v>
      </c>
      <c r="AO466" s="60"/>
      <c r="AP466" s="61">
        <f>SUM(AP460:AP465)</f>
        <v>0</v>
      </c>
      <c r="AQ466" s="60"/>
      <c r="AR466" s="61">
        <f>SUM(AR460:AR465)</f>
        <v>0</v>
      </c>
      <c r="AS466" s="60"/>
    </row>
    <row r="467" spans="1:45" ht="17.100000000000001" hidden="1" customHeight="1" outlineLevel="2" x14ac:dyDescent="0.25"/>
    <row r="468" spans="1:45" s="5" customFormat="1" ht="17.100000000000001" hidden="1" customHeight="1" outlineLevel="2" x14ac:dyDescent="0.25">
      <c r="A468" s="58"/>
      <c r="B468" s="58"/>
      <c r="C468" s="58"/>
      <c r="D468" s="58" t="str">
        <f>D423</f>
        <v>Other leased assets</v>
      </c>
      <c r="E468" s="60"/>
      <c r="F468" s="61">
        <f>SUM(F466,F455)</f>
        <v>0</v>
      </c>
      <c r="G468" s="60"/>
      <c r="H468" s="61">
        <f>SUM(H466,H455)</f>
        <v>0</v>
      </c>
      <c r="I468" s="60"/>
      <c r="J468" s="61">
        <f>SUM(J466,J455)</f>
        <v>0</v>
      </c>
      <c r="K468" s="60"/>
      <c r="L468" s="61">
        <f>SUM(L466,L455)</f>
        <v>0</v>
      </c>
      <c r="M468" s="60"/>
      <c r="N468" s="61">
        <f>SUM(N466,N455)</f>
        <v>0</v>
      </c>
      <c r="O468" s="60"/>
      <c r="P468" s="61">
        <f>SUM(P466,P455)</f>
        <v>0</v>
      </c>
      <c r="Q468" s="60"/>
      <c r="R468" s="61">
        <f>SUM(R466,R455)</f>
        <v>0</v>
      </c>
      <c r="S468" s="60"/>
      <c r="T468" s="61">
        <f>SUM(T466,T455)</f>
        <v>0</v>
      </c>
      <c r="U468" s="60"/>
      <c r="V468" s="61">
        <f>SUM(V466,V455)</f>
        <v>0</v>
      </c>
      <c r="W468" s="60"/>
      <c r="X468" s="61">
        <f>SUM(X466,X455)</f>
        <v>0</v>
      </c>
      <c r="Y468" s="60"/>
      <c r="Z468" s="61">
        <f>SUM(Z466,Z455)</f>
        <v>0</v>
      </c>
      <c r="AA468" s="60"/>
      <c r="AB468" s="61">
        <f>SUM(AB466,AB455)</f>
        <v>0</v>
      </c>
      <c r="AC468" s="60"/>
      <c r="AD468" s="61">
        <f>SUM(AD466,AD455)</f>
        <v>0</v>
      </c>
      <c r="AE468" s="60"/>
      <c r="AF468" s="61">
        <f>SUM(AF466,AF455)</f>
        <v>0</v>
      </c>
      <c r="AG468" s="60"/>
      <c r="AH468" s="61">
        <f>SUM(AH466,AH455)</f>
        <v>0</v>
      </c>
      <c r="AI468" s="60"/>
      <c r="AJ468" s="61">
        <f>SUM(AJ466,AJ455)</f>
        <v>0</v>
      </c>
      <c r="AK468" s="60"/>
      <c r="AL468" s="61">
        <f>SUM(AL466,AL455)</f>
        <v>0</v>
      </c>
      <c r="AM468" s="60"/>
      <c r="AN468" s="61">
        <f>SUM(AN466,AN455)</f>
        <v>0</v>
      </c>
      <c r="AO468" s="60"/>
      <c r="AP468" s="61">
        <f>SUM(AP466,AP455)</f>
        <v>0</v>
      </c>
      <c r="AQ468" s="60"/>
      <c r="AR468" s="61">
        <f>SUM(AR466,AR455)</f>
        <v>0</v>
      </c>
      <c r="AS468" s="60"/>
    </row>
    <row r="469" spans="1:45" ht="17.100000000000001" hidden="1" customHeight="1" outlineLevel="2" x14ac:dyDescent="0.25"/>
    <row r="470" spans="1:45" ht="17.100000000000001" customHeight="1" x14ac:dyDescent="0.25"/>
    <row r="471" spans="1:45" ht="17.100000000000001" customHeight="1" collapsed="1" x14ac:dyDescent="0.25">
      <c r="A471" s="40"/>
      <c r="B471" s="51"/>
      <c r="C471" s="44"/>
      <c r="D471" s="40" t="str">
        <f>D500</f>
        <v/>
      </c>
      <c r="E471" s="52"/>
      <c r="F471" s="53"/>
      <c r="G471" s="52"/>
      <c r="H471" s="53"/>
      <c r="I471" s="52"/>
      <c r="J471" s="53"/>
      <c r="K471" s="52"/>
      <c r="L471" s="53"/>
      <c r="M471" s="52"/>
      <c r="N471" s="53"/>
      <c r="O471" s="52"/>
      <c r="P471" s="53"/>
      <c r="Q471" s="52"/>
      <c r="R471" s="53"/>
      <c r="S471" s="52"/>
      <c r="T471" s="53"/>
      <c r="U471" s="52"/>
      <c r="V471" s="53"/>
      <c r="W471" s="52"/>
      <c r="X471" s="53"/>
      <c r="Y471" s="52"/>
      <c r="Z471" s="53"/>
      <c r="AA471" s="52"/>
      <c r="AB471" s="53"/>
      <c r="AC471" s="52"/>
      <c r="AD471" s="53"/>
      <c r="AE471" s="52"/>
      <c r="AF471" s="53"/>
      <c r="AG471" s="52"/>
      <c r="AH471" s="53"/>
      <c r="AI471" s="52"/>
      <c r="AJ471" s="53"/>
      <c r="AK471" s="52"/>
      <c r="AL471" s="53"/>
      <c r="AM471" s="52"/>
      <c r="AN471" s="53"/>
      <c r="AO471" s="52"/>
      <c r="AP471" s="53"/>
      <c r="AQ471" s="52"/>
      <c r="AR471" s="53"/>
      <c r="AS471" s="52"/>
    </row>
    <row r="472" spans="1:45" ht="17.100000000000001" hidden="1" customHeight="1" outlineLevel="1" x14ac:dyDescent="0.25"/>
    <row r="473" spans="1:45" ht="17.100000000000001" hidden="1" customHeight="1" outlineLevel="1" collapsed="1" x14ac:dyDescent="0.25">
      <c r="A473" s="54"/>
      <c r="B473" s="54"/>
      <c r="C473" s="55"/>
      <c r="D473" s="54" t="s">
        <v>123</v>
      </c>
      <c r="E473" s="56"/>
      <c r="F473" s="57"/>
      <c r="G473" s="56"/>
      <c r="H473" s="57"/>
      <c r="I473" s="56"/>
      <c r="J473" s="57"/>
      <c r="K473" s="56"/>
      <c r="L473" s="57"/>
      <c r="M473" s="56"/>
      <c r="N473" s="57"/>
      <c r="O473" s="56"/>
      <c r="P473" s="57"/>
      <c r="Q473" s="56"/>
      <c r="R473" s="57"/>
      <c r="S473" s="56"/>
      <c r="T473" s="57"/>
      <c r="U473" s="56"/>
      <c r="V473" s="57"/>
      <c r="W473" s="56"/>
      <c r="X473" s="57"/>
      <c r="Y473" s="56"/>
      <c r="Z473" s="57"/>
      <c r="AA473" s="56"/>
      <c r="AB473" s="57"/>
      <c r="AC473" s="56"/>
      <c r="AD473" s="57"/>
      <c r="AE473" s="56"/>
      <c r="AF473" s="57"/>
      <c r="AG473" s="56"/>
      <c r="AH473" s="57"/>
      <c r="AI473" s="56"/>
      <c r="AJ473" s="57"/>
      <c r="AK473" s="56"/>
      <c r="AL473" s="57"/>
      <c r="AM473" s="56"/>
      <c r="AN473" s="57"/>
      <c r="AO473" s="56"/>
      <c r="AP473" s="57"/>
      <c r="AQ473" s="56"/>
      <c r="AR473" s="57"/>
      <c r="AS473" s="56"/>
    </row>
    <row r="474" spans="1:45" ht="17.100000000000001" hidden="1" customHeight="1" outlineLevel="2" x14ac:dyDescent="0.25"/>
    <row r="475" spans="1:45" s="5" customFormat="1" ht="17.100000000000001" hidden="1" customHeight="1" outlineLevel="2" x14ac:dyDescent="0.25">
      <c r="A475" s="58"/>
      <c r="B475" s="58">
        <f>B471</f>
        <v>0</v>
      </c>
      <c r="C475" s="59">
        <v>199</v>
      </c>
      <c r="D475" s="58" t="e">
        <f>VLOOKUP($B475&amp;$C475,GA[],2,FALSE)&amp;"  -  PY"</f>
        <v>#N/A</v>
      </c>
      <c r="E475" s="60"/>
      <c r="F475" s="61">
        <f>SUMIFS(
     UA[AmountYTD],
     UA[CompanyShortName],F$5,
     UA[Source],Source,
     UA[Year],YearEndYear,
     UA[Month],YearEnd,
     UA[AccountCode],$B475&amp;$C475,
     UA[GroupStructure],GroupStructure
  )</f>
        <v>0</v>
      </c>
      <c r="G475" s="60"/>
      <c r="H475" s="61">
        <f>SUMIFS(
     UA[AmountYTD],
     UA[CompanyShortName],H$5,
     UA[Source],Source,
     UA[Year],YearEndYear,
     UA[Month],YearEnd,
     UA[AccountCode],$B475&amp;$C475,
     UA[GroupStructure],GroupStructure
  )</f>
        <v>0</v>
      </c>
      <c r="I475" s="60"/>
      <c r="J475" s="61">
        <f>SUMIFS(
     UA[AmountYTD],
     UA[CompanyShortName],J$5,
     UA[Source],Source,
     UA[Year],YearEndYear,
     UA[Month],YearEnd,
     UA[AccountCode],$B475&amp;$C475,
     UA[GroupStructure],GroupStructure
  )</f>
        <v>0</v>
      </c>
      <c r="K475" s="60"/>
      <c r="L475" s="61">
        <f>SUMIFS(
     UA[AmountYTD],
     UA[CompanyShortName],L$5,
     UA[Source],Source,
     UA[Year],YearEndYear,
     UA[Month],YearEnd,
     UA[AccountCode],$B475&amp;$C475,
     UA[GroupStructure],GroupStructure
  )</f>
        <v>0</v>
      </c>
      <c r="M475" s="60"/>
      <c r="N475" s="61">
        <f>SUMIFS(
     UA[AmountYTD],
     UA[CompanyShortName],N$5,
     UA[Source],Source,
     UA[Year],YearEndYear,
     UA[Month],YearEnd,
     UA[AccountCode],$B475&amp;$C475,
     UA[GroupStructure],GroupStructure
  )</f>
        <v>0</v>
      </c>
      <c r="O475" s="60"/>
      <c r="P475" s="61">
        <f>SUMIFS(
     UA[AmountYTD],
     UA[CompanyShortName],P$5,
     UA[Source],Source,
     UA[Year],YearEndYear,
     UA[Month],YearEnd,
     UA[AccountCode],$B475&amp;$C475,
     UA[GroupStructure],GroupStructure
  )</f>
        <v>0</v>
      </c>
      <c r="Q475" s="60"/>
      <c r="R475" s="61">
        <f>SUMIFS(
     UA[AmountYTD],
     UA[CompanyShortName],R$5,
     UA[Source],Source,
     UA[Year],YearEndYear,
     UA[Month],YearEnd,
     UA[AccountCode],$B475&amp;$C475,
     UA[GroupStructure],GroupStructure
  )</f>
        <v>0</v>
      </c>
      <c r="S475" s="60"/>
      <c r="T475" s="61">
        <f>SUMIFS(
     UA[AmountYTD],
     UA[CompanyShortName],T$5,
     UA[Source],Source,
     UA[Year],YearEndYear,
     UA[Month],YearEnd,
     UA[AccountCode],$B475&amp;$C475,
     UA[GroupStructure],GroupStructure
  )</f>
        <v>0</v>
      </c>
      <c r="U475" s="60"/>
      <c r="V475" s="61">
        <f>SUMIFS(
     UA[AmountYTD],
     UA[CompanyShortName],V$5,
     UA[Source],Source,
     UA[Year],YearEndYear,
     UA[Month],YearEnd,
     UA[AccountCode],$B475&amp;$C475,
     UA[GroupStructure],GroupStructure
  )</f>
        <v>0</v>
      </c>
      <c r="W475" s="60"/>
      <c r="X475" s="61">
        <f>SUMIFS(
     UA[AmountYTD],
     UA[CompanyShortName],X$5,
     UA[Source],Source,
     UA[Year],YearEndYear,
     UA[Month],YearEnd,
     UA[AccountCode],$B475&amp;$C475,
     UA[GroupStructure],GroupStructure
  )</f>
        <v>0</v>
      </c>
      <c r="Y475" s="60"/>
      <c r="Z475" s="61">
        <f>SUMIFS(
     UA[AmountYTD],
     UA[CompanyShortName],Z$5,
     UA[Source],Source,
     UA[Year],YearEndYear,
     UA[Month],YearEnd,
     UA[AccountCode],$B475&amp;$C475,
     UA[GroupStructure],GroupStructure
  )</f>
        <v>0</v>
      </c>
      <c r="AA475" s="60"/>
      <c r="AB475" s="61">
        <f>SUMIFS(
     UA[AmountYTD],
     UA[CompanyShortName],AB$5,
     UA[Source],Source,
     UA[Year],YearEndYear,
     UA[Month],YearEnd,
     UA[AccountCode],$B475&amp;$C475,
     UA[GroupStructure],GroupStructure
  )</f>
        <v>0</v>
      </c>
      <c r="AC475" s="60"/>
      <c r="AD475" s="61">
        <f>SUMIFS(
     UA[AmountYTD],
     UA[CompanyShortName],AD$5,
     UA[Source],Source,
     UA[Year],YearEndYear,
     UA[Month],YearEnd,
     UA[AccountCode],$B475&amp;$C475,
     UA[GroupStructure],GroupStructure
  )</f>
        <v>0</v>
      </c>
      <c r="AE475" s="60"/>
      <c r="AF475" s="61">
        <f>SUMIFS(
     UA[AmountYTD],
     UA[CompanyShortName],AF$5,
     UA[Source],Source,
     UA[Year],YearEndYear,
     UA[Month],YearEnd,
     UA[AccountCode],$B475&amp;$C475,
     UA[GroupStructure],GroupStructure
  )</f>
        <v>0</v>
      </c>
      <c r="AG475" s="60"/>
      <c r="AH475" s="61">
        <f>SUMIFS(
     UA[AmountYTD],
     UA[CompanyShortName],AH$5,
     UA[Source],Source,
     UA[Year],YearEndYear,
     UA[Month],YearEnd,
     UA[AccountCode],$B475&amp;$C475,
     UA[GroupStructure],GroupStructure
  )</f>
        <v>0</v>
      </c>
      <c r="AI475" s="60"/>
      <c r="AJ475" s="61">
        <f>SUMIFS(
     UA[AmountYTD],
     UA[CompanyShortName],AJ$5,
     UA[Source],Source,
     UA[Year],YearEndYear,
     UA[Month],YearEnd,
     UA[AccountCode],$B475&amp;$C475,
     UA[GroupStructure],GroupStructure
  )</f>
        <v>0</v>
      </c>
      <c r="AK475" s="60"/>
      <c r="AL475" s="61">
        <f>SUMIFS(
     UA[AmountYTD],
     UA[CompanyShortName],AL$5,
     UA[Source],Source,
     UA[Year],YearEndYear,
     UA[Month],YearEnd,
     UA[AccountCode],$B475&amp;$C475,
     UA[GroupStructure],GroupStructure
  )</f>
        <v>0</v>
      </c>
      <c r="AM475" s="60"/>
      <c r="AN475" s="61">
        <f>SUMIFS(
     UA[AmountYTD],
     UA[CompanyShortName],AN$5,
     UA[Source],Source,
     UA[Year],YearEndYear,
     UA[Month],YearEnd,
     UA[AccountCode],$B475&amp;$C475,
     UA[GroupStructure],GroupStructure
  )</f>
        <v>0</v>
      </c>
      <c r="AO475" s="60"/>
      <c r="AP475" s="61">
        <f>SUMIFS(
     UA[AmountYTD],
     UA[CompanyShortName],AP$5,
     UA[Source],Source,
     UA[Year],YearEndYear,
     UA[Month],YearEnd,
     UA[AccountCode],$B475&amp;$C475,
     UA[GroupStructure],GroupStructure
  )</f>
        <v>0</v>
      </c>
      <c r="AQ475" s="60"/>
      <c r="AR475" s="61">
        <f>SUMIFS(
     UA[AmountYTD],
     UA[CompanyShortName],AR$5,
     UA[Source],Source,
     UA[Year],YearEndYear,
     UA[Month],YearEnd,
     UA[AccountCode],$B475&amp;$C475,
     UA[GroupStructure],GroupStructure
  )</f>
        <v>0</v>
      </c>
      <c r="AS475" s="60"/>
    </row>
    <row r="476" spans="1:45" ht="17.100000000000001" hidden="1" customHeight="1" outlineLevel="2" x14ac:dyDescent="0.25">
      <c r="D476" s="4" t="s">
        <v>124</v>
      </c>
      <c r="F476" s="43">
        <f>F478-F475</f>
        <v>0</v>
      </c>
      <c r="H476" s="43">
        <f>H478-H475</f>
        <v>0</v>
      </c>
      <c r="J476" s="43">
        <f>J478-J475</f>
        <v>0</v>
      </c>
      <c r="L476" s="43">
        <f>L478-L475</f>
        <v>0</v>
      </c>
      <c r="N476" s="43">
        <f>N478-N475</f>
        <v>0</v>
      </c>
      <c r="P476" s="43">
        <f>P478-P475</f>
        <v>0</v>
      </c>
      <c r="R476" s="43">
        <f>R478-R475</f>
        <v>0</v>
      </c>
      <c r="T476" s="43">
        <f>T478-T475</f>
        <v>0</v>
      </c>
      <c r="V476" s="43">
        <f>V478-V475</f>
        <v>0</v>
      </c>
      <c r="X476" s="43">
        <f>X478-X475</f>
        <v>0</v>
      </c>
      <c r="Z476" s="43">
        <f>Z478-Z475</f>
        <v>0</v>
      </c>
      <c r="AB476" s="43">
        <f>AB478-AB475</f>
        <v>0</v>
      </c>
      <c r="AD476" s="43">
        <f>AD478-AD475</f>
        <v>0</v>
      </c>
      <c r="AF476" s="43">
        <f>AF478-AF475</f>
        <v>0</v>
      </c>
      <c r="AH476" s="43">
        <f>AH478-AH475</f>
        <v>0</v>
      </c>
      <c r="AJ476" s="43">
        <f>AJ478-AJ475</f>
        <v>0</v>
      </c>
      <c r="AL476" s="43">
        <f>AL478-AL475</f>
        <v>0</v>
      </c>
      <c r="AN476" s="43">
        <f>AN478-AN475</f>
        <v>0</v>
      </c>
      <c r="AP476" s="43">
        <f>AP478-AP475</f>
        <v>0</v>
      </c>
      <c r="AR476" s="43">
        <f>AR478-AR475</f>
        <v>0</v>
      </c>
    </row>
    <row r="477" spans="1:45" ht="17.100000000000001" hidden="1" customHeight="1" outlineLevel="2" x14ac:dyDescent="0.25"/>
    <row r="478" spans="1:45" ht="17.100000000000001" hidden="1" customHeight="1" outlineLevel="2" x14ac:dyDescent="0.25">
      <c r="B478" s="4">
        <f>B475</f>
        <v>0</v>
      </c>
      <c r="C478" s="41">
        <v>110</v>
      </c>
      <c r="D478" s="4" t="str">
        <f>IFERROR(VLOOKUP($B478&amp;$C478,GA[],2,FALSE),"")</f>
        <v/>
      </c>
      <c r="F478" s="43">
        <f>SUMIFS(
     UA[AmountYTD],
     UA[CompanyShortName],F$5,
     UA[Source],Source,
     UA[Year],Year,
     UA[Month],Month,
     UA[AccountCode],$B478&amp;$C478,
     UA[GroupStructure],GroupStructure
  )</f>
        <v>0</v>
      </c>
      <c r="H478" s="43">
        <f>SUMIFS(
     UA[AmountYTD],
     UA[CompanyShortName],H$5,
     UA[Source],Source,
     UA[Year],Year,
     UA[Month],Month,
     UA[AccountCode],$B478&amp;$C478,
     UA[GroupStructure],GroupStructure
  )</f>
        <v>0</v>
      </c>
      <c r="J478" s="43">
        <f>SUMIFS(
     UA[AmountYTD],
     UA[CompanyShortName],J$5,
     UA[Source],Source,
     UA[Year],Year,
     UA[Month],Month,
     UA[AccountCode],$B478&amp;$C478,
     UA[GroupStructure],GroupStructure
  )</f>
        <v>0</v>
      </c>
      <c r="L478" s="43">
        <f>SUMIFS(
     UA[AmountYTD],
     UA[CompanyShortName],L$5,
     UA[Source],Source,
     UA[Year],Year,
     UA[Month],Month,
     UA[AccountCode],$B478&amp;$C478,
     UA[GroupStructure],GroupStructure
  )</f>
        <v>0</v>
      </c>
      <c r="N478" s="43">
        <f>SUMIFS(
     UA[AmountYTD],
     UA[CompanyShortName],N$5,
     UA[Source],Source,
     UA[Year],Year,
     UA[Month],Month,
     UA[AccountCode],$B478&amp;$C478,
     UA[GroupStructure],GroupStructure
  )</f>
        <v>0</v>
      </c>
      <c r="P478" s="43">
        <f>SUMIFS(
     UA[AmountYTD],
     UA[CompanyShortName],P$5,
     UA[Source],Source,
     UA[Year],Year,
     UA[Month],Month,
     UA[AccountCode],$B478&amp;$C478,
     UA[GroupStructure],GroupStructure
  )</f>
        <v>0</v>
      </c>
      <c r="R478" s="43">
        <f>SUMIFS(
     UA[AmountYTD],
     UA[CompanyShortName],R$5,
     UA[Source],Source,
     UA[Year],Year,
     UA[Month],Month,
     UA[AccountCode],$B478&amp;$C478,
     UA[GroupStructure],GroupStructure
  )</f>
        <v>0</v>
      </c>
      <c r="T478" s="43">
        <f>SUMIFS(
     UA[AmountYTD],
     UA[CompanyShortName],T$5,
     UA[Source],Source,
     UA[Year],Year,
     UA[Month],Month,
     UA[AccountCode],$B478&amp;$C478,
     UA[GroupStructure],GroupStructure
  )</f>
        <v>0</v>
      </c>
      <c r="V478" s="43">
        <f>SUMIFS(
     UA[AmountYTD],
     UA[CompanyShortName],V$5,
     UA[Source],Source,
     UA[Year],Year,
     UA[Month],Month,
     UA[AccountCode],$B478&amp;$C478,
     UA[GroupStructure],GroupStructure
  )</f>
        <v>0</v>
      </c>
      <c r="X478" s="43">
        <f>SUMIFS(
     UA[AmountYTD],
     UA[CompanyShortName],X$5,
     UA[Source],Source,
     UA[Year],Year,
     UA[Month],Month,
     UA[AccountCode],$B478&amp;$C478,
     UA[GroupStructure],GroupStructure
  )</f>
        <v>0</v>
      </c>
      <c r="Z478" s="43">
        <f>SUMIFS(
     UA[AmountYTD],
     UA[CompanyShortName],Z$5,
     UA[Source],Source,
     UA[Year],Year,
     UA[Month],Month,
     UA[AccountCode],$B478&amp;$C478,
     UA[GroupStructure],GroupStructure
  )</f>
        <v>0</v>
      </c>
      <c r="AB478" s="43">
        <f>SUMIFS(
     UA[AmountYTD],
     UA[CompanyShortName],AB$5,
     UA[Source],Source,
     UA[Year],Year,
     UA[Month],Month,
     UA[AccountCode],$B478&amp;$C478,
     UA[GroupStructure],GroupStructure
  )</f>
        <v>0</v>
      </c>
      <c r="AD478" s="43">
        <f>SUMIFS(
     UA[AmountYTD],
     UA[CompanyShortName],AD$5,
     UA[Source],Source,
     UA[Year],Year,
     UA[Month],Month,
     UA[AccountCode],$B478&amp;$C478,
     UA[GroupStructure],GroupStructure
  )</f>
        <v>0</v>
      </c>
      <c r="AF478" s="43">
        <f>SUMIFS(
     UA[AmountYTD],
     UA[CompanyShortName],AF$5,
     UA[Source],Source,
     UA[Year],Year,
     UA[Month],Month,
     UA[AccountCode],$B478&amp;$C478,
     UA[GroupStructure],GroupStructure
  )</f>
        <v>0</v>
      </c>
      <c r="AH478" s="43">
        <f>SUMIFS(
     UA[AmountYTD],
     UA[CompanyShortName],AH$5,
     UA[Source],Source,
     UA[Year],Year,
     UA[Month],Month,
     UA[AccountCode],$B478&amp;$C478,
     UA[GroupStructure],GroupStructure
  )</f>
        <v>0</v>
      </c>
      <c r="AJ478" s="43">
        <f>SUMIFS(
     UA[AmountYTD],
     UA[CompanyShortName],AJ$5,
     UA[Source],Source,
     UA[Year],Year,
     UA[Month],Month,
     UA[AccountCode],$B478&amp;$C478,
     UA[GroupStructure],GroupStructure
  )</f>
        <v>0</v>
      </c>
      <c r="AL478" s="43">
        <f>SUMIFS(
     UA[AmountYTD],
     UA[CompanyShortName],AL$5,
     UA[Source],Source,
     UA[Year],Year,
     UA[Month],Month,
     UA[AccountCode],$B478&amp;$C478,
     UA[GroupStructure],GroupStructure
  )</f>
        <v>0</v>
      </c>
      <c r="AN478" s="43">
        <f>SUMIFS(
     UA[AmountYTD],
     UA[CompanyShortName],AN$5,
     UA[Source],Source,
     UA[Year],Year,
     UA[Month],Month,
     UA[AccountCode],$B478&amp;$C478,
     UA[GroupStructure],GroupStructure
  )</f>
        <v>0</v>
      </c>
      <c r="AP478" s="43">
        <f>SUMIFS(
     UA[AmountYTD],
     UA[CompanyShortName],AP$5,
     UA[Source],Source,
     UA[Year],Year,
     UA[Month],Month,
     UA[AccountCode],$B478&amp;$C478,
     UA[GroupStructure],GroupStructure
  )</f>
        <v>0</v>
      </c>
      <c r="AR478" s="43">
        <f>SUMIFS(
     UA[AmountYTD],
     UA[CompanyShortName],AR$5,
     UA[Source],Source,
     UA[Year],Year,
     UA[Month],Month,
     UA[AccountCode],$B478&amp;$C478,
     UA[GroupStructure],GroupStructure
  )</f>
        <v>0</v>
      </c>
    </row>
    <row r="479" spans="1:45" ht="17.100000000000001" hidden="1" customHeight="1" outlineLevel="2" x14ac:dyDescent="0.25">
      <c r="B479" s="4">
        <f t="shared" ref="B479:B485" si="612">B478</f>
        <v>0</v>
      </c>
      <c r="C479" s="4">
        <f t="shared" ref="C479:C484" si="613">C478+10</f>
        <v>120</v>
      </c>
      <c r="D479" s="4" t="str">
        <f>IFERROR(VLOOKUP($B479&amp;$C479,GA[],2,FALSE),"")</f>
        <v/>
      </c>
      <c r="F479" s="43">
        <f>SUMIFS(
     UA[AmountYTD],
     UA[CompanyShortName],F$5,
     UA[Source],Source,
     UA[Year],Year,
     UA[Month],Month,
     UA[AccountCode],$B479&amp;$C479,
     UA[GroupStructure],GroupStructure
  )</f>
        <v>0</v>
      </c>
      <c r="H479" s="43">
        <f>SUMIFS(
     UA[AmountYTD],
     UA[CompanyShortName],H$5,
     UA[Source],Source,
     UA[Year],Year,
     UA[Month],Month,
     UA[AccountCode],$B479&amp;$C479,
     UA[GroupStructure],GroupStructure
  )</f>
        <v>0</v>
      </c>
      <c r="J479" s="43">
        <f>SUMIFS(
     UA[AmountYTD],
     UA[CompanyShortName],J$5,
     UA[Source],Source,
     UA[Year],Year,
     UA[Month],Month,
     UA[AccountCode],$B479&amp;$C479,
     UA[GroupStructure],GroupStructure
  )</f>
        <v>0</v>
      </c>
      <c r="L479" s="43">
        <f>SUMIFS(
     UA[AmountYTD],
     UA[CompanyShortName],L$5,
     UA[Source],Source,
     UA[Year],Year,
     UA[Month],Month,
     UA[AccountCode],$B479&amp;$C479,
     UA[GroupStructure],GroupStructure
  )</f>
        <v>0</v>
      </c>
      <c r="N479" s="43">
        <f>SUMIFS(
     UA[AmountYTD],
     UA[CompanyShortName],N$5,
     UA[Source],Source,
     UA[Year],Year,
     UA[Month],Month,
     UA[AccountCode],$B479&amp;$C479,
     UA[GroupStructure],GroupStructure
  )</f>
        <v>0</v>
      </c>
      <c r="P479" s="43">
        <f>SUMIFS(
     UA[AmountYTD],
     UA[CompanyShortName],P$5,
     UA[Source],Source,
     UA[Year],Year,
     UA[Month],Month,
     UA[AccountCode],$B479&amp;$C479,
     UA[GroupStructure],GroupStructure
  )</f>
        <v>0</v>
      </c>
      <c r="R479" s="43">
        <f>SUMIFS(
     UA[AmountYTD],
     UA[CompanyShortName],R$5,
     UA[Source],Source,
     UA[Year],Year,
     UA[Month],Month,
     UA[AccountCode],$B479&amp;$C479,
     UA[GroupStructure],GroupStructure
  )</f>
        <v>0</v>
      </c>
      <c r="T479" s="43">
        <f>SUMIFS(
     UA[AmountYTD],
     UA[CompanyShortName],T$5,
     UA[Source],Source,
     UA[Year],Year,
     UA[Month],Month,
     UA[AccountCode],$B479&amp;$C479,
     UA[GroupStructure],GroupStructure
  )</f>
        <v>0</v>
      </c>
      <c r="V479" s="43">
        <f>SUMIFS(
     UA[AmountYTD],
     UA[CompanyShortName],V$5,
     UA[Source],Source,
     UA[Year],Year,
     UA[Month],Month,
     UA[AccountCode],$B479&amp;$C479,
     UA[GroupStructure],GroupStructure
  )</f>
        <v>0</v>
      </c>
      <c r="X479" s="43">
        <f>SUMIFS(
     UA[AmountYTD],
     UA[CompanyShortName],X$5,
     UA[Source],Source,
     UA[Year],Year,
     UA[Month],Month,
     UA[AccountCode],$B479&amp;$C479,
     UA[GroupStructure],GroupStructure
  )</f>
        <v>0</v>
      </c>
      <c r="Z479" s="43">
        <f>SUMIFS(
     UA[AmountYTD],
     UA[CompanyShortName],Z$5,
     UA[Source],Source,
     UA[Year],Year,
     UA[Month],Month,
     UA[AccountCode],$B479&amp;$C479,
     UA[GroupStructure],GroupStructure
  )</f>
        <v>0</v>
      </c>
      <c r="AB479" s="43">
        <f>SUMIFS(
     UA[AmountYTD],
     UA[CompanyShortName],AB$5,
     UA[Source],Source,
     UA[Year],Year,
     UA[Month],Month,
     UA[AccountCode],$B479&amp;$C479,
     UA[GroupStructure],GroupStructure
  )</f>
        <v>0</v>
      </c>
      <c r="AD479" s="43">
        <f>SUMIFS(
     UA[AmountYTD],
     UA[CompanyShortName],AD$5,
     UA[Source],Source,
     UA[Year],Year,
     UA[Month],Month,
     UA[AccountCode],$B479&amp;$C479,
     UA[GroupStructure],GroupStructure
  )</f>
        <v>0</v>
      </c>
      <c r="AF479" s="43">
        <f>SUMIFS(
     UA[AmountYTD],
     UA[CompanyShortName],AF$5,
     UA[Source],Source,
     UA[Year],Year,
     UA[Month],Month,
     UA[AccountCode],$B479&amp;$C479,
     UA[GroupStructure],GroupStructure
  )</f>
        <v>0</v>
      </c>
      <c r="AH479" s="43">
        <f>SUMIFS(
     UA[AmountYTD],
     UA[CompanyShortName],AH$5,
     UA[Source],Source,
     UA[Year],Year,
     UA[Month],Month,
     UA[AccountCode],$B479&amp;$C479,
     UA[GroupStructure],GroupStructure
  )</f>
        <v>0</v>
      </c>
      <c r="AJ479" s="43">
        <f>SUMIFS(
     UA[AmountYTD],
     UA[CompanyShortName],AJ$5,
     UA[Source],Source,
     UA[Year],Year,
     UA[Month],Month,
     UA[AccountCode],$B479&amp;$C479,
     UA[GroupStructure],GroupStructure
  )</f>
        <v>0</v>
      </c>
      <c r="AL479" s="43">
        <f>SUMIFS(
     UA[AmountYTD],
     UA[CompanyShortName],AL$5,
     UA[Source],Source,
     UA[Year],Year,
     UA[Month],Month,
     UA[AccountCode],$B479&amp;$C479,
     UA[GroupStructure],GroupStructure
  )</f>
        <v>0</v>
      </c>
      <c r="AN479" s="43">
        <f>SUMIFS(
     UA[AmountYTD],
     UA[CompanyShortName],AN$5,
     UA[Source],Source,
     UA[Year],Year,
     UA[Month],Month,
     UA[AccountCode],$B479&amp;$C479,
     UA[GroupStructure],GroupStructure
  )</f>
        <v>0</v>
      </c>
      <c r="AP479" s="43">
        <f>SUMIFS(
     UA[AmountYTD],
     UA[CompanyShortName],AP$5,
     UA[Source],Source,
     UA[Year],Year,
     UA[Month],Month,
     UA[AccountCode],$B479&amp;$C479,
     UA[GroupStructure],GroupStructure
  )</f>
        <v>0</v>
      </c>
      <c r="AR479" s="43">
        <f>SUMIFS(
     UA[AmountYTD],
     UA[CompanyShortName],AR$5,
     UA[Source],Source,
     UA[Year],Year,
     UA[Month],Month,
     UA[AccountCode],$B479&amp;$C479,
     UA[GroupStructure],GroupStructure
  )</f>
        <v>0</v>
      </c>
    </row>
    <row r="480" spans="1:45" ht="17.100000000000001" hidden="1" customHeight="1" outlineLevel="2" x14ac:dyDescent="0.25">
      <c r="B480" s="4">
        <f t="shared" si="612"/>
        <v>0</v>
      </c>
      <c r="C480" s="4">
        <f t="shared" si="613"/>
        <v>130</v>
      </c>
      <c r="D480" s="4" t="str">
        <f>IFERROR(VLOOKUP($B480&amp;$C480,GA[],2,FALSE),"")</f>
        <v/>
      </c>
      <c r="F480" s="43">
        <f>SUMIFS(
     UA[AmountYTD],
     UA[CompanyShortName],F$5,
     UA[Source],Source,
     UA[Year],Year,
     UA[Month],Month,
     UA[AccountCode],$B480&amp;$C480,
     UA[GroupStructure],GroupStructure
  )</f>
        <v>0</v>
      </c>
      <c r="H480" s="43">
        <f>SUMIFS(
     UA[AmountYTD],
     UA[CompanyShortName],H$5,
     UA[Source],Source,
     UA[Year],Year,
     UA[Month],Month,
     UA[AccountCode],$B480&amp;$C480,
     UA[GroupStructure],GroupStructure
  )</f>
        <v>0</v>
      </c>
      <c r="J480" s="43">
        <f>SUMIFS(
     UA[AmountYTD],
     UA[CompanyShortName],J$5,
     UA[Source],Source,
     UA[Year],Year,
     UA[Month],Month,
     UA[AccountCode],$B480&amp;$C480,
     UA[GroupStructure],GroupStructure
  )</f>
        <v>0</v>
      </c>
      <c r="L480" s="43">
        <f>SUMIFS(
     UA[AmountYTD],
     UA[CompanyShortName],L$5,
     UA[Source],Source,
     UA[Year],Year,
     UA[Month],Month,
     UA[AccountCode],$B480&amp;$C480,
     UA[GroupStructure],GroupStructure
  )</f>
        <v>0</v>
      </c>
      <c r="N480" s="43">
        <f>SUMIFS(
     UA[AmountYTD],
     UA[CompanyShortName],N$5,
     UA[Source],Source,
     UA[Year],Year,
     UA[Month],Month,
     UA[AccountCode],$B480&amp;$C480,
     UA[GroupStructure],GroupStructure
  )</f>
        <v>0</v>
      </c>
      <c r="P480" s="43">
        <f>SUMIFS(
     UA[AmountYTD],
     UA[CompanyShortName],P$5,
     UA[Source],Source,
     UA[Year],Year,
     UA[Month],Month,
     UA[AccountCode],$B480&amp;$C480,
     UA[GroupStructure],GroupStructure
  )</f>
        <v>0</v>
      </c>
      <c r="R480" s="43">
        <f>SUMIFS(
     UA[AmountYTD],
     UA[CompanyShortName],R$5,
     UA[Source],Source,
     UA[Year],Year,
     UA[Month],Month,
     UA[AccountCode],$B480&amp;$C480,
     UA[GroupStructure],GroupStructure
  )</f>
        <v>0</v>
      </c>
      <c r="T480" s="43">
        <f>SUMIFS(
     UA[AmountYTD],
     UA[CompanyShortName],T$5,
     UA[Source],Source,
     UA[Year],Year,
     UA[Month],Month,
     UA[AccountCode],$B480&amp;$C480,
     UA[GroupStructure],GroupStructure
  )</f>
        <v>0</v>
      </c>
      <c r="V480" s="43">
        <f>SUMIFS(
     UA[AmountYTD],
     UA[CompanyShortName],V$5,
     UA[Source],Source,
     UA[Year],Year,
     UA[Month],Month,
     UA[AccountCode],$B480&amp;$C480,
     UA[GroupStructure],GroupStructure
  )</f>
        <v>0</v>
      </c>
      <c r="X480" s="43">
        <f>SUMIFS(
     UA[AmountYTD],
     UA[CompanyShortName],X$5,
     UA[Source],Source,
     UA[Year],Year,
     UA[Month],Month,
     UA[AccountCode],$B480&amp;$C480,
     UA[GroupStructure],GroupStructure
  )</f>
        <v>0</v>
      </c>
      <c r="Z480" s="43">
        <f>SUMIFS(
     UA[AmountYTD],
     UA[CompanyShortName],Z$5,
     UA[Source],Source,
     UA[Year],Year,
     UA[Month],Month,
     UA[AccountCode],$B480&amp;$C480,
     UA[GroupStructure],GroupStructure
  )</f>
        <v>0</v>
      </c>
      <c r="AB480" s="43">
        <f>SUMIFS(
     UA[AmountYTD],
     UA[CompanyShortName],AB$5,
     UA[Source],Source,
     UA[Year],Year,
     UA[Month],Month,
     UA[AccountCode],$B480&amp;$C480,
     UA[GroupStructure],GroupStructure
  )</f>
        <v>0</v>
      </c>
      <c r="AD480" s="43">
        <f>SUMIFS(
     UA[AmountYTD],
     UA[CompanyShortName],AD$5,
     UA[Source],Source,
     UA[Year],Year,
     UA[Month],Month,
     UA[AccountCode],$B480&amp;$C480,
     UA[GroupStructure],GroupStructure
  )</f>
        <v>0</v>
      </c>
      <c r="AF480" s="43">
        <f>SUMIFS(
     UA[AmountYTD],
     UA[CompanyShortName],AF$5,
     UA[Source],Source,
     UA[Year],Year,
     UA[Month],Month,
     UA[AccountCode],$B480&amp;$C480,
     UA[GroupStructure],GroupStructure
  )</f>
        <v>0</v>
      </c>
      <c r="AH480" s="43">
        <f>SUMIFS(
     UA[AmountYTD],
     UA[CompanyShortName],AH$5,
     UA[Source],Source,
     UA[Year],Year,
     UA[Month],Month,
     UA[AccountCode],$B480&amp;$C480,
     UA[GroupStructure],GroupStructure
  )</f>
        <v>0</v>
      </c>
      <c r="AJ480" s="43">
        <f>SUMIFS(
     UA[AmountYTD],
     UA[CompanyShortName],AJ$5,
     UA[Source],Source,
     UA[Year],Year,
     UA[Month],Month,
     UA[AccountCode],$B480&amp;$C480,
     UA[GroupStructure],GroupStructure
  )</f>
        <v>0</v>
      </c>
      <c r="AL480" s="43">
        <f>SUMIFS(
     UA[AmountYTD],
     UA[CompanyShortName],AL$5,
     UA[Source],Source,
     UA[Year],Year,
     UA[Month],Month,
     UA[AccountCode],$B480&amp;$C480,
     UA[GroupStructure],GroupStructure
  )</f>
        <v>0</v>
      </c>
      <c r="AN480" s="43">
        <f>SUMIFS(
     UA[AmountYTD],
     UA[CompanyShortName],AN$5,
     UA[Source],Source,
     UA[Year],Year,
     UA[Month],Month,
     UA[AccountCode],$B480&amp;$C480,
     UA[GroupStructure],GroupStructure
  )</f>
        <v>0</v>
      </c>
      <c r="AP480" s="43">
        <f>SUMIFS(
     UA[AmountYTD],
     UA[CompanyShortName],AP$5,
     UA[Source],Source,
     UA[Year],Year,
     UA[Month],Month,
     UA[AccountCode],$B480&amp;$C480,
     UA[GroupStructure],GroupStructure
  )</f>
        <v>0</v>
      </c>
      <c r="AR480" s="43">
        <f>SUMIFS(
     UA[AmountYTD],
     UA[CompanyShortName],AR$5,
     UA[Source],Source,
     UA[Year],Year,
     UA[Month],Month,
     UA[AccountCode],$B480&amp;$C480,
     UA[GroupStructure],GroupStructure
  )</f>
        <v>0</v>
      </c>
    </row>
    <row r="481" spans="1:45" ht="17.100000000000001" hidden="1" customHeight="1" outlineLevel="2" x14ac:dyDescent="0.25">
      <c r="B481" s="4">
        <f t="shared" si="612"/>
        <v>0</v>
      </c>
      <c r="C481" s="4">
        <f t="shared" si="613"/>
        <v>140</v>
      </c>
      <c r="D481" s="4" t="str">
        <f>IFERROR(VLOOKUP($B481&amp;$C481,GA[],2,FALSE),"")</f>
        <v/>
      </c>
      <c r="F481" s="43">
        <f>SUMIFS(
     UA[AmountYTD],
     UA[CompanyShortName],F$5,
     UA[Source],Source,
     UA[Year],Year,
     UA[Month],Month,
     UA[AccountCode],$B481&amp;$C481,
     UA[GroupStructure],GroupStructure
  )</f>
        <v>0</v>
      </c>
      <c r="H481" s="43">
        <f>SUMIFS(
     UA[AmountYTD],
     UA[CompanyShortName],H$5,
     UA[Source],Source,
     UA[Year],Year,
     UA[Month],Month,
     UA[AccountCode],$B481&amp;$C481,
     UA[GroupStructure],GroupStructure
  )</f>
        <v>0</v>
      </c>
      <c r="J481" s="43">
        <f>SUMIFS(
     UA[AmountYTD],
     UA[CompanyShortName],J$5,
     UA[Source],Source,
     UA[Year],Year,
     UA[Month],Month,
     UA[AccountCode],$B481&amp;$C481,
     UA[GroupStructure],GroupStructure
  )</f>
        <v>0</v>
      </c>
      <c r="L481" s="43">
        <f>SUMIFS(
     UA[AmountYTD],
     UA[CompanyShortName],L$5,
     UA[Source],Source,
     UA[Year],Year,
     UA[Month],Month,
     UA[AccountCode],$B481&amp;$C481,
     UA[GroupStructure],GroupStructure
  )</f>
        <v>0</v>
      </c>
      <c r="N481" s="43">
        <f>SUMIFS(
     UA[AmountYTD],
     UA[CompanyShortName],N$5,
     UA[Source],Source,
     UA[Year],Year,
     UA[Month],Month,
     UA[AccountCode],$B481&amp;$C481,
     UA[GroupStructure],GroupStructure
  )</f>
        <v>0</v>
      </c>
      <c r="P481" s="43">
        <f>SUMIFS(
     UA[AmountYTD],
     UA[CompanyShortName],P$5,
     UA[Source],Source,
     UA[Year],Year,
     UA[Month],Month,
     UA[AccountCode],$B481&amp;$C481,
     UA[GroupStructure],GroupStructure
  )</f>
        <v>0</v>
      </c>
      <c r="R481" s="43">
        <f>SUMIFS(
     UA[AmountYTD],
     UA[CompanyShortName],R$5,
     UA[Source],Source,
     UA[Year],Year,
     UA[Month],Month,
     UA[AccountCode],$B481&amp;$C481,
     UA[GroupStructure],GroupStructure
  )</f>
        <v>0</v>
      </c>
      <c r="T481" s="43">
        <f>SUMIFS(
     UA[AmountYTD],
     UA[CompanyShortName],T$5,
     UA[Source],Source,
     UA[Year],Year,
     UA[Month],Month,
     UA[AccountCode],$B481&amp;$C481,
     UA[GroupStructure],GroupStructure
  )</f>
        <v>0</v>
      </c>
      <c r="V481" s="43">
        <f>SUMIFS(
     UA[AmountYTD],
     UA[CompanyShortName],V$5,
     UA[Source],Source,
     UA[Year],Year,
     UA[Month],Month,
     UA[AccountCode],$B481&amp;$C481,
     UA[GroupStructure],GroupStructure
  )</f>
        <v>0</v>
      </c>
      <c r="X481" s="43">
        <f>SUMIFS(
     UA[AmountYTD],
     UA[CompanyShortName],X$5,
     UA[Source],Source,
     UA[Year],Year,
     UA[Month],Month,
     UA[AccountCode],$B481&amp;$C481,
     UA[GroupStructure],GroupStructure
  )</f>
        <v>0</v>
      </c>
      <c r="Z481" s="43">
        <f>SUMIFS(
     UA[AmountYTD],
     UA[CompanyShortName],Z$5,
     UA[Source],Source,
     UA[Year],Year,
     UA[Month],Month,
     UA[AccountCode],$B481&amp;$C481,
     UA[GroupStructure],GroupStructure
  )</f>
        <v>0</v>
      </c>
      <c r="AB481" s="43">
        <f>SUMIFS(
     UA[AmountYTD],
     UA[CompanyShortName],AB$5,
     UA[Source],Source,
     UA[Year],Year,
     UA[Month],Month,
     UA[AccountCode],$B481&amp;$C481,
     UA[GroupStructure],GroupStructure
  )</f>
        <v>0</v>
      </c>
      <c r="AD481" s="43">
        <f>SUMIFS(
     UA[AmountYTD],
     UA[CompanyShortName],AD$5,
     UA[Source],Source,
     UA[Year],Year,
     UA[Month],Month,
     UA[AccountCode],$B481&amp;$C481,
     UA[GroupStructure],GroupStructure
  )</f>
        <v>0</v>
      </c>
      <c r="AF481" s="43">
        <f>SUMIFS(
     UA[AmountYTD],
     UA[CompanyShortName],AF$5,
     UA[Source],Source,
     UA[Year],Year,
     UA[Month],Month,
     UA[AccountCode],$B481&amp;$C481,
     UA[GroupStructure],GroupStructure
  )</f>
        <v>0</v>
      </c>
      <c r="AH481" s="43">
        <f>SUMIFS(
     UA[AmountYTD],
     UA[CompanyShortName],AH$5,
     UA[Source],Source,
     UA[Year],Year,
     UA[Month],Month,
     UA[AccountCode],$B481&amp;$C481,
     UA[GroupStructure],GroupStructure
  )</f>
        <v>0</v>
      </c>
      <c r="AJ481" s="43">
        <f>SUMIFS(
     UA[AmountYTD],
     UA[CompanyShortName],AJ$5,
     UA[Source],Source,
     UA[Year],Year,
     UA[Month],Month,
     UA[AccountCode],$B481&amp;$C481,
     UA[GroupStructure],GroupStructure
  )</f>
        <v>0</v>
      </c>
      <c r="AL481" s="43">
        <f>SUMIFS(
     UA[AmountYTD],
     UA[CompanyShortName],AL$5,
     UA[Source],Source,
     UA[Year],Year,
     UA[Month],Month,
     UA[AccountCode],$B481&amp;$C481,
     UA[GroupStructure],GroupStructure
  )</f>
        <v>0</v>
      </c>
      <c r="AN481" s="43">
        <f>SUMIFS(
     UA[AmountYTD],
     UA[CompanyShortName],AN$5,
     UA[Source],Source,
     UA[Year],Year,
     UA[Month],Month,
     UA[AccountCode],$B481&amp;$C481,
     UA[GroupStructure],GroupStructure
  )</f>
        <v>0</v>
      </c>
      <c r="AP481" s="43">
        <f>SUMIFS(
     UA[AmountYTD],
     UA[CompanyShortName],AP$5,
     UA[Source],Source,
     UA[Year],Year,
     UA[Month],Month,
     UA[AccountCode],$B481&amp;$C481,
     UA[GroupStructure],GroupStructure
  )</f>
        <v>0</v>
      </c>
      <c r="AR481" s="43">
        <f>SUMIFS(
     UA[AmountYTD],
     UA[CompanyShortName],AR$5,
     UA[Source],Source,
     UA[Year],Year,
     UA[Month],Month,
     UA[AccountCode],$B481&amp;$C481,
     UA[GroupStructure],GroupStructure
  )</f>
        <v>0</v>
      </c>
    </row>
    <row r="482" spans="1:45" ht="17.100000000000001" hidden="1" customHeight="1" outlineLevel="2" x14ac:dyDescent="0.25">
      <c r="B482" s="4">
        <f t="shared" si="612"/>
        <v>0</v>
      </c>
      <c r="C482" s="4">
        <f t="shared" si="613"/>
        <v>150</v>
      </c>
      <c r="D482" s="4" t="str">
        <f>IFERROR(VLOOKUP($B482&amp;$C482,GA[],2,FALSE),"")</f>
        <v/>
      </c>
      <c r="F482" s="43">
        <f>SUMIFS(
     UA[AmountYTD],
     UA[CompanyShortName],F$5,
     UA[Source],Source,
     UA[Year],Year,
     UA[Month],Month,
     UA[AccountCode],$B482&amp;$C482,
     UA[GroupStructure],GroupStructure
  )</f>
        <v>0</v>
      </c>
      <c r="H482" s="43">
        <f>SUMIFS(
     UA[AmountYTD],
     UA[CompanyShortName],H$5,
     UA[Source],Source,
     UA[Year],Year,
     UA[Month],Month,
     UA[AccountCode],$B482&amp;$C482,
     UA[GroupStructure],GroupStructure
  )</f>
        <v>0</v>
      </c>
      <c r="J482" s="43">
        <f>SUMIFS(
     UA[AmountYTD],
     UA[CompanyShortName],J$5,
     UA[Source],Source,
     UA[Year],Year,
     UA[Month],Month,
     UA[AccountCode],$B482&amp;$C482,
     UA[GroupStructure],GroupStructure
  )</f>
        <v>0</v>
      </c>
      <c r="L482" s="43">
        <f>SUMIFS(
     UA[AmountYTD],
     UA[CompanyShortName],L$5,
     UA[Source],Source,
     UA[Year],Year,
     UA[Month],Month,
     UA[AccountCode],$B482&amp;$C482,
     UA[GroupStructure],GroupStructure
  )</f>
        <v>0</v>
      </c>
      <c r="N482" s="43">
        <f>SUMIFS(
     UA[AmountYTD],
     UA[CompanyShortName],N$5,
     UA[Source],Source,
     UA[Year],Year,
     UA[Month],Month,
     UA[AccountCode],$B482&amp;$C482,
     UA[GroupStructure],GroupStructure
  )</f>
        <v>0</v>
      </c>
      <c r="P482" s="43">
        <f>SUMIFS(
     UA[AmountYTD],
     UA[CompanyShortName],P$5,
     UA[Source],Source,
     UA[Year],Year,
     UA[Month],Month,
     UA[AccountCode],$B482&amp;$C482,
     UA[GroupStructure],GroupStructure
  )</f>
        <v>0</v>
      </c>
      <c r="R482" s="43">
        <f>SUMIFS(
     UA[AmountYTD],
     UA[CompanyShortName],R$5,
     UA[Source],Source,
     UA[Year],Year,
     UA[Month],Month,
     UA[AccountCode],$B482&amp;$C482,
     UA[GroupStructure],GroupStructure
  )</f>
        <v>0</v>
      </c>
      <c r="T482" s="43">
        <f>SUMIFS(
     UA[AmountYTD],
     UA[CompanyShortName],T$5,
     UA[Source],Source,
     UA[Year],Year,
     UA[Month],Month,
     UA[AccountCode],$B482&amp;$C482,
     UA[GroupStructure],GroupStructure
  )</f>
        <v>0</v>
      </c>
      <c r="V482" s="43">
        <f>SUMIFS(
     UA[AmountYTD],
     UA[CompanyShortName],V$5,
     UA[Source],Source,
     UA[Year],Year,
     UA[Month],Month,
     UA[AccountCode],$B482&amp;$C482,
     UA[GroupStructure],GroupStructure
  )</f>
        <v>0</v>
      </c>
      <c r="X482" s="43">
        <f>SUMIFS(
     UA[AmountYTD],
     UA[CompanyShortName],X$5,
     UA[Source],Source,
     UA[Year],Year,
     UA[Month],Month,
     UA[AccountCode],$B482&amp;$C482,
     UA[GroupStructure],GroupStructure
  )</f>
        <v>0</v>
      </c>
      <c r="Z482" s="43">
        <f>SUMIFS(
     UA[AmountYTD],
     UA[CompanyShortName],Z$5,
     UA[Source],Source,
     UA[Year],Year,
     UA[Month],Month,
     UA[AccountCode],$B482&amp;$C482,
     UA[GroupStructure],GroupStructure
  )</f>
        <v>0</v>
      </c>
      <c r="AB482" s="43">
        <f>SUMIFS(
     UA[AmountYTD],
     UA[CompanyShortName],AB$5,
     UA[Source],Source,
     UA[Year],Year,
     UA[Month],Month,
     UA[AccountCode],$B482&amp;$C482,
     UA[GroupStructure],GroupStructure
  )</f>
        <v>0</v>
      </c>
      <c r="AD482" s="43">
        <f>SUMIFS(
     UA[AmountYTD],
     UA[CompanyShortName],AD$5,
     UA[Source],Source,
     UA[Year],Year,
     UA[Month],Month,
     UA[AccountCode],$B482&amp;$C482,
     UA[GroupStructure],GroupStructure
  )</f>
        <v>0</v>
      </c>
      <c r="AF482" s="43">
        <f>SUMIFS(
     UA[AmountYTD],
     UA[CompanyShortName],AF$5,
     UA[Source],Source,
     UA[Year],Year,
     UA[Month],Month,
     UA[AccountCode],$B482&amp;$C482,
     UA[GroupStructure],GroupStructure
  )</f>
        <v>0</v>
      </c>
      <c r="AH482" s="43">
        <f>SUMIFS(
     UA[AmountYTD],
     UA[CompanyShortName],AH$5,
     UA[Source],Source,
     UA[Year],Year,
     UA[Month],Month,
     UA[AccountCode],$B482&amp;$C482,
     UA[GroupStructure],GroupStructure
  )</f>
        <v>0</v>
      </c>
      <c r="AJ482" s="43">
        <f>SUMIFS(
     UA[AmountYTD],
     UA[CompanyShortName],AJ$5,
     UA[Source],Source,
     UA[Year],Year,
     UA[Month],Month,
     UA[AccountCode],$B482&amp;$C482,
     UA[GroupStructure],GroupStructure
  )</f>
        <v>0</v>
      </c>
      <c r="AL482" s="43">
        <f>SUMIFS(
     UA[AmountYTD],
     UA[CompanyShortName],AL$5,
     UA[Source],Source,
     UA[Year],Year,
     UA[Month],Month,
     UA[AccountCode],$B482&amp;$C482,
     UA[GroupStructure],GroupStructure
  )</f>
        <v>0</v>
      </c>
      <c r="AN482" s="43">
        <f>SUMIFS(
     UA[AmountYTD],
     UA[CompanyShortName],AN$5,
     UA[Source],Source,
     UA[Year],Year,
     UA[Month],Month,
     UA[AccountCode],$B482&amp;$C482,
     UA[GroupStructure],GroupStructure
  )</f>
        <v>0</v>
      </c>
      <c r="AP482" s="43">
        <f>SUMIFS(
     UA[AmountYTD],
     UA[CompanyShortName],AP$5,
     UA[Source],Source,
     UA[Year],Year,
     UA[Month],Month,
     UA[AccountCode],$B482&amp;$C482,
     UA[GroupStructure],GroupStructure
  )</f>
        <v>0</v>
      </c>
      <c r="AR482" s="43">
        <f>SUMIFS(
     UA[AmountYTD],
     UA[CompanyShortName],AR$5,
     UA[Source],Source,
     UA[Year],Year,
     UA[Month],Month,
     UA[AccountCode],$B482&amp;$C482,
     UA[GroupStructure],GroupStructure
  )</f>
        <v>0</v>
      </c>
    </row>
    <row r="483" spans="1:45" ht="17.100000000000001" hidden="1" customHeight="1" outlineLevel="2" x14ac:dyDescent="0.25">
      <c r="B483" s="4">
        <f t="shared" si="612"/>
        <v>0</v>
      </c>
      <c r="C483" s="4">
        <f t="shared" si="613"/>
        <v>160</v>
      </c>
      <c r="D483" s="4" t="str">
        <f>IFERROR(VLOOKUP($B483&amp;$C483,GA[],2,FALSE),"")</f>
        <v/>
      </c>
      <c r="F483" s="43">
        <f>SUMIFS(
     UA[AmountYTD],
     UA[CompanyShortName],F$5,
     UA[Source],Source,
     UA[Year],Year,
     UA[Month],Month,
     UA[AccountCode],$B483&amp;$C483,
     UA[GroupStructure],GroupStructure
  )</f>
        <v>0</v>
      </c>
      <c r="H483" s="43">
        <f>SUMIFS(
     UA[AmountYTD],
     UA[CompanyShortName],H$5,
     UA[Source],Source,
     UA[Year],Year,
     UA[Month],Month,
     UA[AccountCode],$B483&amp;$C483,
     UA[GroupStructure],GroupStructure
  )</f>
        <v>0</v>
      </c>
      <c r="J483" s="43">
        <f>SUMIFS(
     UA[AmountYTD],
     UA[CompanyShortName],J$5,
     UA[Source],Source,
     UA[Year],Year,
     UA[Month],Month,
     UA[AccountCode],$B483&amp;$C483,
     UA[GroupStructure],GroupStructure
  )</f>
        <v>0</v>
      </c>
      <c r="L483" s="43">
        <f>SUMIFS(
     UA[AmountYTD],
     UA[CompanyShortName],L$5,
     UA[Source],Source,
     UA[Year],Year,
     UA[Month],Month,
     UA[AccountCode],$B483&amp;$C483,
     UA[GroupStructure],GroupStructure
  )</f>
        <v>0</v>
      </c>
      <c r="N483" s="43">
        <f>SUMIFS(
     UA[AmountYTD],
     UA[CompanyShortName],N$5,
     UA[Source],Source,
     UA[Year],Year,
     UA[Month],Month,
     UA[AccountCode],$B483&amp;$C483,
     UA[GroupStructure],GroupStructure
  )</f>
        <v>0</v>
      </c>
      <c r="P483" s="43">
        <f>SUMIFS(
     UA[AmountYTD],
     UA[CompanyShortName],P$5,
     UA[Source],Source,
     UA[Year],Year,
     UA[Month],Month,
     UA[AccountCode],$B483&amp;$C483,
     UA[GroupStructure],GroupStructure
  )</f>
        <v>0</v>
      </c>
      <c r="R483" s="43">
        <f>SUMIFS(
     UA[AmountYTD],
     UA[CompanyShortName],R$5,
     UA[Source],Source,
     UA[Year],Year,
     UA[Month],Month,
     UA[AccountCode],$B483&amp;$C483,
     UA[GroupStructure],GroupStructure
  )</f>
        <v>0</v>
      </c>
      <c r="T483" s="43">
        <f>SUMIFS(
     UA[AmountYTD],
     UA[CompanyShortName],T$5,
     UA[Source],Source,
     UA[Year],Year,
     UA[Month],Month,
     UA[AccountCode],$B483&amp;$C483,
     UA[GroupStructure],GroupStructure
  )</f>
        <v>0</v>
      </c>
      <c r="V483" s="43">
        <f>SUMIFS(
     UA[AmountYTD],
     UA[CompanyShortName],V$5,
     UA[Source],Source,
     UA[Year],Year,
     UA[Month],Month,
     UA[AccountCode],$B483&amp;$C483,
     UA[GroupStructure],GroupStructure
  )</f>
        <v>0</v>
      </c>
      <c r="X483" s="43">
        <f>SUMIFS(
     UA[AmountYTD],
     UA[CompanyShortName],X$5,
     UA[Source],Source,
     UA[Year],Year,
     UA[Month],Month,
     UA[AccountCode],$B483&amp;$C483,
     UA[GroupStructure],GroupStructure
  )</f>
        <v>0</v>
      </c>
      <c r="Z483" s="43">
        <f>SUMIFS(
     UA[AmountYTD],
     UA[CompanyShortName],Z$5,
     UA[Source],Source,
     UA[Year],Year,
     UA[Month],Month,
     UA[AccountCode],$B483&amp;$C483,
     UA[GroupStructure],GroupStructure
  )</f>
        <v>0</v>
      </c>
      <c r="AB483" s="43">
        <f>SUMIFS(
     UA[AmountYTD],
     UA[CompanyShortName],AB$5,
     UA[Source],Source,
     UA[Year],Year,
     UA[Month],Month,
     UA[AccountCode],$B483&amp;$C483,
     UA[GroupStructure],GroupStructure
  )</f>
        <v>0</v>
      </c>
      <c r="AD483" s="43">
        <f>SUMIFS(
     UA[AmountYTD],
     UA[CompanyShortName],AD$5,
     UA[Source],Source,
     UA[Year],Year,
     UA[Month],Month,
     UA[AccountCode],$B483&amp;$C483,
     UA[GroupStructure],GroupStructure
  )</f>
        <v>0</v>
      </c>
      <c r="AF483" s="43">
        <f>SUMIFS(
     UA[AmountYTD],
     UA[CompanyShortName],AF$5,
     UA[Source],Source,
     UA[Year],Year,
     UA[Month],Month,
     UA[AccountCode],$B483&amp;$C483,
     UA[GroupStructure],GroupStructure
  )</f>
        <v>0</v>
      </c>
      <c r="AH483" s="43">
        <f>SUMIFS(
     UA[AmountYTD],
     UA[CompanyShortName],AH$5,
     UA[Source],Source,
     UA[Year],Year,
     UA[Month],Month,
     UA[AccountCode],$B483&amp;$C483,
     UA[GroupStructure],GroupStructure
  )</f>
        <v>0</v>
      </c>
      <c r="AJ483" s="43">
        <f>SUMIFS(
     UA[AmountYTD],
     UA[CompanyShortName],AJ$5,
     UA[Source],Source,
     UA[Year],Year,
     UA[Month],Month,
     UA[AccountCode],$B483&amp;$C483,
     UA[GroupStructure],GroupStructure
  )</f>
        <v>0</v>
      </c>
      <c r="AL483" s="43">
        <f>SUMIFS(
     UA[AmountYTD],
     UA[CompanyShortName],AL$5,
     UA[Source],Source,
     UA[Year],Year,
     UA[Month],Month,
     UA[AccountCode],$B483&amp;$C483,
     UA[GroupStructure],GroupStructure
  )</f>
        <v>0</v>
      </c>
      <c r="AN483" s="43">
        <f>SUMIFS(
     UA[AmountYTD],
     UA[CompanyShortName],AN$5,
     UA[Source],Source,
     UA[Year],Year,
     UA[Month],Month,
     UA[AccountCode],$B483&amp;$C483,
     UA[GroupStructure],GroupStructure
  )</f>
        <v>0</v>
      </c>
      <c r="AP483" s="43">
        <f>SUMIFS(
     UA[AmountYTD],
     UA[CompanyShortName],AP$5,
     UA[Source],Source,
     UA[Year],Year,
     UA[Month],Month,
     UA[AccountCode],$B483&amp;$C483,
     UA[GroupStructure],GroupStructure
  )</f>
        <v>0</v>
      </c>
      <c r="AR483" s="43">
        <f>SUMIFS(
     UA[AmountYTD],
     UA[CompanyShortName],AR$5,
     UA[Source],Source,
     UA[Year],Year,
     UA[Month],Month,
     UA[AccountCode],$B483&amp;$C483,
     UA[GroupStructure],GroupStructure
  )</f>
        <v>0</v>
      </c>
    </row>
    <row r="484" spans="1:45" ht="17.100000000000001" hidden="1" customHeight="1" outlineLevel="2" x14ac:dyDescent="0.25">
      <c r="B484" s="4">
        <f t="shared" si="612"/>
        <v>0</v>
      </c>
      <c r="C484" s="4">
        <f t="shared" si="613"/>
        <v>170</v>
      </c>
      <c r="D484" s="4" t="str">
        <f>IFERROR(VLOOKUP($B484&amp;$C484,GA[],2,FALSE),"")</f>
        <v/>
      </c>
      <c r="F484" s="43">
        <f>SUMIFS(
     UA[AmountYTD],
     UA[CompanyShortName],F$5,
     UA[Source],Source,
     UA[Year],Year,
     UA[Month],Month,
     UA[AccountCode],$B484&amp;$C484,
     UA[GroupStructure],GroupStructure
  )</f>
        <v>0</v>
      </c>
      <c r="H484" s="43">
        <f>SUMIFS(
     UA[AmountYTD],
     UA[CompanyShortName],H$5,
     UA[Source],Source,
     UA[Year],Year,
     UA[Month],Month,
     UA[AccountCode],$B484&amp;$C484,
     UA[GroupStructure],GroupStructure
  )</f>
        <v>0</v>
      </c>
      <c r="J484" s="43">
        <f>SUMIFS(
     UA[AmountYTD],
     UA[CompanyShortName],J$5,
     UA[Source],Source,
     UA[Year],Year,
     UA[Month],Month,
     UA[AccountCode],$B484&amp;$C484,
     UA[GroupStructure],GroupStructure
  )</f>
        <v>0</v>
      </c>
      <c r="L484" s="43">
        <f>SUMIFS(
     UA[AmountYTD],
     UA[CompanyShortName],L$5,
     UA[Source],Source,
     UA[Year],Year,
     UA[Month],Month,
     UA[AccountCode],$B484&amp;$C484,
     UA[GroupStructure],GroupStructure
  )</f>
        <v>0</v>
      </c>
      <c r="N484" s="43">
        <f>SUMIFS(
     UA[AmountYTD],
     UA[CompanyShortName],N$5,
     UA[Source],Source,
     UA[Year],Year,
     UA[Month],Month,
     UA[AccountCode],$B484&amp;$C484,
     UA[GroupStructure],GroupStructure
  )</f>
        <v>0</v>
      </c>
      <c r="P484" s="43">
        <f>SUMIFS(
     UA[AmountYTD],
     UA[CompanyShortName],P$5,
     UA[Source],Source,
     UA[Year],Year,
     UA[Month],Month,
     UA[AccountCode],$B484&amp;$C484,
     UA[GroupStructure],GroupStructure
  )</f>
        <v>0</v>
      </c>
      <c r="R484" s="43">
        <f>SUMIFS(
     UA[AmountYTD],
     UA[CompanyShortName],R$5,
     UA[Source],Source,
     UA[Year],Year,
     UA[Month],Month,
     UA[AccountCode],$B484&amp;$C484,
     UA[GroupStructure],GroupStructure
  )</f>
        <v>0</v>
      </c>
      <c r="T484" s="43">
        <f>SUMIFS(
     UA[AmountYTD],
     UA[CompanyShortName],T$5,
     UA[Source],Source,
     UA[Year],Year,
     UA[Month],Month,
     UA[AccountCode],$B484&amp;$C484,
     UA[GroupStructure],GroupStructure
  )</f>
        <v>0</v>
      </c>
      <c r="V484" s="43">
        <f>SUMIFS(
     UA[AmountYTD],
     UA[CompanyShortName],V$5,
     UA[Source],Source,
     UA[Year],Year,
     UA[Month],Month,
     UA[AccountCode],$B484&amp;$C484,
     UA[GroupStructure],GroupStructure
  )</f>
        <v>0</v>
      </c>
      <c r="X484" s="43">
        <f>SUMIFS(
     UA[AmountYTD],
     UA[CompanyShortName],X$5,
     UA[Source],Source,
     UA[Year],Year,
     UA[Month],Month,
     UA[AccountCode],$B484&amp;$C484,
     UA[GroupStructure],GroupStructure
  )</f>
        <v>0</v>
      </c>
      <c r="Z484" s="43">
        <f>SUMIFS(
     UA[AmountYTD],
     UA[CompanyShortName],Z$5,
     UA[Source],Source,
     UA[Year],Year,
     UA[Month],Month,
     UA[AccountCode],$B484&amp;$C484,
     UA[GroupStructure],GroupStructure
  )</f>
        <v>0</v>
      </c>
      <c r="AB484" s="43">
        <f>SUMIFS(
     UA[AmountYTD],
     UA[CompanyShortName],AB$5,
     UA[Source],Source,
     UA[Year],Year,
     UA[Month],Month,
     UA[AccountCode],$B484&amp;$C484,
     UA[GroupStructure],GroupStructure
  )</f>
        <v>0</v>
      </c>
      <c r="AD484" s="43">
        <f>SUMIFS(
     UA[AmountYTD],
     UA[CompanyShortName],AD$5,
     UA[Source],Source,
     UA[Year],Year,
     UA[Month],Month,
     UA[AccountCode],$B484&amp;$C484,
     UA[GroupStructure],GroupStructure
  )</f>
        <v>0</v>
      </c>
      <c r="AF484" s="43">
        <f>SUMIFS(
     UA[AmountYTD],
     UA[CompanyShortName],AF$5,
     UA[Source],Source,
     UA[Year],Year,
     UA[Month],Month,
     UA[AccountCode],$B484&amp;$C484,
     UA[GroupStructure],GroupStructure
  )</f>
        <v>0</v>
      </c>
      <c r="AH484" s="43">
        <f>SUMIFS(
     UA[AmountYTD],
     UA[CompanyShortName],AH$5,
     UA[Source],Source,
     UA[Year],Year,
     UA[Month],Month,
     UA[AccountCode],$B484&amp;$C484,
     UA[GroupStructure],GroupStructure
  )</f>
        <v>0</v>
      </c>
      <c r="AJ484" s="43">
        <f>SUMIFS(
     UA[AmountYTD],
     UA[CompanyShortName],AJ$5,
     UA[Source],Source,
     UA[Year],Year,
     UA[Month],Month,
     UA[AccountCode],$B484&amp;$C484,
     UA[GroupStructure],GroupStructure
  )</f>
        <v>0</v>
      </c>
      <c r="AL484" s="43">
        <f>SUMIFS(
     UA[AmountYTD],
     UA[CompanyShortName],AL$5,
     UA[Source],Source,
     UA[Year],Year,
     UA[Month],Month,
     UA[AccountCode],$B484&amp;$C484,
     UA[GroupStructure],GroupStructure
  )</f>
        <v>0</v>
      </c>
      <c r="AN484" s="43">
        <f>SUMIFS(
     UA[AmountYTD],
     UA[CompanyShortName],AN$5,
     UA[Source],Source,
     UA[Year],Year,
     UA[Month],Month,
     UA[AccountCode],$B484&amp;$C484,
     UA[GroupStructure],GroupStructure
  )</f>
        <v>0</v>
      </c>
      <c r="AP484" s="43">
        <f>SUMIFS(
     UA[AmountYTD],
     UA[CompanyShortName],AP$5,
     UA[Source],Source,
     UA[Year],Year,
     UA[Month],Month,
     UA[AccountCode],$B484&amp;$C484,
     UA[GroupStructure],GroupStructure
  )</f>
        <v>0</v>
      </c>
      <c r="AR484" s="43">
        <f>SUMIFS(
     UA[AmountYTD],
     UA[CompanyShortName],AR$5,
     UA[Source],Source,
     UA[Year],Year,
     UA[Month],Month,
     UA[AccountCode],$B484&amp;$C484,
     UA[GroupStructure],GroupStructure
  )</f>
        <v>0</v>
      </c>
    </row>
    <row r="485" spans="1:45" s="5" customFormat="1" ht="17.100000000000001" hidden="1" customHeight="1" outlineLevel="2" x14ac:dyDescent="0.25">
      <c r="A485" s="58"/>
      <c r="B485" s="58">
        <f t="shared" si="612"/>
        <v>0</v>
      </c>
      <c r="C485" s="58">
        <f>C475</f>
        <v>199</v>
      </c>
      <c r="D485" s="58" t="str">
        <f>IFERROR(VLOOKUP($B485&amp;$C485,GA[],2,FALSE),"")</f>
        <v/>
      </c>
      <c r="E485" s="60"/>
      <c r="F485" s="61">
        <f>SUMIFS(
     UA[AmountYTD],
     UA[CompanyShortName],F$5,
     UA[Source],Source,
     UA[Year],Year,
     UA[Month],Month,
     UA[AccountCode],$B485&amp;$C485,
     UA[GroupStructure],GroupStructure
  )</f>
        <v>0</v>
      </c>
      <c r="G485" s="60"/>
      <c r="H485" s="61">
        <f>SUMIFS(
     UA[AmountYTD],
     UA[CompanyShortName],H$5,
     UA[Source],Source,
     UA[Year],Year,
     UA[Month],Month,
     UA[AccountCode],$B485&amp;$C485,
     UA[GroupStructure],GroupStructure
  )</f>
        <v>0</v>
      </c>
      <c r="I485" s="60"/>
      <c r="J485" s="61">
        <f>SUMIFS(
     UA[AmountYTD],
     UA[CompanyShortName],J$5,
     UA[Source],Source,
     UA[Year],Year,
     UA[Month],Month,
     UA[AccountCode],$B485&amp;$C485,
     UA[GroupStructure],GroupStructure
  )</f>
        <v>0</v>
      </c>
      <c r="K485" s="60"/>
      <c r="L485" s="61">
        <f>SUMIFS(
     UA[AmountYTD],
     UA[CompanyShortName],L$5,
     UA[Source],Source,
     UA[Year],Year,
     UA[Month],Month,
     UA[AccountCode],$B485&amp;$C485,
     UA[GroupStructure],GroupStructure
  )</f>
        <v>0</v>
      </c>
      <c r="M485" s="60"/>
      <c r="N485" s="61">
        <f>SUMIFS(
     UA[AmountYTD],
     UA[CompanyShortName],N$5,
     UA[Source],Source,
     UA[Year],Year,
     UA[Month],Month,
     UA[AccountCode],$B485&amp;$C485,
     UA[GroupStructure],GroupStructure
  )</f>
        <v>0</v>
      </c>
      <c r="O485" s="60"/>
      <c r="P485" s="61">
        <f>SUMIFS(
     UA[AmountYTD],
     UA[CompanyShortName],P$5,
     UA[Source],Source,
     UA[Year],Year,
     UA[Month],Month,
     UA[AccountCode],$B485&amp;$C485,
     UA[GroupStructure],GroupStructure
  )</f>
        <v>0</v>
      </c>
      <c r="Q485" s="60"/>
      <c r="R485" s="61">
        <f>SUMIFS(
     UA[AmountYTD],
     UA[CompanyShortName],R$5,
     UA[Source],Source,
     UA[Year],Year,
     UA[Month],Month,
     UA[AccountCode],$B485&amp;$C485,
     UA[GroupStructure],GroupStructure
  )</f>
        <v>0</v>
      </c>
      <c r="S485" s="60"/>
      <c r="T485" s="61">
        <f>SUMIFS(
     UA[AmountYTD],
     UA[CompanyShortName],T$5,
     UA[Source],Source,
     UA[Year],Year,
     UA[Month],Month,
     UA[AccountCode],$B485&amp;$C485,
     UA[GroupStructure],GroupStructure
  )</f>
        <v>0</v>
      </c>
      <c r="U485" s="60"/>
      <c r="V485" s="61">
        <f>SUMIFS(
     UA[AmountYTD],
     UA[CompanyShortName],V$5,
     UA[Source],Source,
     UA[Year],Year,
     UA[Month],Month,
     UA[AccountCode],$B485&amp;$C485,
     UA[GroupStructure],GroupStructure
  )</f>
        <v>0</v>
      </c>
      <c r="W485" s="60"/>
      <c r="X485" s="61">
        <f>SUMIFS(
     UA[AmountYTD],
     UA[CompanyShortName],X$5,
     UA[Source],Source,
     UA[Year],Year,
     UA[Month],Month,
     UA[AccountCode],$B485&amp;$C485,
     UA[GroupStructure],GroupStructure
  )</f>
        <v>0</v>
      </c>
      <c r="Y485" s="60"/>
      <c r="Z485" s="61">
        <f>SUMIFS(
     UA[AmountYTD],
     UA[CompanyShortName],Z$5,
     UA[Source],Source,
     UA[Year],Year,
     UA[Month],Month,
     UA[AccountCode],$B485&amp;$C485,
     UA[GroupStructure],GroupStructure
  )</f>
        <v>0</v>
      </c>
      <c r="AA485" s="60"/>
      <c r="AB485" s="61">
        <f>SUMIFS(
     UA[AmountYTD],
     UA[CompanyShortName],AB$5,
     UA[Source],Source,
     UA[Year],Year,
     UA[Month],Month,
     UA[AccountCode],$B485&amp;$C485,
     UA[GroupStructure],GroupStructure
  )</f>
        <v>0</v>
      </c>
      <c r="AC485" s="60"/>
      <c r="AD485" s="61">
        <f>SUMIFS(
     UA[AmountYTD],
     UA[CompanyShortName],AD$5,
     UA[Source],Source,
     UA[Year],Year,
     UA[Month],Month,
     UA[AccountCode],$B485&amp;$C485,
     UA[GroupStructure],GroupStructure
  )</f>
        <v>0</v>
      </c>
      <c r="AE485" s="60"/>
      <c r="AF485" s="61">
        <f>SUMIFS(
     UA[AmountYTD],
     UA[CompanyShortName],AF$5,
     UA[Source],Source,
     UA[Year],Year,
     UA[Month],Month,
     UA[AccountCode],$B485&amp;$C485,
     UA[GroupStructure],GroupStructure
  )</f>
        <v>0</v>
      </c>
      <c r="AG485" s="60"/>
      <c r="AH485" s="61">
        <f>SUMIFS(
     UA[AmountYTD],
     UA[CompanyShortName],AH$5,
     UA[Source],Source,
     UA[Year],Year,
     UA[Month],Month,
     UA[AccountCode],$B485&amp;$C485,
     UA[GroupStructure],GroupStructure
  )</f>
        <v>0</v>
      </c>
      <c r="AI485" s="60"/>
      <c r="AJ485" s="61">
        <f>SUMIFS(
     UA[AmountYTD],
     UA[CompanyShortName],AJ$5,
     UA[Source],Source,
     UA[Year],Year,
     UA[Month],Month,
     UA[AccountCode],$B485&amp;$C485,
     UA[GroupStructure],GroupStructure
  )</f>
        <v>0</v>
      </c>
      <c r="AK485" s="60"/>
      <c r="AL485" s="61">
        <f>SUMIFS(
     UA[AmountYTD],
     UA[CompanyShortName],AL$5,
     UA[Source],Source,
     UA[Year],Year,
     UA[Month],Month,
     UA[AccountCode],$B485&amp;$C485,
     UA[GroupStructure],GroupStructure
  )</f>
        <v>0</v>
      </c>
      <c r="AM485" s="60"/>
      <c r="AN485" s="61">
        <f>SUMIFS(
     UA[AmountYTD],
     UA[CompanyShortName],AN$5,
     UA[Source],Source,
     UA[Year],Year,
     UA[Month],Month,
     UA[AccountCode],$B485&amp;$C485,
     UA[GroupStructure],GroupStructure
  )</f>
        <v>0</v>
      </c>
      <c r="AO485" s="60"/>
      <c r="AP485" s="61">
        <f>SUMIFS(
     UA[AmountYTD],
     UA[CompanyShortName],AP$5,
     UA[Source],Source,
     UA[Year],Year,
     UA[Month],Month,
     UA[AccountCode],$B485&amp;$C485,
     UA[GroupStructure],GroupStructure
  )</f>
        <v>0</v>
      </c>
      <c r="AQ485" s="60"/>
      <c r="AR485" s="61">
        <f>SUMIFS(
     UA[AmountYTD],
     UA[CompanyShortName],AR$5,
     UA[Source],Source,
     UA[Year],Year,
     UA[Month],Month,
     UA[AccountCode],$B485&amp;$C485,
     UA[GroupStructure],GroupStructure
  )</f>
        <v>0</v>
      </c>
      <c r="AS485" s="60"/>
    </row>
    <row r="486" spans="1:45" ht="17.100000000000001" hidden="1" customHeight="1" outlineLevel="2" x14ac:dyDescent="0.25">
      <c r="D486" s="4" t="s">
        <v>125</v>
      </c>
      <c r="F486" s="43">
        <f>F485-SUM(F478:F484)</f>
        <v>0</v>
      </c>
      <c r="H486" s="43">
        <f>H485-SUM(H478:H484)</f>
        <v>0</v>
      </c>
      <c r="J486" s="43">
        <f>J485-SUM(J478:J484)</f>
        <v>0</v>
      </c>
      <c r="L486" s="43">
        <f>L485-SUM(L478:L484)</f>
        <v>0</v>
      </c>
      <c r="N486" s="43">
        <f>N485-SUM(N478:N484)</f>
        <v>0</v>
      </c>
      <c r="P486" s="43">
        <f>P485-SUM(P478:P484)</f>
        <v>0</v>
      </c>
      <c r="R486" s="43">
        <f>R485-SUM(R478:R484)</f>
        <v>0</v>
      </c>
      <c r="T486" s="43">
        <f>T485-SUM(T478:T484)</f>
        <v>0</v>
      </c>
      <c r="V486" s="43">
        <f>V485-SUM(V478:V484)</f>
        <v>0</v>
      </c>
      <c r="X486" s="43">
        <f>X485-SUM(X478:X484)</f>
        <v>0</v>
      </c>
      <c r="Z486" s="43">
        <f>Z485-SUM(Z478:Z484)</f>
        <v>0</v>
      </c>
      <c r="AB486" s="43">
        <f>AB485-SUM(AB478:AB484)</f>
        <v>0</v>
      </c>
      <c r="AD486" s="43">
        <f>AD485-SUM(AD478:AD484)</f>
        <v>0</v>
      </c>
      <c r="AF486" s="43">
        <f>AF485-SUM(AF478:AF484)</f>
        <v>0</v>
      </c>
      <c r="AH486" s="43">
        <f>AH485-SUM(AH478:AH484)</f>
        <v>0</v>
      </c>
      <c r="AJ486" s="43">
        <f>AJ485-SUM(AJ478:AJ484)</f>
        <v>0</v>
      </c>
      <c r="AL486" s="43">
        <f>AL485-SUM(AL478:AL484)</f>
        <v>0</v>
      </c>
      <c r="AN486" s="43">
        <f>AN485-SUM(AN478:AN484)</f>
        <v>0</v>
      </c>
      <c r="AP486" s="43">
        <f>AP485-SUM(AP478:AP484)</f>
        <v>0</v>
      </c>
      <c r="AR486" s="43">
        <f>AR485-SUM(AR478:AR484)</f>
        <v>0</v>
      </c>
    </row>
    <row r="487" spans="1:45" ht="17.100000000000001" hidden="1" customHeight="1" outlineLevel="2" x14ac:dyDescent="0.25"/>
    <row r="488" spans="1:45" s="5" customFormat="1" ht="17.100000000000001" hidden="1" customHeight="1" outlineLevel="2" x14ac:dyDescent="0.25">
      <c r="A488" s="58"/>
      <c r="B488" s="58">
        <f>B485</f>
        <v>0</v>
      </c>
      <c r="C488" s="59">
        <v>399</v>
      </c>
      <c r="D488" s="58" t="e">
        <f>VLOOKUP($B488&amp;$C488,GA[],2,FALSE)&amp;"  -  PY"</f>
        <v>#N/A</v>
      </c>
      <c r="E488" s="60"/>
      <c r="F488" s="61">
        <f>SUMIFS(
     UA[AmountYTD],
     UA[CompanyShortName],F$5,
     UA[Source],Source,
     UA[Year],YearEndYear,
     UA[Month],YearEnd,
     UA[AccountCode],$B488&amp;$C488,
     UA[GroupStructure],GroupStructure
  )</f>
        <v>0</v>
      </c>
      <c r="G488" s="60"/>
      <c r="H488" s="61">
        <f>SUMIFS(
     UA[AmountYTD],
     UA[CompanyShortName],H$5,
     UA[Source],Source,
     UA[Year],YearEndYear,
     UA[Month],YearEnd,
     UA[AccountCode],$B488&amp;$C488,
     UA[GroupStructure],GroupStructure
  )</f>
        <v>0</v>
      </c>
      <c r="I488" s="60"/>
      <c r="J488" s="61">
        <f>SUMIFS(
     UA[AmountYTD],
     UA[CompanyShortName],J$5,
     UA[Source],Source,
     UA[Year],YearEndYear,
     UA[Month],YearEnd,
     UA[AccountCode],$B488&amp;$C488,
     UA[GroupStructure],GroupStructure
  )</f>
        <v>0</v>
      </c>
      <c r="K488" s="60"/>
      <c r="L488" s="61">
        <f>SUMIFS(
     UA[AmountYTD],
     UA[CompanyShortName],L$5,
     UA[Source],Source,
     UA[Year],YearEndYear,
     UA[Month],YearEnd,
     UA[AccountCode],$B488&amp;$C488,
     UA[GroupStructure],GroupStructure
  )</f>
        <v>0</v>
      </c>
      <c r="M488" s="60"/>
      <c r="N488" s="61">
        <f>SUMIFS(
     UA[AmountYTD],
     UA[CompanyShortName],N$5,
     UA[Source],Source,
     UA[Year],YearEndYear,
     UA[Month],YearEnd,
     UA[AccountCode],$B488&amp;$C488,
     UA[GroupStructure],GroupStructure
  )</f>
        <v>0</v>
      </c>
      <c r="O488" s="60"/>
      <c r="P488" s="61">
        <f>SUMIFS(
     UA[AmountYTD],
     UA[CompanyShortName],P$5,
     UA[Source],Source,
     UA[Year],YearEndYear,
     UA[Month],YearEnd,
     UA[AccountCode],$B488&amp;$C488,
     UA[GroupStructure],GroupStructure
  )</f>
        <v>0</v>
      </c>
      <c r="Q488" s="60"/>
      <c r="R488" s="61">
        <f>SUMIFS(
     UA[AmountYTD],
     UA[CompanyShortName],R$5,
     UA[Source],Source,
     UA[Year],YearEndYear,
     UA[Month],YearEnd,
     UA[AccountCode],$B488&amp;$C488,
     UA[GroupStructure],GroupStructure
  )</f>
        <v>0</v>
      </c>
      <c r="S488" s="60"/>
      <c r="T488" s="61">
        <f>SUMIFS(
     UA[AmountYTD],
     UA[CompanyShortName],T$5,
     UA[Source],Source,
     UA[Year],YearEndYear,
     UA[Month],YearEnd,
     UA[AccountCode],$B488&amp;$C488,
     UA[GroupStructure],GroupStructure
  )</f>
        <v>0</v>
      </c>
      <c r="U488" s="60"/>
      <c r="V488" s="61">
        <f>SUMIFS(
     UA[AmountYTD],
     UA[CompanyShortName],V$5,
     UA[Source],Source,
     UA[Year],YearEndYear,
     UA[Month],YearEnd,
     UA[AccountCode],$B488&amp;$C488,
     UA[GroupStructure],GroupStructure
  )</f>
        <v>0</v>
      </c>
      <c r="W488" s="60"/>
      <c r="X488" s="61">
        <f>SUMIFS(
     UA[AmountYTD],
     UA[CompanyShortName],X$5,
     UA[Source],Source,
     UA[Year],YearEndYear,
     UA[Month],YearEnd,
     UA[AccountCode],$B488&amp;$C488,
     UA[GroupStructure],GroupStructure
  )</f>
        <v>0</v>
      </c>
      <c r="Y488" s="60"/>
      <c r="Z488" s="61">
        <f>SUMIFS(
     UA[AmountYTD],
     UA[CompanyShortName],Z$5,
     UA[Source],Source,
     UA[Year],YearEndYear,
     UA[Month],YearEnd,
     UA[AccountCode],$B488&amp;$C488,
     UA[GroupStructure],GroupStructure
  )</f>
        <v>0</v>
      </c>
      <c r="AA488" s="60"/>
      <c r="AB488" s="61">
        <f>SUMIFS(
     UA[AmountYTD],
     UA[CompanyShortName],AB$5,
     UA[Source],Source,
     UA[Year],YearEndYear,
     UA[Month],YearEnd,
     UA[AccountCode],$B488&amp;$C488,
     UA[GroupStructure],GroupStructure
  )</f>
        <v>0</v>
      </c>
      <c r="AC488" s="60"/>
      <c r="AD488" s="61">
        <f>SUMIFS(
     UA[AmountYTD],
     UA[CompanyShortName],AD$5,
     UA[Source],Source,
     UA[Year],YearEndYear,
     UA[Month],YearEnd,
     UA[AccountCode],$B488&amp;$C488,
     UA[GroupStructure],GroupStructure
  )</f>
        <v>0</v>
      </c>
      <c r="AE488" s="60"/>
      <c r="AF488" s="61">
        <f>SUMIFS(
     UA[AmountYTD],
     UA[CompanyShortName],AF$5,
     UA[Source],Source,
     UA[Year],YearEndYear,
     UA[Month],YearEnd,
     UA[AccountCode],$B488&amp;$C488,
     UA[GroupStructure],GroupStructure
  )</f>
        <v>0</v>
      </c>
      <c r="AG488" s="60"/>
      <c r="AH488" s="61">
        <f>SUMIFS(
     UA[AmountYTD],
     UA[CompanyShortName],AH$5,
     UA[Source],Source,
     UA[Year],YearEndYear,
     UA[Month],YearEnd,
     UA[AccountCode],$B488&amp;$C488,
     UA[GroupStructure],GroupStructure
  )</f>
        <v>0</v>
      </c>
      <c r="AI488" s="60"/>
      <c r="AJ488" s="61">
        <f>SUMIFS(
     UA[AmountYTD],
     UA[CompanyShortName],AJ$5,
     UA[Source],Source,
     UA[Year],YearEndYear,
     UA[Month],YearEnd,
     UA[AccountCode],$B488&amp;$C488,
     UA[GroupStructure],GroupStructure
  )</f>
        <v>0</v>
      </c>
      <c r="AK488" s="60"/>
      <c r="AL488" s="61">
        <f>SUMIFS(
     UA[AmountYTD],
     UA[CompanyShortName],AL$5,
     UA[Source],Source,
     UA[Year],YearEndYear,
     UA[Month],YearEnd,
     UA[AccountCode],$B488&amp;$C488,
     UA[GroupStructure],GroupStructure
  )</f>
        <v>0</v>
      </c>
      <c r="AM488" s="60"/>
      <c r="AN488" s="61">
        <f>SUMIFS(
     UA[AmountYTD],
     UA[CompanyShortName],AN$5,
     UA[Source],Source,
     UA[Year],YearEndYear,
     UA[Month],YearEnd,
     UA[AccountCode],$B488&amp;$C488,
     UA[GroupStructure],GroupStructure
  )</f>
        <v>0</v>
      </c>
      <c r="AO488" s="60"/>
      <c r="AP488" s="61">
        <f>SUMIFS(
     UA[AmountYTD],
     UA[CompanyShortName],AP$5,
     UA[Source],Source,
     UA[Year],YearEndYear,
     UA[Month],YearEnd,
     UA[AccountCode],$B488&amp;$C488,
     UA[GroupStructure],GroupStructure
  )</f>
        <v>0</v>
      </c>
      <c r="AQ488" s="60"/>
      <c r="AR488" s="61">
        <f>SUMIFS(
     UA[AmountYTD],
     UA[CompanyShortName],AR$5,
     UA[Source],Source,
     UA[Year],YearEndYear,
     UA[Month],YearEnd,
     UA[AccountCode],$B488&amp;$C488,
     UA[GroupStructure],GroupStructure
  )</f>
        <v>0</v>
      </c>
      <c r="AS488" s="60"/>
    </row>
    <row r="489" spans="1:45" ht="17.100000000000001" hidden="1" customHeight="1" outlineLevel="2" x14ac:dyDescent="0.25">
      <c r="D489" s="4" t="s">
        <v>124</v>
      </c>
      <c r="F489" s="43">
        <f>F491-F488</f>
        <v>0</v>
      </c>
      <c r="H489" s="43">
        <f t="shared" ref="H489" si="614">H491-H488</f>
        <v>0</v>
      </c>
      <c r="J489" s="43">
        <f t="shared" ref="J489" si="615">J491-J488</f>
        <v>0</v>
      </c>
      <c r="L489" s="43">
        <f t="shared" ref="L489" si="616">L491-L488</f>
        <v>0</v>
      </c>
      <c r="N489" s="43">
        <f t="shared" ref="N489" si="617">N491-N488</f>
        <v>0</v>
      </c>
      <c r="P489" s="43">
        <f t="shared" ref="P489" si="618">P491-P488</f>
        <v>0</v>
      </c>
      <c r="R489" s="43">
        <f t="shared" ref="R489" si="619">R491-R488</f>
        <v>0</v>
      </c>
      <c r="T489" s="43">
        <f t="shared" ref="T489" si="620">T491-T488</f>
        <v>0</v>
      </c>
      <c r="V489" s="43">
        <f t="shared" ref="V489" si="621">V491-V488</f>
        <v>0</v>
      </c>
      <c r="X489" s="43">
        <f t="shared" ref="X489" si="622">X491-X488</f>
        <v>0</v>
      </c>
      <c r="Z489" s="43">
        <f t="shared" ref="Z489" si="623">Z491-Z488</f>
        <v>0</v>
      </c>
      <c r="AB489" s="43">
        <f t="shared" ref="AB489" si="624">AB491-AB488</f>
        <v>0</v>
      </c>
      <c r="AD489" s="43">
        <f t="shared" ref="AD489" si="625">AD491-AD488</f>
        <v>0</v>
      </c>
      <c r="AF489" s="43">
        <f t="shared" ref="AF489" si="626">AF491-AF488</f>
        <v>0</v>
      </c>
      <c r="AH489" s="43">
        <f t="shared" ref="AH489" si="627">AH491-AH488</f>
        <v>0</v>
      </c>
      <c r="AJ489" s="43">
        <f t="shared" ref="AJ489" si="628">AJ491-AJ488</f>
        <v>0</v>
      </c>
      <c r="AL489" s="43">
        <f t="shared" ref="AL489" si="629">AL491-AL488</f>
        <v>0</v>
      </c>
      <c r="AN489" s="43">
        <f t="shared" ref="AN489" si="630">AN491-AN488</f>
        <v>0</v>
      </c>
      <c r="AP489" s="43">
        <f t="shared" ref="AP489" si="631">AP491-AP488</f>
        <v>0</v>
      </c>
      <c r="AR489" s="43">
        <f t="shared" ref="AR489" si="632">AR491-AR488</f>
        <v>0</v>
      </c>
    </row>
    <row r="490" spans="1:45" ht="17.100000000000001" hidden="1" customHeight="1" outlineLevel="2" x14ac:dyDescent="0.25"/>
    <row r="491" spans="1:45" ht="17.100000000000001" hidden="1" customHeight="1" outlineLevel="2" x14ac:dyDescent="0.25">
      <c r="B491" s="4">
        <f>B488</f>
        <v>0</v>
      </c>
      <c r="C491" s="41">
        <v>310</v>
      </c>
      <c r="D491" s="4" t="str">
        <f>IFERROR(VLOOKUP($B491&amp;$C491,GA[],2,FALSE),"")</f>
        <v/>
      </c>
      <c r="F491" s="43">
        <f>SUMIFS(
     UA[AmountYTD],
     UA[CompanyShortName],F$5,
     UA[Source],Source,
     UA[Year],Year,
     UA[Month],Month,
     UA[AccountCode],$B491&amp;$C491,
     UA[GroupStructure],GroupStructure
  )</f>
        <v>0</v>
      </c>
      <c r="H491" s="43">
        <f>SUMIFS(
     UA[AmountYTD],
     UA[CompanyShortName],H$5,
     UA[Source],Source,
     UA[Year],Year,
     UA[Month],Month,
     UA[AccountCode],$B491&amp;$C491,
     UA[GroupStructure],GroupStructure
  )</f>
        <v>0</v>
      </c>
      <c r="J491" s="43">
        <f>SUMIFS(
     UA[AmountYTD],
     UA[CompanyShortName],J$5,
     UA[Source],Source,
     UA[Year],Year,
     UA[Month],Month,
     UA[AccountCode],$B491&amp;$C491,
     UA[GroupStructure],GroupStructure
  )</f>
        <v>0</v>
      </c>
      <c r="L491" s="43">
        <f>SUMIFS(
     UA[AmountYTD],
     UA[CompanyShortName],L$5,
     UA[Source],Source,
     UA[Year],Year,
     UA[Month],Month,
     UA[AccountCode],$B491&amp;$C491,
     UA[GroupStructure],GroupStructure
  )</f>
        <v>0</v>
      </c>
      <c r="N491" s="43">
        <f>SUMIFS(
     UA[AmountYTD],
     UA[CompanyShortName],N$5,
     UA[Source],Source,
     UA[Year],Year,
     UA[Month],Month,
     UA[AccountCode],$B491&amp;$C491,
     UA[GroupStructure],GroupStructure
  )</f>
        <v>0</v>
      </c>
      <c r="P491" s="43">
        <f>SUMIFS(
     UA[AmountYTD],
     UA[CompanyShortName],P$5,
     UA[Source],Source,
     UA[Year],Year,
     UA[Month],Month,
     UA[AccountCode],$B491&amp;$C491,
     UA[GroupStructure],GroupStructure
  )</f>
        <v>0</v>
      </c>
      <c r="R491" s="43">
        <f>SUMIFS(
     UA[AmountYTD],
     UA[CompanyShortName],R$5,
     UA[Source],Source,
     UA[Year],Year,
     UA[Month],Month,
     UA[AccountCode],$B491&amp;$C491,
     UA[GroupStructure],GroupStructure
  )</f>
        <v>0</v>
      </c>
      <c r="T491" s="43">
        <f>SUMIFS(
     UA[AmountYTD],
     UA[CompanyShortName],T$5,
     UA[Source],Source,
     UA[Year],Year,
     UA[Month],Month,
     UA[AccountCode],$B491&amp;$C491,
     UA[GroupStructure],GroupStructure
  )</f>
        <v>0</v>
      </c>
      <c r="V491" s="43">
        <f>SUMIFS(
     UA[AmountYTD],
     UA[CompanyShortName],V$5,
     UA[Source],Source,
     UA[Year],Year,
     UA[Month],Month,
     UA[AccountCode],$B491&amp;$C491,
     UA[GroupStructure],GroupStructure
  )</f>
        <v>0</v>
      </c>
      <c r="X491" s="43">
        <f>SUMIFS(
     UA[AmountYTD],
     UA[CompanyShortName],X$5,
     UA[Source],Source,
     UA[Year],Year,
     UA[Month],Month,
     UA[AccountCode],$B491&amp;$C491,
     UA[GroupStructure],GroupStructure
  )</f>
        <v>0</v>
      </c>
      <c r="Z491" s="43">
        <f>SUMIFS(
     UA[AmountYTD],
     UA[CompanyShortName],Z$5,
     UA[Source],Source,
     UA[Year],Year,
     UA[Month],Month,
     UA[AccountCode],$B491&amp;$C491,
     UA[GroupStructure],GroupStructure
  )</f>
        <v>0</v>
      </c>
      <c r="AB491" s="43">
        <f>SUMIFS(
     UA[AmountYTD],
     UA[CompanyShortName],AB$5,
     UA[Source],Source,
     UA[Year],Year,
     UA[Month],Month,
     UA[AccountCode],$B491&amp;$C491,
     UA[GroupStructure],GroupStructure
  )</f>
        <v>0</v>
      </c>
      <c r="AD491" s="43">
        <f>SUMIFS(
     UA[AmountYTD],
     UA[CompanyShortName],AD$5,
     UA[Source],Source,
     UA[Year],Year,
     UA[Month],Month,
     UA[AccountCode],$B491&amp;$C491,
     UA[GroupStructure],GroupStructure
  )</f>
        <v>0</v>
      </c>
      <c r="AF491" s="43">
        <f>SUMIFS(
     UA[AmountYTD],
     UA[CompanyShortName],AF$5,
     UA[Source],Source,
     UA[Year],Year,
     UA[Month],Month,
     UA[AccountCode],$B491&amp;$C491,
     UA[GroupStructure],GroupStructure
  )</f>
        <v>0</v>
      </c>
      <c r="AH491" s="43">
        <f>SUMIFS(
     UA[AmountYTD],
     UA[CompanyShortName],AH$5,
     UA[Source],Source,
     UA[Year],Year,
     UA[Month],Month,
     UA[AccountCode],$B491&amp;$C491,
     UA[GroupStructure],GroupStructure
  )</f>
        <v>0</v>
      </c>
      <c r="AJ491" s="43">
        <f>SUMIFS(
     UA[AmountYTD],
     UA[CompanyShortName],AJ$5,
     UA[Source],Source,
     UA[Year],Year,
     UA[Month],Month,
     UA[AccountCode],$B491&amp;$C491,
     UA[GroupStructure],GroupStructure
  )</f>
        <v>0</v>
      </c>
      <c r="AL491" s="43">
        <f>SUMIFS(
     UA[AmountYTD],
     UA[CompanyShortName],AL$5,
     UA[Source],Source,
     UA[Year],Year,
     UA[Month],Month,
     UA[AccountCode],$B491&amp;$C491,
     UA[GroupStructure],GroupStructure
  )</f>
        <v>0</v>
      </c>
      <c r="AN491" s="43">
        <f>SUMIFS(
     UA[AmountYTD],
     UA[CompanyShortName],AN$5,
     UA[Source],Source,
     UA[Year],Year,
     UA[Month],Month,
     UA[AccountCode],$B491&amp;$C491,
     UA[GroupStructure],GroupStructure
  )</f>
        <v>0</v>
      </c>
      <c r="AP491" s="43">
        <f>SUMIFS(
     UA[AmountYTD],
     UA[CompanyShortName],AP$5,
     UA[Source],Source,
     UA[Year],Year,
     UA[Month],Month,
     UA[AccountCode],$B491&amp;$C491,
     UA[GroupStructure],GroupStructure
  )</f>
        <v>0</v>
      </c>
      <c r="AR491" s="43">
        <f>SUMIFS(
     UA[AmountYTD],
     UA[CompanyShortName],AR$5,
     UA[Source],Source,
     UA[Year],Year,
     UA[Month],Month,
     UA[AccountCode],$B491&amp;$C491,
     UA[GroupStructure],GroupStructure
  )</f>
        <v>0</v>
      </c>
    </row>
    <row r="492" spans="1:45" ht="17.100000000000001" hidden="1" customHeight="1" outlineLevel="2" x14ac:dyDescent="0.25">
      <c r="B492" s="4">
        <f t="shared" ref="B492:B496" si="633">B491</f>
        <v>0</v>
      </c>
      <c r="C492" s="4">
        <f>C491+10</f>
        <v>320</v>
      </c>
      <c r="D492" s="4" t="str">
        <f>IFERROR(VLOOKUP($B492&amp;$C492,GA[],2,FALSE),"")</f>
        <v/>
      </c>
      <c r="F492" s="43">
        <f>SUMIFS(
     UA[AmountYTD],
     UA[CompanyShortName],F$5,
     UA[Source],Source,
     UA[Year],Year,
     UA[Month],Month,
     UA[AccountCode],$B492&amp;$C492,
     UA[GroupStructure],GroupStructure
  )</f>
        <v>0</v>
      </c>
      <c r="H492" s="43">
        <f>SUMIFS(
     UA[AmountYTD],
     UA[CompanyShortName],H$5,
     UA[Source],Source,
     UA[Year],Year,
     UA[Month],Month,
     UA[AccountCode],$B492&amp;$C492,
     UA[GroupStructure],GroupStructure
  )</f>
        <v>0</v>
      </c>
      <c r="J492" s="43">
        <f>SUMIFS(
     UA[AmountYTD],
     UA[CompanyShortName],J$5,
     UA[Source],Source,
     UA[Year],Year,
     UA[Month],Month,
     UA[AccountCode],$B492&amp;$C492,
     UA[GroupStructure],GroupStructure
  )</f>
        <v>0</v>
      </c>
      <c r="L492" s="43">
        <f>SUMIFS(
     UA[AmountYTD],
     UA[CompanyShortName],L$5,
     UA[Source],Source,
     UA[Year],Year,
     UA[Month],Month,
     UA[AccountCode],$B492&amp;$C492,
     UA[GroupStructure],GroupStructure
  )</f>
        <v>0</v>
      </c>
      <c r="N492" s="43">
        <f>SUMIFS(
     UA[AmountYTD],
     UA[CompanyShortName],N$5,
     UA[Source],Source,
     UA[Year],Year,
     UA[Month],Month,
     UA[AccountCode],$B492&amp;$C492,
     UA[GroupStructure],GroupStructure
  )</f>
        <v>0</v>
      </c>
      <c r="P492" s="43">
        <f>SUMIFS(
     UA[AmountYTD],
     UA[CompanyShortName],P$5,
     UA[Source],Source,
     UA[Year],Year,
     UA[Month],Month,
     UA[AccountCode],$B492&amp;$C492,
     UA[GroupStructure],GroupStructure
  )</f>
        <v>0</v>
      </c>
      <c r="R492" s="43">
        <f>SUMIFS(
     UA[AmountYTD],
     UA[CompanyShortName],R$5,
     UA[Source],Source,
     UA[Year],Year,
     UA[Month],Month,
     UA[AccountCode],$B492&amp;$C492,
     UA[GroupStructure],GroupStructure
  )</f>
        <v>0</v>
      </c>
      <c r="T492" s="43">
        <f>SUMIFS(
     UA[AmountYTD],
     UA[CompanyShortName],T$5,
     UA[Source],Source,
     UA[Year],Year,
     UA[Month],Month,
     UA[AccountCode],$B492&amp;$C492,
     UA[GroupStructure],GroupStructure
  )</f>
        <v>0</v>
      </c>
      <c r="V492" s="43">
        <f>SUMIFS(
     UA[AmountYTD],
     UA[CompanyShortName],V$5,
     UA[Source],Source,
     UA[Year],Year,
     UA[Month],Month,
     UA[AccountCode],$B492&amp;$C492,
     UA[GroupStructure],GroupStructure
  )</f>
        <v>0</v>
      </c>
      <c r="X492" s="43">
        <f>SUMIFS(
     UA[AmountYTD],
     UA[CompanyShortName],X$5,
     UA[Source],Source,
     UA[Year],Year,
     UA[Month],Month,
     UA[AccountCode],$B492&amp;$C492,
     UA[GroupStructure],GroupStructure
  )</f>
        <v>0</v>
      </c>
      <c r="Z492" s="43">
        <f>SUMIFS(
     UA[AmountYTD],
     UA[CompanyShortName],Z$5,
     UA[Source],Source,
     UA[Year],Year,
     UA[Month],Month,
     UA[AccountCode],$B492&amp;$C492,
     UA[GroupStructure],GroupStructure
  )</f>
        <v>0</v>
      </c>
      <c r="AB492" s="43">
        <f>SUMIFS(
     UA[AmountYTD],
     UA[CompanyShortName],AB$5,
     UA[Source],Source,
     UA[Year],Year,
     UA[Month],Month,
     UA[AccountCode],$B492&amp;$C492,
     UA[GroupStructure],GroupStructure
  )</f>
        <v>0</v>
      </c>
      <c r="AD492" s="43">
        <f>SUMIFS(
     UA[AmountYTD],
     UA[CompanyShortName],AD$5,
     UA[Source],Source,
     UA[Year],Year,
     UA[Month],Month,
     UA[AccountCode],$B492&amp;$C492,
     UA[GroupStructure],GroupStructure
  )</f>
        <v>0</v>
      </c>
      <c r="AF492" s="43">
        <f>SUMIFS(
     UA[AmountYTD],
     UA[CompanyShortName],AF$5,
     UA[Source],Source,
     UA[Year],Year,
     UA[Month],Month,
     UA[AccountCode],$B492&amp;$C492,
     UA[GroupStructure],GroupStructure
  )</f>
        <v>0</v>
      </c>
      <c r="AH492" s="43">
        <f>SUMIFS(
     UA[AmountYTD],
     UA[CompanyShortName],AH$5,
     UA[Source],Source,
     UA[Year],Year,
     UA[Month],Month,
     UA[AccountCode],$B492&amp;$C492,
     UA[GroupStructure],GroupStructure
  )</f>
        <v>0</v>
      </c>
      <c r="AJ492" s="43">
        <f>SUMIFS(
     UA[AmountYTD],
     UA[CompanyShortName],AJ$5,
     UA[Source],Source,
     UA[Year],Year,
     UA[Month],Month,
     UA[AccountCode],$B492&amp;$C492,
     UA[GroupStructure],GroupStructure
  )</f>
        <v>0</v>
      </c>
      <c r="AL492" s="43">
        <f>SUMIFS(
     UA[AmountYTD],
     UA[CompanyShortName],AL$5,
     UA[Source],Source,
     UA[Year],Year,
     UA[Month],Month,
     UA[AccountCode],$B492&amp;$C492,
     UA[GroupStructure],GroupStructure
  )</f>
        <v>0</v>
      </c>
      <c r="AN492" s="43">
        <f>SUMIFS(
     UA[AmountYTD],
     UA[CompanyShortName],AN$5,
     UA[Source],Source,
     UA[Year],Year,
     UA[Month],Month,
     UA[AccountCode],$B492&amp;$C492,
     UA[GroupStructure],GroupStructure
  )</f>
        <v>0</v>
      </c>
      <c r="AP492" s="43">
        <f>SUMIFS(
     UA[AmountYTD],
     UA[CompanyShortName],AP$5,
     UA[Source],Source,
     UA[Year],Year,
     UA[Month],Month,
     UA[AccountCode],$B492&amp;$C492,
     UA[GroupStructure],GroupStructure
  )</f>
        <v>0</v>
      </c>
      <c r="AR492" s="43">
        <f>SUMIFS(
     UA[AmountYTD],
     UA[CompanyShortName],AR$5,
     UA[Source],Source,
     UA[Year],Year,
     UA[Month],Month,
     UA[AccountCode],$B492&amp;$C492,
     UA[GroupStructure],GroupStructure
  )</f>
        <v>0</v>
      </c>
    </row>
    <row r="493" spans="1:45" ht="17.100000000000001" hidden="1" customHeight="1" outlineLevel="2" x14ac:dyDescent="0.25">
      <c r="B493" s="4">
        <f t="shared" si="633"/>
        <v>0</v>
      </c>
      <c r="C493" s="4">
        <f>C492+10</f>
        <v>330</v>
      </c>
      <c r="D493" s="4" t="str">
        <f>IFERROR(VLOOKUP($B493&amp;$C493,GA[],2,FALSE),"")</f>
        <v/>
      </c>
      <c r="F493" s="43">
        <f>SUMIFS(
     UA[AmountYTD],
     UA[CompanyShortName],F$5,
     UA[Source],Source,
     UA[Year],Year,
     UA[Month],Month,
     UA[AccountCode],$B493&amp;$C493,
     UA[GroupStructure],GroupStructure
  )</f>
        <v>0</v>
      </c>
      <c r="H493" s="43">
        <f>SUMIFS(
     UA[AmountYTD],
     UA[CompanyShortName],H$5,
     UA[Source],Source,
     UA[Year],Year,
     UA[Month],Month,
     UA[AccountCode],$B493&amp;$C493,
     UA[GroupStructure],GroupStructure
  )</f>
        <v>0</v>
      </c>
      <c r="J493" s="43">
        <f>SUMIFS(
     UA[AmountYTD],
     UA[CompanyShortName],J$5,
     UA[Source],Source,
     UA[Year],Year,
     UA[Month],Month,
     UA[AccountCode],$B493&amp;$C493,
     UA[GroupStructure],GroupStructure
  )</f>
        <v>0</v>
      </c>
      <c r="L493" s="43">
        <f>SUMIFS(
     UA[AmountYTD],
     UA[CompanyShortName],L$5,
     UA[Source],Source,
     UA[Year],Year,
     UA[Month],Month,
     UA[AccountCode],$B493&amp;$C493,
     UA[GroupStructure],GroupStructure
  )</f>
        <v>0</v>
      </c>
      <c r="N493" s="43">
        <f>SUMIFS(
     UA[AmountYTD],
     UA[CompanyShortName],N$5,
     UA[Source],Source,
     UA[Year],Year,
     UA[Month],Month,
     UA[AccountCode],$B493&amp;$C493,
     UA[GroupStructure],GroupStructure
  )</f>
        <v>0</v>
      </c>
      <c r="P493" s="43">
        <f>SUMIFS(
     UA[AmountYTD],
     UA[CompanyShortName],P$5,
     UA[Source],Source,
     UA[Year],Year,
     UA[Month],Month,
     UA[AccountCode],$B493&amp;$C493,
     UA[GroupStructure],GroupStructure
  )</f>
        <v>0</v>
      </c>
      <c r="R493" s="43">
        <f>SUMIFS(
     UA[AmountYTD],
     UA[CompanyShortName],R$5,
     UA[Source],Source,
     UA[Year],Year,
     UA[Month],Month,
     UA[AccountCode],$B493&amp;$C493,
     UA[GroupStructure],GroupStructure
  )</f>
        <v>0</v>
      </c>
      <c r="T493" s="43">
        <f>SUMIFS(
     UA[AmountYTD],
     UA[CompanyShortName],T$5,
     UA[Source],Source,
     UA[Year],Year,
     UA[Month],Month,
     UA[AccountCode],$B493&amp;$C493,
     UA[GroupStructure],GroupStructure
  )</f>
        <v>0</v>
      </c>
      <c r="V493" s="43">
        <f>SUMIFS(
     UA[AmountYTD],
     UA[CompanyShortName],V$5,
     UA[Source],Source,
     UA[Year],Year,
     UA[Month],Month,
     UA[AccountCode],$B493&amp;$C493,
     UA[GroupStructure],GroupStructure
  )</f>
        <v>0</v>
      </c>
      <c r="X493" s="43">
        <f>SUMIFS(
     UA[AmountYTD],
     UA[CompanyShortName],X$5,
     UA[Source],Source,
     UA[Year],Year,
     UA[Month],Month,
     UA[AccountCode],$B493&amp;$C493,
     UA[GroupStructure],GroupStructure
  )</f>
        <v>0</v>
      </c>
      <c r="Z493" s="43">
        <f>SUMIFS(
     UA[AmountYTD],
     UA[CompanyShortName],Z$5,
     UA[Source],Source,
     UA[Year],Year,
     UA[Month],Month,
     UA[AccountCode],$B493&amp;$C493,
     UA[GroupStructure],GroupStructure
  )</f>
        <v>0</v>
      </c>
      <c r="AB493" s="43">
        <f>SUMIFS(
     UA[AmountYTD],
     UA[CompanyShortName],AB$5,
     UA[Source],Source,
     UA[Year],Year,
     UA[Month],Month,
     UA[AccountCode],$B493&amp;$C493,
     UA[GroupStructure],GroupStructure
  )</f>
        <v>0</v>
      </c>
      <c r="AD493" s="43">
        <f>SUMIFS(
     UA[AmountYTD],
     UA[CompanyShortName],AD$5,
     UA[Source],Source,
     UA[Year],Year,
     UA[Month],Month,
     UA[AccountCode],$B493&amp;$C493,
     UA[GroupStructure],GroupStructure
  )</f>
        <v>0</v>
      </c>
      <c r="AF493" s="43">
        <f>SUMIFS(
     UA[AmountYTD],
     UA[CompanyShortName],AF$5,
     UA[Source],Source,
     UA[Year],Year,
     UA[Month],Month,
     UA[AccountCode],$B493&amp;$C493,
     UA[GroupStructure],GroupStructure
  )</f>
        <v>0</v>
      </c>
      <c r="AH493" s="43">
        <f>SUMIFS(
     UA[AmountYTD],
     UA[CompanyShortName],AH$5,
     UA[Source],Source,
     UA[Year],Year,
     UA[Month],Month,
     UA[AccountCode],$B493&amp;$C493,
     UA[GroupStructure],GroupStructure
  )</f>
        <v>0</v>
      </c>
      <c r="AJ493" s="43">
        <f>SUMIFS(
     UA[AmountYTD],
     UA[CompanyShortName],AJ$5,
     UA[Source],Source,
     UA[Year],Year,
     UA[Month],Month,
     UA[AccountCode],$B493&amp;$C493,
     UA[GroupStructure],GroupStructure
  )</f>
        <v>0</v>
      </c>
      <c r="AL493" s="43">
        <f>SUMIFS(
     UA[AmountYTD],
     UA[CompanyShortName],AL$5,
     UA[Source],Source,
     UA[Year],Year,
     UA[Month],Month,
     UA[AccountCode],$B493&amp;$C493,
     UA[GroupStructure],GroupStructure
  )</f>
        <v>0</v>
      </c>
      <c r="AN493" s="43">
        <f>SUMIFS(
     UA[AmountYTD],
     UA[CompanyShortName],AN$5,
     UA[Source],Source,
     UA[Year],Year,
     UA[Month],Month,
     UA[AccountCode],$B493&amp;$C493,
     UA[GroupStructure],GroupStructure
  )</f>
        <v>0</v>
      </c>
      <c r="AP493" s="43">
        <f>SUMIFS(
     UA[AmountYTD],
     UA[CompanyShortName],AP$5,
     UA[Source],Source,
     UA[Year],Year,
     UA[Month],Month,
     UA[AccountCode],$B493&amp;$C493,
     UA[GroupStructure],GroupStructure
  )</f>
        <v>0</v>
      </c>
      <c r="AR493" s="43">
        <f>SUMIFS(
     UA[AmountYTD],
     UA[CompanyShortName],AR$5,
     UA[Source],Source,
     UA[Year],Year,
     UA[Month],Month,
     UA[AccountCode],$B493&amp;$C493,
     UA[GroupStructure],GroupStructure
  )</f>
        <v>0</v>
      </c>
    </row>
    <row r="494" spans="1:45" ht="17.100000000000001" hidden="1" customHeight="1" outlineLevel="2" x14ac:dyDescent="0.25">
      <c r="B494" s="4">
        <f t="shared" si="633"/>
        <v>0</v>
      </c>
      <c r="C494" s="4">
        <f>C493+10</f>
        <v>340</v>
      </c>
      <c r="D494" s="4" t="str">
        <f>IFERROR(VLOOKUP($B494&amp;$C494,GA[],2,FALSE),"")</f>
        <v/>
      </c>
      <c r="F494" s="43">
        <f>SUMIFS(
     UA[AmountYTD],
     UA[CompanyShortName],F$5,
     UA[Source],Source,
     UA[Year],Year,
     UA[Month],Month,
     UA[AccountCode],$B494&amp;$C494,
     UA[GroupStructure],GroupStructure
  )</f>
        <v>0</v>
      </c>
      <c r="H494" s="43">
        <f>SUMIFS(
     UA[AmountYTD],
     UA[CompanyShortName],H$5,
     UA[Source],Source,
     UA[Year],Year,
     UA[Month],Month,
     UA[AccountCode],$B494&amp;$C494,
     UA[GroupStructure],GroupStructure
  )</f>
        <v>0</v>
      </c>
      <c r="J494" s="43">
        <f>SUMIFS(
     UA[AmountYTD],
     UA[CompanyShortName],J$5,
     UA[Source],Source,
     UA[Year],Year,
     UA[Month],Month,
     UA[AccountCode],$B494&amp;$C494,
     UA[GroupStructure],GroupStructure
  )</f>
        <v>0</v>
      </c>
      <c r="L494" s="43">
        <f>SUMIFS(
     UA[AmountYTD],
     UA[CompanyShortName],L$5,
     UA[Source],Source,
     UA[Year],Year,
     UA[Month],Month,
     UA[AccountCode],$B494&amp;$C494,
     UA[GroupStructure],GroupStructure
  )</f>
        <v>0</v>
      </c>
      <c r="N494" s="43">
        <f>SUMIFS(
     UA[AmountYTD],
     UA[CompanyShortName],N$5,
     UA[Source],Source,
     UA[Year],Year,
     UA[Month],Month,
     UA[AccountCode],$B494&amp;$C494,
     UA[GroupStructure],GroupStructure
  )</f>
        <v>0</v>
      </c>
      <c r="P494" s="43">
        <f>SUMIFS(
     UA[AmountYTD],
     UA[CompanyShortName],P$5,
     UA[Source],Source,
     UA[Year],Year,
     UA[Month],Month,
     UA[AccountCode],$B494&amp;$C494,
     UA[GroupStructure],GroupStructure
  )</f>
        <v>0</v>
      </c>
      <c r="R494" s="43">
        <f>SUMIFS(
     UA[AmountYTD],
     UA[CompanyShortName],R$5,
     UA[Source],Source,
     UA[Year],Year,
     UA[Month],Month,
     UA[AccountCode],$B494&amp;$C494,
     UA[GroupStructure],GroupStructure
  )</f>
        <v>0</v>
      </c>
      <c r="T494" s="43">
        <f>SUMIFS(
     UA[AmountYTD],
     UA[CompanyShortName],T$5,
     UA[Source],Source,
     UA[Year],Year,
     UA[Month],Month,
     UA[AccountCode],$B494&amp;$C494,
     UA[GroupStructure],GroupStructure
  )</f>
        <v>0</v>
      </c>
      <c r="V494" s="43">
        <f>SUMIFS(
     UA[AmountYTD],
     UA[CompanyShortName],V$5,
     UA[Source],Source,
     UA[Year],Year,
     UA[Month],Month,
     UA[AccountCode],$B494&amp;$C494,
     UA[GroupStructure],GroupStructure
  )</f>
        <v>0</v>
      </c>
      <c r="X494" s="43">
        <f>SUMIFS(
     UA[AmountYTD],
     UA[CompanyShortName],X$5,
     UA[Source],Source,
     UA[Year],Year,
     UA[Month],Month,
     UA[AccountCode],$B494&amp;$C494,
     UA[GroupStructure],GroupStructure
  )</f>
        <v>0</v>
      </c>
      <c r="Z494" s="43">
        <f>SUMIFS(
     UA[AmountYTD],
     UA[CompanyShortName],Z$5,
     UA[Source],Source,
     UA[Year],Year,
     UA[Month],Month,
     UA[AccountCode],$B494&amp;$C494,
     UA[GroupStructure],GroupStructure
  )</f>
        <v>0</v>
      </c>
      <c r="AB494" s="43">
        <f>SUMIFS(
     UA[AmountYTD],
     UA[CompanyShortName],AB$5,
     UA[Source],Source,
     UA[Year],Year,
     UA[Month],Month,
     UA[AccountCode],$B494&amp;$C494,
     UA[GroupStructure],GroupStructure
  )</f>
        <v>0</v>
      </c>
      <c r="AD494" s="43">
        <f>SUMIFS(
     UA[AmountYTD],
     UA[CompanyShortName],AD$5,
     UA[Source],Source,
     UA[Year],Year,
     UA[Month],Month,
     UA[AccountCode],$B494&amp;$C494,
     UA[GroupStructure],GroupStructure
  )</f>
        <v>0</v>
      </c>
      <c r="AF494" s="43">
        <f>SUMIFS(
     UA[AmountYTD],
     UA[CompanyShortName],AF$5,
     UA[Source],Source,
     UA[Year],Year,
     UA[Month],Month,
     UA[AccountCode],$B494&amp;$C494,
     UA[GroupStructure],GroupStructure
  )</f>
        <v>0</v>
      </c>
      <c r="AH494" s="43">
        <f>SUMIFS(
     UA[AmountYTD],
     UA[CompanyShortName],AH$5,
     UA[Source],Source,
     UA[Year],Year,
     UA[Month],Month,
     UA[AccountCode],$B494&amp;$C494,
     UA[GroupStructure],GroupStructure
  )</f>
        <v>0</v>
      </c>
      <c r="AJ494" s="43">
        <f>SUMIFS(
     UA[AmountYTD],
     UA[CompanyShortName],AJ$5,
     UA[Source],Source,
     UA[Year],Year,
     UA[Month],Month,
     UA[AccountCode],$B494&amp;$C494,
     UA[GroupStructure],GroupStructure
  )</f>
        <v>0</v>
      </c>
      <c r="AL494" s="43">
        <f>SUMIFS(
     UA[AmountYTD],
     UA[CompanyShortName],AL$5,
     UA[Source],Source,
     UA[Year],Year,
     UA[Month],Month,
     UA[AccountCode],$B494&amp;$C494,
     UA[GroupStructure],GroupStructure
  )</f>
        <v>0</v>
      </c>
      <c r="AN494" s="43">
        <f>SUMIFS(
     UA[AmountYTD],
     UA[CompanyShortName],AN$5,
     UA[Source],Source,
     UA[Year],Year,
     UA[Month],Month,
     UA[AccountCode],$B494&amp;$C494,
     UA[GroupStructure],GroupStructure
  )</f>
        <v>0</v>
      </c>
      <c r="AP494" s="43">
        <f>SUMIFS(
     UA[AmountYTD],
     UA[CompanyShortName],AP$5,
     UA[Source],Source,
     UA[Year],Year,
     UA[Month],Month,
     UA[AccountCode],$B494&amp;$C494,
     UA[GroupStructure],GroupStructure
  )</f>
        <v>0</v>
      </c>
      <c r="AR494" s="43">
        <f>SUMIFS(
     UA[AmountYTD],
     UA[CompanyShortName],AR$5,
     UA[Source],Source,
     UA[Year],Year,
     UA[Month],Month,
     UA[AccountCode],$B494&amp;$C494,
     UA[GroupStructure],GroupStructure
  )</f>
        <v>0</v>
      </c>
    </row>
    <row r="495" spans="1:45" ht="17.100000000000001" hidden="1" customHeight="1" outlineLevel="2" x14ac:dyDescent="0.25">
      <c r="B495" s="4">
        <f t="shared" si="633"/>
        <v>0</v>
      </c>
      <c r="C495" s="4">
        <f>C494+10</f>
        <v>350</v>
      </c>
      <c r="D495" s="4" t="str">
        <f>IFERROR(VLOOKUP($B495&amp;$C495,GA[],2,FALSE),"")</f>
        <v/>
      </c>
      <c r="F495" s="43">
        <f>SUMIFS(
     UA[AmountYTD],
     UA[CompanyShortName],F$5,
     UA[Source],Source,
     UA[Year],Year,
     UA[Month],Month,
     UA[AccountCode],$B495&amp;$C495,
     UA[GroupStructure],GroupStructure
  )</f>
        <v>0</v>
      </c>
      <c r="H495" s="43">
        <f>SUMIFS(
     UA[AmountYTD],
     UA[CompanyShortName],H$5,
     UA[Source],Source,
     UA[Year],Year,
     UA[Month],Month,
     UA[AccountCode],$B495&amp;$C495,
     UA[GroupStructure],GroupStructure
  )</f>
        <v>0</v>
      </c>
      <c r="J495" s="43">
        <f>SUMIFS(
     UA[AmountYTD],
     UA[CompanyShortName],J$5,
     UA[Source],Source,
     UA[Year],Year,
     UA[Month],Month,
     UA[AccountCode],$B495&amp;$C495,
     UA[GroupStructure],GroupStructure
  )</f>
        <v>0</v>
      </c>
      <c r="L495" s="43">
        <f>SUMIFS(
     UA[AmountYTD],
     UA[CompanyShortName],L$5,
     UA[Source],Source,
     UA[Year],Year,
     UA[Month],Month,
     UA[AccountCode],$B495&amp;$C495,
     UA[GroupStructure],GroupStructure
  )</f>
        <v>0</v>
      </c>
      <c r="N495" s="43">
        <f>SUMIFS(
     UA[AmountYTD],
     UA[CompanyShortName],N$5,
     UA[Source],Source,
     UA[Year],Year,
     UA[Month],Month,
     UA[AccountCode],$B495&amp;$C495,
     UA[GroupStructure],GroupStructure
  )</f>
        <v>0</v>
      </c>
      <c r="P495" s="43">
        <f>SUMIFS(
     UA[AmountYTD],
     UA[CompanyShortName],P$5,
     UA[Source],Source,
     UA[Year],Year,
     UA[Month],Month,
     UA[AccountCode],$B495&amp;$C495,
     UA[GroupStructure],GroupStructure
  )</f>
        <v>0</v>
      </c>
      <c r="R495" s="43">
        <f>SUMIFS(
     UA[AmountYTD],
     UA[CompanyShortName],R$5,
     UA[Source],Source,
     UA[Year],Year,
     UA[Month],Month,
     UA[AccountCode],$B495&amp;$C495,
     UA[GroupStructure],GroupStructure
  )</f>
        <v>0</v>
      </c>
      <c r="T495" s="43">
        <f>SUMIFS(
     UA[AmountYTD],
     UA[CompanyShortName],T$5,
     UA[Source],Source,
     UA[Year],Year,
     UA[Month],Month,
     UA[AccountCode],$B495&amp;$C495,
     UA[GroupStructure],GroupStructure
  )</f>
        <v>0</v>
      </c>
      <c r="V495" s="43">
        <f>SUMIFS(
     UA[AmountYTD],
     UA[CompanyShortName],V$5,
     UA[Source],Source,
     UA[Year],Year,
     UA[Month],Month,
     UA[AccountCode],$B495&amp;$C495,
     UA[GroupStructure],GroupStructure
  )</f>
        <v>0</v>
      </c>
      <c r="X495" s="43">
        <f>SUMIFS(
     UA[AmountYTD],
     UA[CompanyShortName],X$5,
     UA[Source],Source,
     UA[Year],Year,
     UA[Month],Month,
     UA[AccountCode],$B495&amp;$C495,
     UA[GroupStructure],GroupStructure
  )</f>
        <v>0</v>
      </c>
      <c r="Z495" s="43">
        <f>SUMIFS(
     UA[AmountYTD],
     UA[CompanyShortName],Z$5,
     UA[Source],Source,
     UA[Year],Year,
     UA[Month],Month,
     UA[AccountCode],$B495&amp;$C495,
     UA[GroupStructure],GroupStructure
  )</f>
        <v>0</v>
      </c>
      <c r="AB495" s="43">
        <f>SUMIFS(
     UA[AmountYTD],
     UA[CompanyShortName],AB$5,
     UA[Source],Source,
     UA[Year],Year,
     UA[Month],Month,
     UA[AccountCode],$B495&amp;$C495,
     UA[GroupStructure],GroupStructure
  )</f>
        <v>0</v>
      </c>
      <c r="AD495" s="43">
        <f>SUMIFS(
     UA[AmountYTD],
     UA[CompanyShortName],AD$5,
     UA[Source],Source,
     UA[Year],Year,
     UA[Month],Month,
     UA[AccountCode],$B495&amp;$C495,
     UA[GroupStructure],GroupStructure
  )</f>
        <v>0</v>
      </c>
      <c r="AF495" s="43">
        <f>SUMIFS(
     UA[AmountYTD],
     UA[CompanyShortName],AF$5,
     UA[Source],Source,
     UA[Year],Year,
     UA[Month],Month,
     UA[AccountCode],$B495&amp;$C495,
     UA[GroupStructure],GroupStructure
  )</f>
        <v>0</v>
      </c>
      <c r="AH495" s="43">
        <f>SUMIFS(
     UA[AmountYTD],
     UA[CompanyShortName],AH$5,
     UA[Source],Source,
     UA[Year],Year,
     UA[Month],Month,
     UA[AccountCode],$B495&amp;$C495,
     UA[GroupStructure],GroupStructure
  )</f>
        <v>0</v>
      </c>
      <c r="AJ495" s="43">
        <f>SUMIFS(
     UA[AmountYTD],
     UA[CompanyShortName],AJ$5,
     UA[Source],Source,
     UA[Year],Year,
     UA[Month],Month,
     UA[AccountCode],$B495&amp;$C495,
     UA[GroupStructure],GroupStructure
  )</f>
        <v>0</v>
      </c>
      <c r="AL495" s="43">
        <f>SUMIFS(
     UA[AmountYTD],
     UA[CompanyShortName],AL$5,
     UA[Source],Source,
     UA[Year],Year,
     UA[Month],Month,
     UA[AccountCode],$B495&amp;$C495,
     UA[GroupStructure],GroupStructure
  )</f>
        <v>0</v>
      </c>
      <c r="AN495" s="43">
        <f>SUMIFS(
     UA[AmountYTD],
     UA[CompanyShortName],AN$5,
     UA[Source],Source,
     UA[Year],Year,
     UA[Month],Month,
     UA[AccountCode],$B495&amp;$C495,
     UA[GroupStructure],GroupStructure
  )</f>
        <v>0</v>
      </c>
      <c r="AP495" s="43">
        <f>SUMIFS(
     UA[AmountYTD],
     UA[CompanyShortName],AP$5,
     UA[Source],Source,
     UA[Year],Year,
     UA[Month],Month,
     UA[AccountCode],$B495&amp;$C495,
     UA[GroupStructure],GroupStructure
  )</f>
        <v>0</v>
      </c>
      <c r="AR495" s="43">
        <f>SUMIFS(
     UA[AmountYTD],
     UA[CompanyShortName],AR$5,
     UA[Source],Source,
     UA[Year],Year,
     UA[Month],Month,
     UA[AccountCode],$B495&amp;$C495,
     UA[GroupStructure],GroupStructure
  )</f>
        <v>0</v>
      </c>
    </row>
    <row r="496" spans="1:45" ht="17.100000000000001" hidden="1" customHeight="1" outlineLevel="2" x14ac:dyDescent="0.25">
      <c r="B496" s="4">
        <f t="shared" si="633"/>
        <v>0</v>
      </c>
      <c r="C496" s="4">
        <f>C495+10</f>
        <v>360</v>
      </c>
      <c r="D496" s="4" t="str">
        <f>IFERROR(VLOOKUP($B496&amp;$C496,GA[],2,FALSE),"")</f>
        <v/>
      </c>
      <c r="F496" s="43">
        <f>SUMIFS(
     UA[AmountYTD],
     UA[CompanyShortName],F$5,
     UA[Source],Source,
     UA[Year],Year,
     UA[Month],Month,
     UA[AccountCode],$B496&amp;$C496,
     UA[GroupStructure],GroupStructure
  )</f>
        <v>0</v>
      </c>
      <c r="H496" s="43">
        <f>SUMIFS(
     UA[AmountYTD],
     UA[CompanyShortName],H$5,
     UA[Source],Source,
     UA[Year],Year,
     UA[Month],Month,
     UA[AccountCode],$B496&amp;$C496,
     UA[GroupStructure],GroupStructure
  )</f>
        <v>0</v>
      </c>
      <c r="J496" s="43">
        <f>SUMIFS(
     UA[AmountYTD],
     UA[CompanyShortName],J$5,
     UA[Source],Source,
     UA[Year],Year,
     UA[Month],Month,
     UA[AccountCode],$B496&amp;$C496,
     UA[GroupStructure],GroupStructure
  )</f>
        <v>0</v>
      </c>
      <c r="L496" s="43">
        <f>SUMIFS(
     UA[AmountYTD],
     UA[CompanyShortName],L$5,
     UA[Source],Source,
     UA[Year],Year,
     UA[Month],Month,
     UA[AccountCode],$B496&amp;$C496,
     UA[GroupStructure],GroupStructure
  )</f>
        <v>0</v>
      </c>
      <c r="N496" s="43">
        <f>SUMIFS(
     UA[AmountYTD],
     UA[CompanyShortName],N$5,
     UA[Source],Source,
     UA[Year],Year,
     UA[Month],Month,
     UA[AccountCode],$B496&amp;$C496,
     UA[GroupStructure],GroupStructure
  )</f>
        <v>0</v>
      </c>
      <c r="P496" s="43">
        <f>SUMIFS(
     UA[AmountYTD],
     UA[CompanyShortName],P$5,
     UA[Source],Source,
     UA[Year],Year,
     UA[Month],Month,
     UA[AccountCode],$B496&amp;$C496,
     UA[GroupStructure],GroupStructure
  )</f>
        <v>0</v>
      </c>
      <c r="R496" s="43">
        <f>SUMIFS(
     UA[AmountYTD],
     UA[CompanyShortName],R$5,
     UA[Source],Source,
     UA[Year],Year,
     UA[Month],Month,
     UA[AccountCode],$B496&amp;$C496,
     UA[GroupStructure],GroupStructure
  )</f>
        <v>0</v>
      </c>
      <c r="T496" s="43">
        <f>SUMIFS(
     UA[AmountYTD],
     UA[CompanyShortName],T$5,
     UA[Source],Source,
     UA[Year],Year,
     UA[Month],Month,
     UA[AccountCode],$B496&amp;$C496,
     UA[GroupStructure],GroupStructure
  )</f>
        <v>0</v>
      </c>
      <c r="V496" s="43">
        <f>SUMIFS(
     UA[AmountYTD],
     UA[CompanyShortName],V$5,
     UA[Source],Source,
     UA[Year],Year,
     UA[Month],Month,
     UA[AccountCode],$B496&amp;$C496,
     UA[GroupStructure],GroupStructure
  )</f>
        <v>0</v>
      </c>
      <c r="X496" s="43">
        <f>SUMIFS(
     UA[AmountYTD],
     UA[CompanyShortName],X$5,
     UA[Source],Source,
     UA[Year],Year,
     UA[Month],Month,
     UA[AccountCode],$B496&amp;$C496,
     UA[GroupStructure],GroupStructure
  )</f>
        <v>0</v>
      </c>
      <c r="Z496" s="43">
        <f>SUMIFS(
     UA[AmountYTD],
     UA[CompanyShortName],Z$5,
     UA[Source],Source,
     UA[Year],Year,
     UA[Month],Month,
     UA[AccountCode],$B496&amp;$C496,
     UA[GroupStructure],GroupStructure
  )</f>
        <v>0</v>
      </c>
      <c r="AB496" s="43">
        <f>SUMIFS(
     UA[AmountYTD],
     UA[CompanyShortName],AB$5,
     UA[Source],Source,
     UA[Year],Year,
     UA[Month],Month,
     UA[AccountCode],$B496&amp;$C496,
     UA[GroupStructure],GroupStructure
  )</f>
        <v>0</v>
      </c>
      <c r="AD496" s="43">
        <f>SUMIFS(
     UA[AmountYTD],
     UA[CompanyShortName],AD$5,
     UA[Source],Source,
     UA[Year],Year,
     UA[Month],Month,
     UA[AccountCode],$B496&amp;$C496,
     UA[GroupStructure],GroupStructure
  )</f>
        <v>0</v>
      </c>
      <c r="AF496" s="43">
        <f>SUMIFS(
     UA[AmountYTD],
     UA[CompanyShortName],AF$5,
     UA[Source],Source,
     UA[Year],Year,
     UA[Month],Month,
     UA[AccountCode],$B496&amp;$C496,
     UA[GroupStructure],GroupStructure
  )</f>
        <v>0</v>
      </c>
      <c r="AH496" s="43">
        <f>SUMIFS(
     UA[AmountYTD],
     UA[CompanyShortName],AH$5,
     UA[Source],Source,
     UA[Year],Year,
     UA[Month],Month,
     UA[AccountCode],$B496&amp;$C496,
     UA[GroupStructure],GroupStructure
  )</f>
        <v>0</v>
      </c>
      <c r="AJ496" s="43">
        <f>SUMIFS(
     UA[AmountYTD],
     UA[CompanyShortName],AJ$5,
     UA[Source],Source,
     UA[Year],Year,
     UA[Month],Month,
     UA[AccountCode],$B496&amp;$C496,
     UA[GroupStructure],GroupStructure
  )</f>
        <v>0</v>
      </c>
      <c r="AL496" s="43">
        <f>SUMIFS(
     UA[AmountYTD],
     UA[CompanyShortName],AL$5,
     UA[Source],Source,
     UA[Year],Year,
     UA[Month],Month,
     UA[AccountCode],$B496&amp;$C496,
     UA[GroupStructure],GroupStructure
  )</f>
        <v>0</v>
      </c>
      <c r="AN496" s="43">
        <f>SUMIFS(
     UA[AmountYTD],
     UA[CompanyShortName],AN$5,
     UA[Source],Source,
     UA[Year],Year,
     UA[Month],Month,
     UA[AccountCode],$B496&amp;$C496,
     UA[GroupStructure],GroupStructure
  )</f>
        <v>0</v>
      </c>
      <c r="AP496" s="43">
        <f>SUMIFS(
     UA[AmountYTD],
     UA[CompanyShortName],AP$5,
     UA[Source],Source,
     UA[Year],Year,
     UA[Month],Month,
     UA[AccountCode],$B496&amp;$C496,
     UA[GroupStructure],GroupStructure
  )</f>
        <v>0</v>
      </c>
      <c r="AR496" s="43">
        <f>SUMIFS(
     UA[AmountYTD],
     UA[CompanyShortName],AR$5,
     UA[Source],Source,
     UA[Year],Year,
     UA[Month],Month,
     UA[AccountCode],$B496&amp;$C496,
     UA[GroupStructure],GroupStructure
  )</f>
        <v>0</v>
      </c>
    </row>
    <row r="497" spans="1:45" s="5" customFormat="1" ht="17.100000000000001" hidden="1" customHeight="1" outlineLevel="2" x14ac:dyDescent="0.25">
      <c r="A497" s="58"/>
      <c r="B497" s="58">
        <f>B496</f>
        <v>0</v>
      </c>
      <c r="C497" s="58">
        <f>C488</f>
        <v>399</v>
      </c>
      <c r="D497" s="58" t="str">
        <f>IFERROR(VLOOKUP($B497&amp;$C497,GA[],2,FALSE),"")</f>
        <v/>
      </c>
      <c r="E497" s="60"/>
      <c r="F497" s="61">
        <f>SUMIFS(
     UA[AmountYTD],
     UA[CompanyShortName],F$5,
     UA[Source],Source,
     UA[Year],Year,
     UA[Month],Month,
     UA[AccountCode],$B497&amp;$C497,
     UA[GroupStructure],GroupStructure
  )</f>
        <v>0</v>
      </c>
      <c r="G497" s="60"/>
      <c r="H497" s="61">
        <f>SUMIFS(
     UA[AmountYTD],
     UA[CompanyShortName],H$5,
     UA[Source],Source,
     UA[Year],Year,
     UA[Month],Month,
     UA[AccountCode],$B497&amp;$C497,
     UA[GroupStructure],GroupStructure
  )</f>
        <v>0</v>
      </c>
      <c r="I497" s="60"/>
      <c r="J497" s="61">
        <f>SUMIFS(
     UA[AmountYTD],
     UA[CompanyShortName],J$5,
     UA[Source],Source,
     UA[Year],Year,
     UA[Month],Month,
     UA[AccountCode],$B497&amp;$C497,
     UA[GroupStructure],GroupStructure
  )</f>
        <v>0</v>
      </c>
      <c r="K497" s="60"/>
      <c r="L497" s="61">
        <f>SUMIFS(
     UA[AmountYTD],
     UA[CompanyShortName],L$5,
     UA[Source],Source,
     UA[Year],Year,
     UA[Month],Month,
     UA[AccountCode],$B497&amp;$C497,
     UA[GroupStructure],GroupStructure
  )</f>
        <v>0</v>
      </c>
      <c r="M497" s="60"/>
      <c r="N497" s="61">
        <f>SUMIFS(
     UA[AmountYTD],
     UA[CompanyShortName],N$5,
     UA[Source],Source,
     UA[Year],Year,
     UA[Month],Month,
     UA[AccountCode],$B497&amp;$C497,
     UA[GroupStructure],GroupStructure
  )</f>
        <v>0</v>
      </c>
      <c r="O497" s="60"/>
      <c r="P497" s="61">
        <f>SUMIFS(
     UA[AmountYTD],
     UA[CompanyShortName],P$5,
     UA[Source],Source,
     UA[Year],Year,
     UA[Month],Month,
     UA[AccountCode],$B497&amp;$C497,
     UA[GroupStructure],GroupStructure
  )</f>
        <v>0</v>
      </c>
      <c r="Q497" s="60"/>
      <c r="R497" s="61">
        <f>SUMIFS(
     UA[AmountYTD],
     UA[CompanyShortName],R$5,
     UA[Source],Source,
     UA[Year],Year,
     UA[Month],Month,
     UA[AccountCode],$B497&amp;$C497,
     UA[GroupStructure],GroupStructure
  )</f>
        <v>0</v>
      </c>
      <c r="S497" s="60"/>
      <c r="T497" s="61">
        <f>SUMIFS(
     UA[AmountYTD],
     UA[CompanyShortName],T$5,
     UA[Source],Source,
     UA[Year],Year,
     UA[Month],Month,
     UA[AccountCode],$B497&amp;$C497,
     UA[GroupStructure],GroupStructure
  )</f>
        <v>0</v>
      </c>
      <c r="U497" s="60"/>
      <c r="V497" s="61">
        <f>SUMIFS(
     UA[AmountYTD],
     UA[CompanyShortName],V$5,
     UA[Source],Source,
     UA[Year],Year,
     UA[Month],Month,
     UA[AccountCode],$B497&amp;$C497,
     UA[GroupStructure],GroupStructure
  )</f>
        <v>0</v>
      </c>
      <c r="W497" s="60"/>
      <c r="X497" s="61">
        <f>SUMIFS(
     UA[AmountYTD],
     UA[CompanyShortName],X$5,
     UA[Source],Source,
     UA[Year],Year,
     UA[Month],Month,
     UA[AccountCode],$B497&amp;$C497,
     UA[GroupStructure],GroupStructure
  )</f>
        <v>0</v>
      </c>
      <c r="Y497" s="60"/>
      <c r="Z497" s="61">
        <f>SUMIFS(
     UA[AmountYTD],
     UA[CompanyShortName],Z$5,
     UA[Source],Source,
     UA[Year],Year,
     UA[Month],Month,
     UA[AccountCode],$B497&amp;$C497,
     UA[GroupStructure],GroupStructure
  )</f>
        <v>0</v>
      </c>
      <c r="AA497" s="60"/>
      <c r="AB497" s="61">
        <f>SUMIFS(
     UA[AmountYTD],
     UA[CompanyShortName],AB$5,
     UA[Source],Source,
     UA[Year],Year,
     UA[Month],Month,
     UA[AccountCode],$B497&amp;$C497,
     UA[GroupStructure],GroupStructure
  )</f>
        <v>0</v>
      </c>
      <c r="AC497" s="60"/>
      <c r="AD497" s="61">
        <f>SUMIFS(
     UA[AmountYTD],
     UA[CompanyShortName],AD$5,
     UA[Source],Source,
     UA[Year],Year,
     UA[Month],Month,
     UA[AccountCode],$B497&amp;$C497,
     UA[GroupStructure],GroupStructure
  )</f>
        <v>0</v>
      </c>
      <c r="AE497" s="60"/>
      <c r="AF497" s="61">
        <f>SUMIFS(
     UA[AmountYTD],
     UA[CompanyShortName],AF$5,
     UA[Source],Source,
     UA[Year],Year,
     UA[Month],Month,
     UA[AccountCode],$B497&amp;$C497,
     UA[GroupStructure],GroupStructure
  )</f>
        <v>0</v>
      </c>
      <c r="AG497" s="60"/>
      <c r="AH497" s="61">
        <f>SUMIFS(
     UA[AmountYTD],
     UA[CompanyShortName],AH$5,
     UA[Source],Source,
     UA[Year],Year,
     UA[Month],Month,
     UA[AccountCode],$B497&amp;$C497,
     UA[GroupStructure],GroupStructure
  )</f>
        <v>0</v>
      </c>
      <c r="AI497" s="60"/>
      <c r="AJ497" s="61">
        <f>SUMIFS(
     UA[AmountYTD],
     UA[CompanyShortName],AJ$5,
     UA[Source],Source,
     UA[Year],Year,
     UA[Month],Month,
     UA[AccountCode],$B497&amp;$C497,
     UA[GroupStructure],GroupStructure
  )</f>
        <v>0</v>
      </c>
      <c r="AK497" s="60"/>
      <c r="AL497" s="61">
        <f>SUMIFS(
     UA[AmountYTD],
     UA[CompanyShortName],AL$5,
     UA[Source],Source,
     UA[Year],Year,
     UA[Month],Month,
     UA[AccountCode],$B497&amp;$C497,
     UA[GroupStructure],GroupStructure
  )</f>
        <v>0</v>
      </c>
      <c r="AM497" s="60"/>
      <c r="AN497" s="61">
        <f>SUMIFS(
     UA[AmountYTD],
     UA[CompanyShortName],AN$5,
     UA[Source],Source,
     UA[Year],Year,
     UA[Month],Month,
     UA[AccountCode],$B497&amp;$C497,
     UA[GroupStructure],GroupStructure
  )</f>
        <v>0</v>
      </c>
      <c r="AO497" s="60"/>
      <c r="AP497" s="61">
        <f>SUMIFS(
     UA[AmountYTD],
     UA[CompanyShortName],AP$5,
     UA[Source],Source,
     UA[Year],Year,
     UA[Month],Month,
     UA[AccountCode],$B497&amp;$C497,
     UA[GroupStructure],GroupStructure
  )</f>
        <v>0</v>
      </c>
      <c r="AQ497" s="60"/>
      <c r="AR497" s="61">
        <f>SUMIFS(
     UA[AmountYTD],
     UA[CompanyShortName],AR$5,
     UA[Source],Source,
     UA[Year],Year,
     UA[Month],Month,
     UA[AccountCode],$B497&amp;$C497,
     UA[GroupStructure],GroupStructure
  )</f>
        <v>0</v>
      </c>
      <c r="AS497" s="60"/>
    </row>
    <row r="498" spans="1:45" ht="17.100000000000001" hidden="1" customHeight="1" outlineLevel="2" x14ac:dyDescent="0.25">
      <c r="D498" s="4" t="s">
        <v>125</v>
      </c>
      <c r="F498" s="43">
        <f>F497-SUM(F491:F496)</f>
        <v>0</v>
      </c>
      <c r="H498" s="43">
        <f t="shared" ref="H498" si="634">H497-SUM(H491:H496)</f>
        <v>0</v>
      </c>
      <c r="J498" s="43">
        <f t="shared" ref="J498" si="635">J497-SUM(J491:J496)</f>
        <v>0</v>
      </c>
      <c r="L498" s="43">
        <f t="shared" ref="L498" si="636">L497-SUM(L491:L496)</f>
        <v>0</v>
      </c>
      <c r="N498" s="43">
        <f t="shared" ref="N498" si="637">N497-SUM(N491:N496)</f>
        <v>0</v>
      </c>
      <c r="P498" s="43">
        <f t="shared" ref="P498" si="638">P497-SUM(P491:P496)</f>
        <v>0</v>
      </c>
      <c r="R498" s="43">
        <f t="shared" ref="R498" si="639">R497-SUM(R491:R496)</f>
        <v>0</v>
      </c>
      <c r="T498" s="43">
        <f t="shared" ref="T498" si="640">T497-SUM(T491:T496)</f>
        <v>0</v>
      </c>
      <c r="V498" s="43">
        <f t="shared" ref="V498" si="641">V497-SUM(V491:V496)</f>
        <v>0</v>
      </c>
      <c r="X498" s="43">
        <f t="shared" ref="X498" si="642">X497-SUM(X491:X496)</f>
        <v>0</v>
      </c>
      <c r="Z498" s="43">
        <f t="shared" ref="Z498" si="643">Z497-SUM(Z491:Z496)</f>
        <v>0</v>
      </c>
      <c r="AB498" s="43">
        <f t="shared" ref="AB498" si="644">AB497-SUM(AB491:AB496)</f>
        <v>0</v>
      </c>
      <c r="AD498" s="43">
        <f t="shared" ref="AD498" si="645">AD497-SUM(AD491:AD496)</f>
        <v>0</v>
      </c>
      <c r="AF498" s="43">
        <f t="shared" ref="AF498" si="646">AF497-SUM(AF491:AF496)</f>
        <v>0</v>
      </c>
      <c r="AH498" s="43">
        <f t="shared" ref="AH498" si="647">AH497-SUM(AH491:AH496)</f>
        <v>0</v>
      </c>
      <c r="AJ498" s="43">
        <f t="shared" ref="AJ498" si="648">AJ497-SUM(AJ491:AJ496)</f>
        <v>0</v>
      </c>
      <c r="AL498" s="43">
        <f t="shared" ref="AL498" si="649">AL497-SUM(AL491:AL496)</f>
        <v>0</v>
      </c>
      <c r="AN498" s="43">
        <f t="shared" ref="AN498" si="650">AN497-SUM(AN491:AN496)</f>
        <v>0</v>
      </c>
      <c r="AP498" s="43">
        <f t="shared" ref="AP498" si="651">AP497-SUM(AP491:AP496)</f>
        <v>0</v>
      </c>
      <c r="AR498" s="43">
        <f t="shared" ref="AR498" si="652">AR497-SUM(AR491:AR496)</f>
        <v>0</v>
      </c>
    </row>
    <row r="499" spans="1:45" ht="17.100000000000001" hidden="1" customHeight="1" outlineLevel="2" x14ac:dyDescent="0.25"/>
    <row r="500" spans="1:45" s="5" customFormat="1" ht="17.100000000000001" hidden="1" customHeight="1" outlineLevel="2" x14ac:dyDescent="0.25">
      <c r="A500" s="58"/>
      <c r="B500" s="58">
        <f>B495</f>
        <v>0</v>
      </c>
      <c r="C500" s="59">
        <v>999</v>
      </c>
      <c r="D500" s="58" t="str">
        <f>IFERROR(VLOOKUP($B500&amp;$C500,GA[],2,FALSE),"")</f>
        <v/>
      </c>
      <c r="E500" s="60"/>
      <c r="F500" s="61">
        <f>SUMIFS(
     UA[AmountYTD],
     UA[CompanyShortName],F$5,
     UA[Source],Source,
     UA[Year],Year,
     UA[Month],Month,
     UA[AccountCode],$B500&amp;$C500,
     UA[GroupStructure],GroupStructure
  )</f>
        <v>0</v>
      </c>
      <c r="G500" s="60"/>
      <c r="H500" s="61">
        <f>SUMIFS(
     UA[AmountYTD],
     UA[CompanyShortName],H$5,
     UA[Source],Source,
     UA[Year],Year,
     UA[Month],Month,
     UA[AccountCode],$B500&amp;$C500,
     UA[GroupStructure],GroupStructure
  )</f>
        <v>0</v>
      </c>
      <c r="I500" s="60"/>
      <c r="J500" s="61">
        <f>SUMIFS(
     UA[AmountYTD],
     UA[CompanyShortName],J$5,
     UA[Source],Source,
     UA[Year],Year,
     UA[Month],Month,
     UA[AccountCode],$B500&amp;$C500,
     UA[GroupStructure],GroupStructure
  )</f>
        <v>0</v>
      </c>
      <c r="K500" s="60"/>
      <c r="L500" s="61">
        <f>SUMIFS(
     UA[AmountYTD],
     UA[CompanyShortName],L$5,
     UA[Source],Source,
     UA[Year],Year,
     UA[Month],Month,
     UA[AccountCode],$B500&amp;$C500,
     UA[GroupStructure],GroupStructure
  )</f>
        <v>0</v>
      </c>
      <c r="M500" s="60"/>
      <c r="N500" s="61">
        <f>SUMIFS(
     UA[AmountYTD],
     UA[CompanyShortName],N$5,
     UA[Source],Source,
     UA[Year],Year,
     UA[Month],Month,
     UA[AccountCode],$B500&amp;$C500,
     UA[GroupStructure],GroupStructure
  )</f>
        <v>0</v>
      </c>
      <c r="O500" s="60"/>
      <c r="P500" s="61">
        <f>SUMIFS(
     UA[AmountYTD],
     UA[CompanyShortName],P$5,
     UA[Source],Source,
     UA[Year],Year,
     UA[Month],Month,
     UA[AccountCode],$B500&amp;$C500,
     UA[GroupStructure],GroupStructure
  )</f>
        <v>0</v>
      </c>
      <c r="Q500" s="60"/>
      <c r="R500" s="61">
        <f>SUMIFS(
     UA[AmountYTD],
     UA[CompanyShortName],R$5,
     UA[Source],Source,
     UA[Year],Year,
     UA[Month],Month,
     UA[AccountCode],$B500&amp;$C500,
     UA[GroupStructure],GroupStructure
  )</f>
        <v>0</v>
      </c>
      <c r="S500" s="60"/>
      <c r="T500" s="61">
        <f>SUMIFS(
     UA[AmountYTD],
     UA[CompanyShortName],T$5,
     UA[Source],Source,
     UA[Year],Year,
     UA[Month],Month,
     UA[AccountCode],$B500&amp;$C500,
     UA[GroupStructure],GroupStructure
  )</f>
        <v>0</v>
      </c>
      <c r="U500" s="60"/>
      <c r="V500" s="61">
        <f>SUMIFS(
     UA[AmountYTD],
     UA[CompanyShortName],V$5,
     UA[Source],Source,
     UA[Year],Year,
     UA[Month],Month,
     UA[AccountCode],$B500&amp;$C500,
     UA[GroupStructure],GroupStructure
  )</f>
        <v>0</v>
      </c>
      <c r="W500" s="60"/>
      <c r="X500" s="61">
        <f>SUMIFS(
     UA[AmountYTD],
     UA[CompanyShortName],X$5,
     UA[Source],Source,
     UA[Year],Year,
     UA[Month],Month,
     UA[AccountCode],$B500&amp;$C500,
     UA[GroupStructure],GroupStructure
  )</f>
        <v>0</v>
      </c>
      <c r="Y500" s="60"/>
      <c r="Z500" s="61">
        <f>SUMIFS(
     UA[AmountYTD],
     UA[CompanyShortName],Z$5,
     UA[Source],Source,
     UA[Year],Year,
     UA[Month],Month,
     UA[AccountCode],$B500&amp;$C500,
     UA[GroupStructure],GroupStructure
  )</f>
        <v>0</v>
      </c>
      <c r="AA500" s="60"/>
      <c r="AB500" s="61">
        <f>SUMIFS(
     UA[AmountYTD],
     UA[CompanyShortName],AB$5,
     UA[Source],Source,
     UA[Year],Year,
     UA[Month],Month,
     UA[AccountCode],$B500&amp;$C500,
     UA[GroupStructure],GroupStructure
  )</f>
        <v>0</v>
      </c>
      <c r="AC500" s="60"/>
      <c r="AD500" s="61">
        <f>SUMIFS(
     UA[AmountYTD],
     UA[CompanyShortName],AD$5,
     UA[Source],Source,
     UA[Year],Year,
     UA[Month],Month,
     UA[AccountCode],$B500&amp;$C500,
     UA[GroupStructure],GroupStructure
  )</f>
        <v>0</v>
      </c>
      <c r="AE500" s="60"/>
      <c r="AF500" s="61">
        <f>SUMIFS(
     UA[AmountYTD],
     UA[CompanyShortName],AF$5,
     UA[Source],Source,
     UA[Year],Year,
     UA[Month],Month,
     UA[AccountCode],$B500&amp;$C500,
     UA[GroupStructure],GroupStructure
  )</f>
        <v>0</v>
      </c>
      <c r="AG500" s="60"/>
      <c r="AH500" s="61">
        <f>SUMIFS(
     UA[AmountYTD],
     UA[CompanyShortName],AH$5,
     UA[Source],Source,
     UA[Year],Year,
     UA[Month],Month,
     UA[AccountCode],$B500&amp;$C500,
     UA[GroupStructure],GroupStructure
  )</f>
        <v>0</v>
      </c>
      <c r="AI500" s="60"/>
      <c r="AJ500" s="61">
        <f>SUMIFS(
     UA[AmountYTD],
     UA[CompanyShortName],AJ$5,
     UA[Source],Source,
     UA[Year],Year,
     UA[Month],Month,
     UA[AccountCode],$B500&amp;$C500,
     UA[GroupStructure],GroupStructure
  )</f>
        <v>0</v>
      </c>
      <c r="AK500" s="60"/>
      <c r="AL500" s="61">
        <f>SUMIFS(
     UA[AmountYTD],
     UA[CompanyShortName],AL$5,
     UA[Source],Source,
     UA[Year],Year,
     UA[Month],Month,
     UA[AccountCode],$B500&amp;$C500,
     UA[GroupStructure],GroupStructure
  )</f>
        <v>0</v>
      </c>
      <c r="AM500" s="60"/>
      <c r="AN500" s="61">
        <f>SUMIFS(
     UA[AmountYTD],
     UA[CompanyShortName],AN$5,
     UA[Source],Source,
     UA[Year],Year,
     UA[Month],Month,
     UA[AccountCode],$B500&amp;$C500,
     UA[GroupStructure],GroupStructure
  )</f>
        <v>0</v>
      </c>
      <c r="AO500" s="60"/>
      <c r="AP500" s="61">
        <f>SUMIFS(
     UA[AmountYTD],
     UA[CompanyShortName],AP$5,
     UA[Source],Source,
     UA[Year],Year,
     UA[Month],Month,
     UA[AccountCode],$B500&amp;$C500,
     UA[GroupStructure],GroupStructure
  )</f>
        <v>0</v>
      </c>
      <c r="AQ500" s="60"/>
      <c r="AR500" s="61">
        <f>SUMIFS(
     UA[AmountYTD],
     UA[CompanyShortName],AR$5,
     UA[Source],Source,
     UA[Year],Year,
     UA[Month],Month,
     UA[AccountCode],$B500&amp;$C500,
     UA[GroupStructure],GroupStructure
  )</f>
        <v>0</v>
      </c>
      <c r="AS500" s="60"/>
    </row>
    <row r="501" spans="1:45" ht="17.100000000000001" hidden="1" customHeight="1" outlineLevel="2" x14ac:dyDescent="0.25">
      <c r="D501" s="4" t="s">
        <v>125</v>
      </c>
      <c r="F501" s="43">
        <f>F500-SUM(F478:F484,F491:F496)</f>
        <v>0</v>
      </c>
      <c r="H501" s="43">
        <f t="shared" ref="H501" si="653">H500-SUM(H478:H484,H491:H496)</f>
        <v>0</v>
      </c>
      <c r="J501" s="43">
        <f t="shared" ref="J501" si="654">J500-SUM(J478:J484,J491:J496)</f>
        <v>0</v>
      </c>
      <c r="L501" s="43">
        <f t="shared" ref="L501" si="655">L500-SUM(L478:L484,L491:L496)</f>
        <v>0</v>
      </c>
      <c r="N501" s="43">
        <f t="shared" ref="N501" si="656">N500-SUM(N478:N484,N491:N496)</f>
        <v>0</v>
      </c>
      <c r="P501" s="43">
        <f t="shared" ref="P501" si="657">P500-SUM(P478:P484,P491:P496)</f>
        <v>0</v>
      </c>
      <c r="R501" s="43">
        <f t="shared" ref="R501" si="658">R500-SUM(R478:R484,R491:R496)</f>
        <v>0</v>
      </c>
      <c r="T501" s="43">
        <f t="shared" ref="T501" si="659">T500-SUM(T478:T484,T491:T496)</f>
        <v>0</v>
      </c>
      <c r="V501" s="43">
        <f t="shared" ref="V501" si="660">V500-SUM(V478:V484,V491:V496)</f>
        <v>0</v>
      </c>
      <c r="X501" s="43">
        <f t="shared" ref="X501" si="661">X500-SUM(X478:X484,X491:X496)</f>
        <v>0</v>
      </c>
      <c r="Z501" s="43">
        <f t="shared" ref="Z501" si="662">Z500-SUM(Z478:Z484,Z491:Z496)</f>
        <v>0</v>
      </c>
      <c r="AB501" s="43">
        <f t="shared" ref="AB501" si="663">AB500-SUM(AB478:AB484,AB491:AB496)</f>
        <v>0</v>
      </c>
      <c r="AD501" s="43">
        <f t="shared" ref="AD501" si="664">AD500-SUM(AD478:AD484,AD491:AD496)</f>
        <v>0</v>
      </c>
      <c r="AF501" s="43">
        <f t="shared" ref="AF501" si="665">AF500-SUM(AF478:AF484,AF491:AF496)</f>
        <v>0</v>
      </c>
      <c r="AH501" s="43">
        <f t="shared" ref="AH501" si="666">AH500-SUM(AH478:AH484,AH491:AH496)</f>
        <v>0</v>
      </c>
      <c r="AJ501" s="43">
        <f t="shared" ref="AJ501" si="667">AJ500-SUM(AJ478:AJ484,AJ491:AJ496)</f>
        <v>0</v>
      </c>
      <c r="AL501" s="43">
        <f t="shared" ref="AL501" si="668">AL500-SUM(AL478:AL484,AL491:AL496)</f>
        <v>0</v>
      </c>
      <c r="AN501" s="43">
        <f t="shared" ref="AN501" si="669">AN500-SUM(AN478:AN484,AN491:AN496)</f>
        <v>0</v>
      </c>
      <c r="AP501" s="43">
        <f t="shared" ref="AP501" si="670">AP500-SUM(AP478:AP484,AP491:AP496)</f>
        <v>0</v>
      </c>
      <c r="AR501" s="43">
        <f t="shared" ref="AR501" si="671">AR500-SUM(AR478:AR484,AR491:AR496)</f>
        <v>0</v>
      </c>
    </row>
    <row r="502" spans="1:45" ht="17.100000000000001" hidden="1" customHeight="1" outlineLevel="1" x14ac:dyDescent="0.25"/>
    <row r="503" spans="1:45" ht="17.100000000000001" hidden="1" customHeight="1" outlineLevel="1" collapsed="1" x14ac:dyDescent="0.25">
      <c r="A503" s="54"/>
      <c r="B503" s="54"/>
      <c r="C503" s="55"/>
      <c r="D503" s="54" t="s">
        <v>126</v>
      </c>
      <c r="E503" s="56"/>
      <c r="F503" s="57"/>
      <c r="G503" s="56"/>
      <c r="H503" s="57"/>
      <c r="I503" s="56"/>
      <c r="J503" s="57"/>
      <c r="K503" s="56"/>
      <c r="L503" s="57"/>
      <c r="M503" s="56"/>
      <c r="N503" s="57"/>
      <c r="O503" s="56"/>
      <c r="P503" s="57"/>
      <c r="Q503" s="56"/>
      <c r="R503" s="57"/>
      <c r="S503" s="56"/>
      <c r="T503" s="57"/>
      <c r="U503" s="56"/>
      <c r="V503" s="57"/>
      <c r="W503" s="56"/>
      <c r="X503" s="57"/>
      <c r="Y503" s="56"/>
      <c r="Z503" s="57"/>
      <c r="AA503" s="56"/>
      <c r="AB503" s="57"/>
      <c r="AC503" s="56"/>
      <c r="AD503" s="57"/>
      <c r="AE503" s="56"/>
      <c r="AF503" s="57"/>
      <c r="AG503" s="56"/>
      <c r="AH503" s="57"/>
      <c r="AI503" s="56"/>
      <c r="AJ503" s="57"/>
      <c r="AK503" s="56"/>
      <c r="AL503" s="57"/>
      <c r="AM503" s="56"/>
      <c r="AN503" s="57"/>
      <c r="AO503" s="56"/>
      <c r="AP503" s="57"/>
      <c r="AQ503" s="56"/>
      <c r="AR503" s="57"/>
      <c r="AS503" s="56"/>
    </row>
    <row r="504" spans="1:45" s="5" customFormat="1" ht="17.100000000000001" hidden="1" customHeight="1" outlineLevel="2" x14ac:dyDescent="0.25">
      <c r="A504" s="49"/>
      <c r="B504" s="49"/>
      <c r="C504" s="49"/>
      <c r="D504" s="49"/>
      <c r="F504" s="62"/>
      <c r="H504" s="62"/>
      <c r="J504" s="62"/>
      <c r="L504" s="62"/>
      <c r="N504" s="62"/>
      <c r="P504" s="62"/>
      <c r="R504" s="62"/>
      <c r="T504" s="62"/>
      <c r="V504" s="62"/>
      <c r="X504" s="62"/>
      <c r="Z504" s="62"/>
      <c r="AB504" s="62"/>
      <c r="AD504" s="62"/>
      <c r="AF504" s="62"/>
      <c r="AH504" s="62"/>
      <c r="AJ504" s="62"/>
      <c r="AL504" s="62"/>
      <c r="AN504" s="62"/>
      <c r="AP504" s="62"/>
      <c r="AR504" s="62"/>
    </row>
    <row r="505" spans="1:45" ht="17.100000000000001" hidden="1" customHeight="1" outlineLevel="2" x14ac:dyDescent="0.25">
      <c r="A505" s="4" t="s">
        <v>127</v>
      </c>
      <c r="B505" s="4">
        <f>B478</f>
        <v>0</v>
      </c>
      <c r="C505" s="4">
        <f>C478</f>
        <v>110</v>
      </c>
      <c r="D505" s="4" t="str">
        <f>D478</f>
        <v/>
      </c>
      <c r="F505" s="43">
        <f>-SUM(F506:F511)</f>
        <v>0</v>
      </c>
      <c r="H505" s="43">
        <f>-SUM(H506:H511)</f>
        <v>0</v>
      </c>
      <c r="J505" s="43">
        <f>-SUM(J506:J511)</f>
        <v>0</v>
      </c>
      <c r="L505" s="43">
        <f>-SUM(L506:L511)</f>
        <v>0</v>
      </c>
      <c r="N505" s="43">
        <f>-SUM(N506:N511)</f>
        <v>0</v>
      </c>
      <c r="P505" s="43">
        <f>-SUM(P506:P511)</f>
        <v>0</v>
      </c>
      <c r="R505" s="43">
        <f>-SUM(R506:R511)</f>
        <v>0</v>
      </c>
      <c r="T505" s="43">
        <f>-SUM(T506:T511)</f>
        <v>0</v>
      </c>
      <c r="V505" s="43">
        <f>-SUM(V506:V511)</f>
        <v>0</v>
      </c>
      <c r="X505" s="43">
        <f>-SUM(X506:X511)</f>
        <v>0</v>
      </c>
      <c r="Z505" s="43">
        <f>-SUM(Z506:Z511)</f>
        <v>0</v>
      </c>
      <c r="AB505" s="43">
        <f>-SUM(AB506:AB511)</f>
        <v>0</v>
      </c>
      <c r="AD505" s="43">
        <f>-SUM(AD506:AD511)</f>
        <v>0</v>
      </c>
      <c r="AF505" s="43">
        <f>-SUM(AF506:AF511)</f>
        <v>0</v>
      </c>
      <c r="AH505" s="43">
        <f>-SUM(AH506:AH511)</f>
        <v>0</v>
      </c>
      <c r="AJ505" s="43">
        <f>-SUM(AJ506:AJ511)</f>
        <v>0</v>
      </c>
      <c r="AL505" s="43">
        <f>-SUM(AL506:AL511)</f>
        <v>0</v>
      </c>
      <c r="AN505" s="43">
        <f>-SUM(AN506:AN511)</f>
        <v>0</v>
      </c>
      <c r="AP505" s="43">
        <f>-SUM(AP506:AP511)</f>
        <v>0</v>
      </c>
      <c r="AR505" s="43">
        <f>-SUM(AR506:AR511)</f>
        <v>0</v>
      </c>
    </row>
    <row r="506" spans="1:45" ht="17.100000000000001" hidden="1" customHeight="1" outlineLevel="2" x14ac:dyDescent="0.25">
      <c r="A506" s="4" t="s">
        <v>127</v>
      </c>
      <c r="B506" s="4">
        <f t="shared" ref="B506:D511" si="672">B479</f>
        <v>0</v>
      </c>
      <c r="C506" s="4">
        <f t="shared" si="672"/>
        <v>120</v>
      </c>
      <c r="D506" s="4" t="str">
        <f t="shared" si="672"/>
        <v/>
      </c>
      <c r="F506" s="42"/>
      <c r="H506" s="42"/>
      <c r="J506" s="42"/>
      <c r="L506" s="42"/>
      <c r="N506" s="42"/>
      <c r="P506" s="42"/>
      <c r="R506" s="42"/>
      <c r="T506" s="42"/>
      <c r="V506" s="42"/>
      <c r="X506" s="42"/>
      <c r="Z506" s="42"/>
      <c r="AB506" s="42"/>
      <c r="AD506" s="42"/>
      <c r="AF506" s="42"/>
      <c r="AH506" s="42"/>
      <c r="AJ506" s="42"/>
      <c r="AL506" s="42"/>
      <c r="AN506" s="42"/>
      <c r="AP506" s="42"/>
      <c r="AR506" s="42"/>
    </row>
    <row r="507" spans="1:45" ht="17.100000000000001" hidden="1" customHeight="1" outlineLevel="2" x14ac:dyDescent="0.25">
      <c r="A507" s="4" t="s">
        <v>127</v>
      </c>
      <c r="B507" s="4">
        <f t="shared" si="672"/>
        <v>0</v>
      </c>
      <c r="C507" s="4">
        <f t="shared" si="672"/>
        <v>130</v>
      </c>
      <c r="D507" s="4" t="str">
        <f t="shared" si="672"/>
        <v/>
      </c>
      <c r="F507" s="42"/>
      <c r="H507" s="42"/>
      <c r="J507" s="42"/>
      <c r="L507" s="42"/>
      <c r="N507" s="42"/>
      <c r="P507" s="42"/>
      <c r="R507" s="42"/>
      <c r="T507" s="42"/>
      <c r="V507" s="42"/>
      <c r="X507" s="42"/>
      <c r="Z507" s="42"/>
      <c r="AB507" s="42"/>
      <c r="AD507" s="42"/>
      <c r="AF507" s="42"/>
      <c r="AH507" s="42"/>
      <c r="AJ507" s="42"/>
      <c r="AL507" s="42"/>
      <c r="AN507" s="42"/>
      <c r="AP507" s="42"/>
      <c r="AR507" s="42"/>
    </row>
    <row r="508" spans="1:45" ht="17.100000000000001" hidden="1" customHeight="1" outlineLevel="2" x14ac:dyDescent="0.25">
      <c r="A508" s="4" t="s">
        <v>127</v>
      </c>
      <c r="B508" s="4">
        <f t="shared" si="672"/>
        <v>0</v>
      </c>
      <c r="C508" s="4">
        <f t="shared" si="672"/>
        <v>140</v>
      </c>
      <c r="D508" s="4" t="str">
        <f t="shared" si="672"/>
        <v/>
      </c>
      <c r="F508" s="42"/>
      <c r="H508" s="42"/>
      <c r="J508" s="42"/>
      <c r="L508" s="42"/>
      <c r="N508" s="42"/>
      <c r="P508" s="42"/>
      <c r="R508" s="42"/>
      <c r="T508" s="42"/>
      <c r="V508" s="42"/>
      <c r="X508" s="42"/>
      <c r="Z508" s="42"/>
      <c r="AB508" s="42"/>
      <c r="AD508" s="42"/>
      <c r="AF508" s="42"/>
      <c r="AH508" s="42"/>
      <c r="AJ508" s="42"/>
      <c r="AL508" s="42"/>
      <c r="AN508" s="42"/>
      <c r="AP508" s="42"/>
      <c r="AR508" s="42"/>
    </row>
    <row r="509" spans="1:45" ht="17.100000000000001" hidden="1" customHeight="1" outlineLevel="2" x14ac:dyDescent="0.25">
      <c r="A509" s="4" t="s">
        <v>127</v>
      </c>
      <c r="B509" s="4">
        <f t="shared" si="672"/>
        <v>0</v>
      </c>
      <c r="C509" s="4">
        <f t="shared" si="672"/>
        <v>150</v>
      </c>
      <c r="D509" s="4" t="str">
        <f t="shared" si="672"/>
        <v/>
      </c>
      <c r="F509" s="42"/>
      <c r="H509" s="42"/>
      <c r="J509" s="42"/>
      <c r="L509" s="42"/>
      <c r="N509" s="42"/>
      <c r="P509" s="42"/>
      <c r="R509" s="42"/>
      <c r="T509" s="42"/>
      <c r="V509" s="42"/>
      <c r="X509" s="42"/>
      <c r="Z509" s="42"/>
      <c r="AB509" s="42"/>
      <c r="AD509" s="42"/>
      <c r="AF509" s="42"/>
      <c r="AH509" s="42"/>
      <c r="AJ509" s="42"/>
      <c r="AL509" s="42"/>
      <c r="AN509" s="42"/>
      <c r="AP509" s="42"/>
      <c r="AR509" s="42"/>
    </row>
    <row r="510" spans="1:45" ht="17.100000000000001" hidden="1" customHeight="1" outlineLevel="2" x14ac:dyDescent="0.25">
      <c r="A510" s="4" t="s">
        <v>127</v>
      </c>
      <c r="B510" s="4">
        <f t="shared" si="672"/>
        <v>0</v>
      </c>
      <c r="C510" s="4">
        <f t="shared" si="672"/>
        <v>160</v>
      </c>
      <c r="D510" s="4" t="str">
        <f t="shared" si="672"/>
        <v/>
      </c>
      <c r="F510" s="42"/>
      <c r="H510" s="42"/>
      <c r="J510" s="42"/>
      <c r="L510" s="42"/>
      <c r="N510" s="42"/>
      <c r="P510" s="42"/>
      <c r="R510" s="42"/>
      <c r="T510" s="42"/>
      <c r="V510" s="42"/>
      <c r="X510" s="42"/>
      <c r="Z510" s="42"/>
      <c r="AB510" s="42"/>
      <c r="AD510" s="42"/>
      <c r="AF510" s="42"/>
      <c r="AH510" s="42"/>
      <c r="AJ510" s="42"/>
      <c r="AL510" s="42"/>
      <c r="AN510" s="42"/>
      <c r="AP510" s="42"/>
      <c r="AR510" s="42"/>
    </row>
    <row r="511" spans="1:45" ht="17.100000000000001" hidden="1" customHeight="1" outlineLevel="2" x14ac:dyDescent="0.25">
      <c r="A511" s="4" t="s">
        <v>127</v>
      </c>
      <c r="B511" s="4">
        <f t="shared" si="672"/>
        <v>0</v>
      </c>
      <c r="C511" s="4">
        <f t="shared" si="672"/>
        <v>170</v>
      </c>
      <c r="D511" s="4" t="str">
        <f t="shared" si="672"/>
        <v/>
      </c>
      <c r="F511" s="42"/>
      <c r="H511" s="42"/>
      <c r="J511" s="42"/>
      <c r="L511" s="42"/>
      <c r="N511" s="42"/>
      <c r="P511" s="42"/>
      <c r="R511" s="42"/>
      <c r="T511" s="42"/>
      <c r="V511" s="42"/>
      <c r="X511" s="42"/>
      <c r="Z511" s="42"/>
      <c r="AB511" s="42"/>
      <c r="AD511" s="42"/>
      <c r="AF511" s="42"/>
      <c r="AH511" s="42"/>
      <c r="AJ511" s="42"/>
      <c r="AL511" s="42"/>
      <c r="AN511" s="42"/>
      <c r="AP511" s="42"/>
      <c r="AR511" s="42"/>
    </row>
    <row r="512" spans="1:45" ht="17.100000000000001" hidden="1" customHeight="1" outlineLevel="2" x14ac:dyDescent="0.25"/>
    <row r="513" spans="1:45" ht="17.100000000000001" hidden="1" customHeight="1" outlineLevel="2" x14ac:dyDescent="0.25">
      <c r="A513" s="4" t="s">
        <v>127</v>
      </c>
      <c r="B513" s="4">
        <f>B491</f>
        <v>0</v>
      </c>
      <c r="C513" s="4">
        <f>C491</f>
        <v>310</v>
      </c>
      <c r="D513" s="4" t="str">
        <f>D491</f>
        <v/>
      </c>
      <c r="F513" s="43">
        <f>-SUM(F514:F518)</f>
        <v>0</v>
      </c>
      <c r="H513" s="43">
        <f>-SUM(H514:H518)</f>
        <v>0</v>
      </c>
      <c r="J513" s="43">
        <f>-SUM(J514:J518)</f>
        <v>0</v>
      </c>
      <c r="L513" s="43">
        <f>-SUM(L514:L518)</f>
        <v>0</v>
      </c>
      <c r="N513" s="43">
        <f>-SUM(N514:N518)</f>
        <v>0</v>
      </c>
      <c r="P513" s="43">
        <f>-SUM(P514:P518)</f>
        <v>0</v>
      </c>
      <c r="R513" s="43">
        <f>-SUM(R514:R518)</f>
        <v>0</v>
      </c>
      <c r="T513" s="43">
        <f>-SUM(T514:T518)</f>
        <v>0</v>
      </c>
      <c r="V513" s="43">
        <f>-SUM(V514:V518)</f>
        <v>0</v>
      </c>
      <c r="X513" s="43">
        <f>-SUM(X514:X518)</f>
        <v>0</v>
      </c>
      <c r="Z513" s="43">
        <f>-SUM(Z514:Z518)</f>
        <v>0</v>
      </c>
      <c r="AB513" s="43">
        <f>-SUM(AB514:AB518)</f>
        <v>0</v>
      </c>
      <c r="AD513" s="43">
        <f>-SUM(AD514:AD518)</f>
        <v>0</v>
      </c>
      <c r="AF513" s="43">
        <f>-SUM(AF514:AF518)</f>
        <v>0</v>
      </c>
      <c r="AH513" s="43">
        <f>-SUM(AH514:AH518)</f>
        <v>0</v>
      </c>
      <c r="AJ513" s="43">
        <f>-SUM(AJ514:AJ518)</f>
        <v>0</v>
      </c>
      <c r="AL513" s="43">
        <f>-SUM(AL514:AL518)</f>
        <v>0</v>
      </c>
      <c r="AN513" s="43">
        <f>-SUM(AN514:AN518)</f>
        <v>0</v>
      </c>
      <c r="AP513" s="43">
        <f>-SUM(AP514:AP518)</f>
        <v>0</v>
      </c>
      <c r="AR513" s="43">
        <f>-SUM(AR514:AR518)</f>
        <v>0</v>
      </c>
    </row>
    <row r="514" spans="1:45" ht="17.100000000000001" hidden="1" customHeight="1" outlineLevel="2" x14ac:dyDescent="0.25">
      <c r="A514" s="4" t="s">
        <v>127</v>
      </c>
      <c r="B514" s="4">
        <f t="shared" ref="B514:C518" si="673">B492</f>
        <v>0</v>
      </c>
      <c r="C514" s="4">
        <f t="shared" si="673"/>
        <v>320</v>
      </c>
      <c r="D514" s="4" t="str">
        <f>D492</f>
        <v/>
      </c>
      <c r="F514" s="42"/>
      <c r="H514" s="42"/>
      <c r="J514" s="42"/>
      <c r="L514" s="42"/>
      <c r="N514" s="42"/>
      <c r="P514" s="42"/>
      <c r="R514" s="42"/>
      <c r="T514" s="42"/>
      <c r="V514" s="42"/>
      <c r="X514" s="42"/>
      <c r="Z514" s="42"/>
      <c r="AB514" s="42"/>
      <c r="AD514" s="42"/>
      <c r="AF514" s="42"/>
      <c r="AH514" s="42"/>
      <c r="AJ514" s="42"/>
      <c r="AL514" s="42"/>
      <c r="AN514" s="42"/>
      <c r="AP514" s="42"/>
      <c r="AR514" s="42"/>
    </row>
    <row r="515" spans="1:45" ht="17.100000000000001" hidden="1" customHeight="1" outlineLevel="2" x14ac:dyDescent="0.25">
      <c r="A515" s="4" t="s">
        <v>127</v>
      </c>
      <c r="B515" s="4">
        <f t="shared" si="673"/>
        <v>0</v>
      </c>
      <c r="C515" s="4">
        <f t="shared" si="673"/>
        <v>330</v>
      </c>
      <c r="D515" s="4" t="str">
        <f>D493</f>
        <v/>
      </c>
      <c r="F515" s="42"/>
      <c r="H515" s="42"/>
      <c r="J515" s="42"/>
      <c r="L515" s="42"/>
      <c r="N515" s="42"/>
      <c r="P515" s="42"/>
      <c r="R515" s="42"/>
      <c r="T515" s="42"/>
      <c r="V515" s="42"/>
      <c r="X515" s="42"/>
      <c r="Z515" s="42"/>
      <c r="AB515" s="42"/>
      <c r="AD515" s="42"/>
      <c r="AF515" s="42"/>
      <c r="AH515" s="42"/>
      <c r="AJ515" s="42"/>
      <c r="AL515" s="42"/>
      <c r="AN515" s="42"/>
      <c r="AP515" s="42"/>
      <c r="AR515" s="42"/>
    </row>
    <row r="516" spans="1:45" ht="17.100000000000001" hidden="1" customHeight="1" outlineLevel="2" x14ac:dyDescent="0.25">
      <c r="A516" s="4" t="s">
        <v>127</v>
      </c>
      <c r="B516" s="4">
        <f t="shared" si="673"/>
        <v>0</v>
      </c>
      <c r="C516" s="4">
        <f t="shared" si="673"/>
        <v>340</v>
      </c>
      <c r="D516" s="4" t="str">
        <f>D494</f>
        <v/>
      </c>
      <c r="F516" s="42"/>
      <c r="H516" s="42"/>
      <c r="J516" s="42"/>
      <c r="L516" s="42"/>
      <c r="N516" s="42"/>
      <c r="P516" s="42"/>
      <c r="R516" s="42"/>
      <c r="T516" s="42"/>
      <c r="V516" s="42"/>
      <c r="X516" s="42"/>
      <c r="Z516" s="42"/>
      <c r="AB516" s="42"/>
      <c r="AD516" s="42"/>
      <c r="AF516" s="42"/>
      <c r="AH516" s="42"/>
      <c r="AJ516" s="42"/>
      <c r="AL516" s="42"/>
      <c r="AN516" s="42"/>
      <c r="AP516" s="42"/>
      <c r="AR516" s="42"/>
    </row>
    <row r="517" spans="1:45" ht="17.100000000000001" hidden="1" customHeight="1" outlineLevel="2" x14ac:dyDescent="0.25">
      <c r="A517" s="4" t="s">
        <v>127</v>
      </c>
      <c r="B517" s="4">
        <f t="shared" si="673"/>
        <v>0</v>
      </c>
      <c r="C517" s="4">
        <f t="shared" si="673"/>
        <v>350</v>
      </c>
      <c r="D517" s="4" t="str">
        <f>D495</f>
        <v/>
      </c>
      <c r="F517" s="42"/>
      <c r="H517" s="42"/>
      <c r="J517" s="42"/>
      <c r="L517" s="42"/>
      <c r="N517" s="42"/>
      <c r="P517" s="42"/>
      <c r="R517" s="42"/>
      <c r="T517" s="42"/>
      <c r="V517" s="42"/>
      <c r="X517" s="42"/>
      <c r="Z517" s="42"/>
      <c r="AB517" s="42"/>
      <c r="AD517" s="42"/>
      <c r="AF517" s="42"/>
      <c r="AH517" s="42"/>
      <c r="AJ517" s="42"/>
      <c r="AL517" s="42"/>
      <c r="AN517" s="42"/>
      <c r="AP517" s="42"/>
      <c r="AR517" s="42"/>
    </row>
    <row r="518" spans="1:45" ht="17.100000000000001" hidden="1" customHeight="1" outlineLevel="2" x14ac:dyDescent="0.25">
      <c r="A518" s="4" t="s">
        <v>127</v>
      </c>
      <c r="B518" s="4">
        <f t="shared" si="673"/>
        <v>0</v>
      </c>
      <c r="C518" s="4">
        <f t="shared" si="673"/>
        <v>360</v>
      </c>
      <c r="D518" s="4" t="str">
        <f>D496</f>
        <v/>
      </c>
      <c r="F518" s="42"/>
      <c r="H518" s="42"/>
      <c r="J518" s="42"/>
      <c r="L518" s="42"/>
      <c r="N518" s="42"/>
      <c r="P518" s="42"/>
      <c r="R518" s="42"/>
      <c r="T518" s="42"/>
      <c r="V518" s="42"/>
      <c r="X518" s="42"/>
      <c r="Z518" s="42"/>
      <c r="AB518" s="42"/>
      <c r="AD518" s="42"/>
      <c r="AF518" s="42"/>
      <c r="AH518" s="42"/>
      <c r="AJ518" s="42"/>
      <c r="AL518" s="42"/>
      <c r="AN518" s="42"/>
      <c r="AP518" s="42"/>
      <c r="AR518" s="42"/>
    </row>
    <row r="519" spans="1:45" ht="17.100000000000001" hidden="1" customHeight="1" outlineLevel="1" x14ac:dyDescent="0.25"/>
    <row r="520" spans="1:45" ht="17.100000000000001" hidden="1" customHeight="1" outlineLevel="1" collapsed="1" x14ac:dyDescent="0.25">
      <c r="A520" s="54"/>
      <c r="B520" s="54"/>
      <c r="C520" s="55"/>
      <c r="D520" s="54" t="s">
        <v>128</v>
      </c>
      <c r="E520" s="56"/>
      <c r="F520" s="57"/>
      <c r="G520" s="56"/>
      <c r="H520" s="57"/>
      <c r="I520" s="56"/>
      <c r="J520" s="57"/>
      <c r="K520" s="56"/>
      <c r="L520" s="57"/>
      <c r="M520" s="56"/>
      <c r="N520" s="57"/>
      <c r="O520" s="56"/>
      <c r="P520" s="57"/>
      <c r="Q520" s="56"/>
      <c r="R520" s="57"/>
      <c r="S520" s="56"/>
      <c r="T520" s="57"/>
      <c r="U520" s="56"/>
      <c r="V520" s="57"/>
      <c r="W520" s="56"/>
      <c r="X520" s="57"/>
      <c r="Y520" s="56"/>
      <c r="Z520" s="57"/>
      <c r="AA520" s="56"/>
      <c r="AB520" s="57"/>
      <c r="AC520" s="56"/>
      <c r="AD520" s="57"/>
      <c r="AE520" s="56"/>
      <c r="AF520" s="57"/>
      <c r="AG520" s="56"/>
      <c r="AH520" s="57"/>
      <c r="AI520" s="56"/>
      <c r="AJ520" s="57"/>
      <c r="AK520" s="56"/>
      <c r="AL520" s="57"/>
      <c r="AM520" s="56"/>
      <c r="AN520" s="57"/>
      <c r="AO520" s="56"/>
      <c r="AP520" s="57"/>
      <c r="AQ520" s="56"/>
      <c r="AR520" s="57"/>
      <c r="AS520" s="56"/>
    </row>
    <row r="521" spans="1:45" ht="17.100000000000001" hidden="1" customHeight="1" outlineLevel="2" x14ac:dyDescent="0.25"/>
    <row r="522" spans="1:45" s="5" customFormat="1" ht="17.100000000000001" hidden="1" customHeight="1" outlineLevel="2" x14ac:dyDescent="0.25">
      <c r="A522" s="58"/>
      <c r="B522" s="58"/>
      <c r="C522" s="58"/>
      <c r="D522" s="58" t="e">
        <f>D475</f>
        <v>#N/A</v>
      </c>
      <c r="E522" s="60"/>
      <c r="F522" s="61">
        <f>F475</f>
        <v>0</v>
      </c>
      <c r="G522" s="60"/>
      <c r="H522" s="61">
        <f>H475</f>
        <v>0</v>
      </c>
      <c r="I522" s="60"/>
      <c r="J522" s="61">
        <f>J475</f>
        <v>0</v>
      </c>
      <c r="K522" s="60"/>
      <c r="L522" s="61">
        <f>L475</f>
        <v>0</v>
      </c>
      <c r="M522" s="60"/>
      <c r="N522" s="61">
        <f>N475</f>
        <v>0</v>
      </c>
      <c r="O522" s="60"/>
      <c r="P522" s="61">
        <f>P475</f>
        <v>0</v>
      </c>
      <c r="Q522" s="60"/>
      <c r="R522" s="61">
        <f>R475</f>
        <v>0</v>
      </c>
      <c r="S522" s="60"/>
      <c r="T522" s="61">
        <f>T475</f>
        <v>0</v>
      </c>
      <c r="U522" s="60"/>
      <c r="V522" s="61">
        <f>V475</f>
        <v>0</v>
      </c>
      <c r="W522" s="60"/>
      <c r="X522" s="61">
        <f>X475</f>
        <v>0</v>
      </c>
      <c r="Y522" s="60"/>
      <c r="Z522" s="61">
        <f>Z475</f>
        <v>0</v>
      </c>
      <c r="AA522" s="60"/>
      <c r="AB522" s="61">
        <f>AB475</f>
        <v>0</v>
      </c>
      <c r="AC522" s="60"/>
      <c r="AD522" s="61">
        <f>AD475</f>
        <v>0</v>
      </c>
      <c r="AE522" s="60"/>
      <c r="AF522" s="61">
        <f>AF475</f>
        <v>0</v>
      </c>
      <c r="AG522" s="60"/>
      <c r="AH522" s="61">
        <f>AH475</f>
        <v>0</v>
      </c>
      <c r="AI522" s="60"/>
      <c r="AJ522" s="61">
        <f>AJ475</f>
        <v>0</v>
      </c>
      <c r="AK522" s="60"/>
      <c r="AL522" s="61">
        <f>AL475</f>
        <v>0</v>
      </c>
      <c r="AM522" s="60"/>
      <c r="AN522" s="61">
        <f>AN475</f>
        <v>0</v>
      </c>
      <c r="AO522" s="60"/>
      <c r="AP522" s="61">
        <f>AP475</f>
        <v>0</v>
      </c>
      <c r="AQ522" s="60"/>
      <c r="AR522" s="61">
        <f>AR475</f>
        <v>0</v>
      </c>
      <c r="AS522" s="60"/>
    </row>
    <row r="523" spans="1:45" ht="17.100000000000001" hidden="1" customHeight="1" outlineLevel="2" x14ac:dyDescent="0.25">
      <c r="D523" s="4" t="s">
        <v>124</v>
      </c>
      <c r="F523" s="43">
        <f>F525-F522</f>
        <v>0</v>
      </c>
      <c r="H523" s="43">
        <f>H525-H522</f>
        <v>0</v>
      </c>
      <c r="J523" s="43">
        <f>J525-J522</f>
        <v>0</v>
      </c>
      <c r="L523" s="43">
        <f>L525-L522</f>
        <v>0</v>
      </c>
      <c r="N523" s="43">
        <f>N525-N522</f>
        <v>0</v>
      </c>
      <c r="P523" s="43">
        <f>P525-P522</f>
        <v>0</v>
      </c>
      <c r="R523" s="43">
        <f>R525-R522</f>
        <v>0</v>
      </c>
      <c r="T523" s="43">
        <f>T525-T522</f>
        <v>0</v>
      </c>
      <c r="V523" s="43">
        <f>V525-V522</f>
        <v>0</v>
      </c>
      <c r="X523" s="43">
        <f>X525-X522</f>
        <v>0</v>
      </c>
      <c r="Z523" s="43">
        <f>Z525-Z522</f>
        <v>0</v>
      </c>
      <c r="AB523" s="43">
        <f>AB525-AB522</f>
        <v>0</v>
      </c>
      <c r="AD523" s="43">
        <f>AD525-AD522</f>
        <v>0</v>
      </c>
      <c r="AF523" s="43">
        <f>AF525-AF522</f>
        <v>0</v>
      </c>
      <c r="AH523" s="43">
        <f>AH525-AH522</f>
        <v>0</v>
      </c>
      <c r="AJ523" s="43">
        <f>AJ525-AJ522</f>
        <v>0</v>
      </c>
      <c r="AL523" s="43">
        <f>AL525-AL522</f>
        <v>0</v>
      </c>
      <c r="AN523" s="43">
        <f>AN525-AN522</f>
        <v>0</v>
      </c>
      <c r="AP523" s="43">
        <f>AP525-AP522</f>
        <v>0</v>
      </c>
      <c r="AR523" s="43">
        <f>AR525-AR522</f>
        <v>0</v>
      </c>
    </row>
    <row r="524" spans="1:45" ht="17.100000000000001" hidden="1" customHeight="1" outlineLevel="2" x14ac:dyDescent="0.25"/>
    <row r="525" spans="1:45" ht="17.100000000000001" hidden="1" customHeight="1" outlineLevel="2" x14ac:dyDescent="0.25">
      <c r="D525" s="4" t="str">
        <f>D478</f>
        <v/>
      </c>
      <c r="F525" s="43">
        <f>SUM(F478,F505)</f>
        <v>0</v>
      </c>
      <c r="H525" s="43">
        <f>SUM(H478,H505)</f>
        <v>0</v>
      </c>
      <c r="J525" s="43">
        <f>SUM(J478,J505)</f>
        <v>0</v>
      </c>
      <c r="L525" s="43">
        <f>SUM(L478,L505)</f>
        <v>0</v>
      </c>
      <c r="N525" s="43">
        <f>SUM(N478,N505)</f>
        <v>0</v>
      </c>
      <c r="P525" s="43">
        <f>SUM(P478,P505)</f>
        <v>0</v>
      </c>
      <c r="R525" s="43">
        <f>SUM(R478,R505)</f>
        <v>0</v>
      </c>
      <c r="T525" s="43">
        <f>SUM(T478,T505)</f>
        <v>0</v>
      </c>
      <c r="V525" s="43">
        <f>SUM(V478,V505)</f>
        <v>0</v>
      </c>
      <c r="X525" s="43">
        <f>SUM(X478,X505)</f>
        <v>0</v>
      </c>
      <c r="Z525" s="43">
        <f>SUM(Z478,Z505)</f>
        <v>0</v>
      </c>
      <c r="AB525" s="43">
        <f>SUM(AB478,AB505)</f>
        <v>0</v>
      </c>
      <c r="AD525" s="43">
        <f>SUM(AD478,AD505)</f>
        <v>0</v>
      </c>
      <c r="AF525" s="43">
        <f>SUM(AF478,AF505)</f>
        <v>0</v>
      </c>
      <c r="AH525" s="43">
        <f>SUM(AH478,AH505)</f>
        <v>0</v>
      </c>
      <c r="AJ525" s="43">
        <f>SUM(AJ478,AJ505)</f>
        <v>0</v>
      </c>
      <c r="AL525" s="43">
        <f>SUM(AL478,AL505)</f>
        <v>0</v>
      </c>
      <c r="AN525" s="43">
        <f>SUM(AN478,AN505)</f>
        <v>0</v>
      </c>
      <c r="AP525" s="43">
        <f>SUM(AP478,AP505)</f>
        <v>0</v>
      </c>
      <c r="AR525" s="43">
        <f>SUM(AR478,AR505)</f>
        <v>0</v>
      </c>
    </row>
    <row r="526" spans="1:45" ht="17.100000000000001" hidden="1" customHeight="1" outlineLevel="2" x14ac:dyDescent="0.25">
      <c r="D526" s="4" t="str">
        <f>D479</f>
        <v/>
      </c>
      <c r="F526" s="43">
        <f t="shared" ref="F526:F531" si="674">SUM(F479,F506)</f>
        <v>0</v>
      </c>
      <c r="H526" s="43">
        <f t="shared" ref="H526:J531" si="675">SUM(H479,H506)</f>
        <v>0</v>
      </c>
      <c r="J526" s="43">
        <f t="shared" si="675"/>
        <v>0</v>
      </c>
      <c r="L526" s="43">
        <f t="shared" ref="L526:L531" si="676">SUM(L479,L506)</f>
        <v>0</v>
      </c>
      <c r="N526" s="43">
        <f t="shared" ref="N526:N531" si="677">SUM(N479,N506)</f>
        <v>0</v>
      </c>
      <c r="P526" s="43">
        <f t="shared" ref="P526:P531" si="678">SUM(P479,P506)</f>
        <v>0</v>
      </c>
      <c r="R526" s="43">
        <f t="shared" ref="R526:R531" si="679">SUM(R479,R506)</f>
        <v>0</v>
      </c>
      <c r="T526" s="43">
        <f t="shared" ref="T526:T531" si="680">SUM(T479,T506)</f>
        <v>0</v>
      </c>
      <c r="V526" s="43">
        <f t="shared" ref="V526:V531" si="681">SUM(V479,V506)</f>
        <v>0</v>
      </c>
      <c r="X526" s="43">
        <f t="shared" ref="X526:X531" si="682">SUM(X479,X506)</f>
        <v>0</v>
      </c>
      <c r="Z526" s="43">
        <f t="shared" ref="Z526:Z531" si="683">SUM(Z479,Z506)</f>
        <v>0</v>
      </c>
      <c r="AB526" s="43">
        <f t="shared" ref="AB526:AB531" si="684">SUM(AB479,AB506)</f>
        <v>0</v>
      </c>
      <c r="AD526" s="43">
        <f t="shared" ref="AD526:AD531" si="685">SUM(AD479,AD506)</f>
        <v>0</v>
      </c>
      <c r="AF526" s="43">
        <f t="shared" ref="AF526:AF531" si="686">SUM(AF479,AF506)</f>
        <v>0</v>
      </c>
      <c r="AH526" s="43">
        <f t="shared" ref="AH526:AH531" si="687">SUM(AH479,AH506)</f>
        <v>0</v>
      </c>
      <c r="AJ526" s="43">
        <f t="shared" ref="AJ526:AJ531" si="688">SUM(AJ479,AJ506)</f>
        <v>0</v>
      </c>
      <c r="AL526" s="43">
        <f t="shared" ref="AL526:AL531" si="689">SUM(AL479,AL506)</f>
        <v>0</v>
      </c>
      <c r="AN526" s="43">
        <f t="shared" ref="AN526:AN531" si="690">SUM(AN479,AN506)</f>
        <v>0</v>
      </c>
      <c r="AP526" s="43">
        <f t="shared" ref="AP526:AP531" si="691">SUM(AP479,AP506)</f>
        <v>0</v>
      </c>
      <c r="AR526" s="43">
        <f t="shared" ref="AR526:AR531" si="692">SUM(AR479,AR506)</f>
        <v>0</v>
      </c>
    </row>
    <row r="527" spans="1:45" ht="17.100000000000001" hidden="1" customHeight="1" outlineLevel="2" x14ac:dyDescent="0.25">
      <c r="D527" s="4" t="str">
        <f t="shared" ref="D527:D532" si="693">D480</f>
        <v/>
      </c>
      <c r="F527" s="43">
        <f t="shared" si="674"/>
        <v>0</v>
      </c>
      <c r="H527" s="43">
        <f t="shared" si="675"/>
        <v>0</v>
      </c>
      <c r="J527" s="43">
        <f t="shared" si="675"/>
        <v>0</v>
      </c>
      <c r="L527" s="43">
        <f t="shared" si="676"/>
        <v>0</v>
      </c>
      <c r="N527" s="43">
        <f t="shared" si="677"/>
        <v>0</v>
      </c>
      <c r="P527" s="43">
        <f t="shared" si="678"/>
        <v>0</v>
      </c>
      <c r="R527" s="43">
        <f t="shared" si="679"/>
        <v>0</v>
      </c>
      <c r="T527" s="43">
        <f t="shared" si="680"/>
        <v>0</v>
      </c>
      <c r="V527" s="43">
        <f t="shared" si="681"/>
        <v>0</v>
      </c>
      <c r="X527" s="43">
        <f t="shared" si="682"/>
        <v>0</v>
      </c>
      <c r="Z527" s="43">
        <f t="shared" si="683"/>
        <v>0</v>
      </c>
      <c r="AB527" s="43">
        <f t="shared" si="684"/>
        <v>0</v>
      </c>
      <c r="AD527" s="43">
        <f t="shared" si="685"/>
        <v>0</v>
      </c>
      <c r="AF527" s="43">
        <f t="shared" si="686"/>
        <v>0</v>
      </c>
      <c r="AH527" s="43">
        <f t="shared" si="687"/>
        <v>0</v>
      </c>
      <c r="AJ527" s="43">
        <f t="shared" si="688"/>
        <v>0</v>
      </c>
      <c r="AL527" s="43">
        <f t="shared" si="689"/>
        <v>0</v>
      </c>
      <c r="AN527" s="43">
        <f t="shared" si="690"/>
        <v>0</v>
      </c>
      <c r="AP527" s="43">
        <f t="shared" si="691"/>
        <v>0</v>
      </c>
      <c r="AR527" s="43">
        <f t="shared" si="692"/>
        <v>0</v>
      </c>
    </row>
    <row r="528" spans="1:45" ht="17.100000000000001" hidden="1" customHeight="1" outlineLevel="2" x14ac:dyDescent="0.25">
      <c r="D528" s="4" t="str">
        <f t="shared" si="693"/>
        <v/>
      </c>
      <c r="F528" s="43">
        <f t="shared" si="674"/>
        <v>0</v>
      </c>
      <c r="H528" s="43">
        <f t="shared" si="675"/>
        <v>0</v>
      </c>
      <c r="J528" s="43">
        <f t="shared" si="675"/>
        <v>0</v>
      </c>
      <c r="L528" s="43">
        <f t="shared" si="676"/>
        <v>0</v>
      </c>
      <c r="N528" s="43">
        <f t="shared" si="677"/>
        <v>0</v>
      </c>
      <c r="P528" s="43">
        <f t="shared" si="678"/>
        <v>0</v>
      </c>
      <c r="R528" s="43">
        <f t="shared" si="679"/>
        <v>0</v>
      </c>
      <c r="T528" s="43">
        <f t="shared" si="680"/>
        <v>0</v>
      </c>
      <c r="V528" s="43">
        <f t="shared" si="681"/>
        <v>0</v>
      </c>
      <c r="X528" s="43">
        <f t="shared" si="682"/>
        <v>0</v>
      </c>
      <c r="Z528" s="43">
        <f t="shared" si="683"/>
        <v>0</v>
      </c>
      <c r="AB528" s="43">
        <f t="shared" si="684"/>
        <v>0</v>
      </c>
      <c r="AD528" s="43">
        <f t="shared" si="685"/>
        <v>0</v>
      </c>
      <c r="AF528" s="43">
        <f t="shared" si="686"/>
        <v>0</v>
      </c>
      <c r="AH528" s="43">
        <f t="shared" si="687"/>
        <v>0</v>
      </c>
      <c r="AJ528" s="43">
        <f t="shared" si="688"/>
        <v>0</v>
      </c>
      <c r="AL528" s="43">
        <f t="shared" si="689"/>
        <v>0</v>
      </c>
      <c r="AN528" s="43">
        <f t="shared" si="690"/>
        <v>0</v>
      </c>
      <c r="AP528" s="43">
        <f t="shared" si="691"/>
        <v>0</v>
      </c>
      <c r="AR528" s="43">
        <f t="shared" si="692"/>
        <v>0</v>
      </c>
    </row>
    <row r="529" spans="1:45" ht="17.100000000000001" hidden="1" customHeight="1" outlineLevel="2" x14ac:dyDescent="0.25">
      <c r="D529" s="4" t="str">
        <f t="shared" si="693"/>
        <v/>
      </c>
      <c r="F529" s="43">
        <f t="shared" si="674"/>
        <v>0</v>
      </c>
      <c r="H529" s="43">
        <f t="shared" si="675"/>
        <v>0</v>
      </c>
      <c r="J529" s="43">
        <f t="shared" si="675"/>
        <v>0</v>
      </c>
      <c r="L529" s="43">
        <f t="shared" si="676"/>
        <v>0</v>
      </c>
      <c r="N529" s="43">
        <f t="shared" si="677"/>
        <v>0</v>
      </c>
      <c r="P529" s="43">
        <f t="shared" si="678"/>
        <v>0</v>
      </c>
      <c r="R529" s="43">
        <f t="shared" si="679"/>
        <v>0</v>
      </c>
      <c r="T529" s="43">
        <f t="shared" si="680"/>
        <v>0</v>
      </c>
      <c r="V529" s="43">
        <f t="shared" si="681"/>
        <v>0</v>
      </c>
      <c r="X529" s="43">
        <f t="shared" si="682"/>
        <v>0</v>
      </c>
      <c r="Z529" s="43">
        <f t="shared" si="683"/>
        <v>0</v>
      </c>
      <c r="AB529" s="43">
        <f t="shared" si="684"/>
        <v>0</v>
      </c>
      <c r="AD529" s="43">
        <f t="shared" si="685"/>
        <v>0</v>
      </c>
      <c r="AF529" s="43">
        <f t="shared" si="686"/>
        <v>0</v>
      </c>
      <c r="AH529" s="43">
        <f t="shared" si="687"/>
        <v>0</v>
      </c>
      <c r="AJ529" s="43">
        <f t="shared" si="688"/>
        <v>0</v>
      </c>
      <c r="AL529" s="43">
        <f t="shared" si="689"/>
        <v>0</v>
      </c>
      <c r="AN529" s="43">
        <f t="shared" si="690"/>
        <v>0</v>
      </c>
      <c r="AP529" s="43">
        <f t="shared" si="691"/>
        <v>0</v>
      </c>
      <c r="AR529" s="43">
        <f t="shared" si="692"/>
        <v>0</v>
      </c>
    </row>
    <row r="530" spans="1:45" ht="17.100000000000001" hidden="1" customHeight="1" outlineLevel="2" x14ac:dyDescent="0.25">
      <c r="D530" s="4" t="str">
        <f t="shared" si="693"/>
        <v/>
      </c>
      <c r="F530" s="43">
        <f t="shared" si="674"/>
        <v>0</v>
      </c>
      <c r="H530" s="43">
        <f t="shared" si="675"/>
        <v>0</v>
      </c>
      <c r="J530" s="43">
        <f t="shared" si="675"/>
        <v>0</v>
      </c>
      <c r="L530" s="43">
        <f t="shared" si="676"/>
        <v>0</v>
      </c>
      <c r="N530" s="43">
        <f t="shared" si="677"/>
        <v>0</v>
      </c>
      <c r="P530" s="43">
        <f t="shared" si="678"/>
        <v>0</v>
      </c>
      <c r="R530" s="43">
        <f t="shared" si="679"/>
        <v>0</v>
      </c>
      <c r="T530" s="43">
        <f t="shared" si="680"/>
        <v>0</v>
      </c>
      <c r="V530" s="43">
        <f t="shared" si="681"/>
        <v>0</v>
      </c>
      <c r="X530" s="43">
        <f t="shared" si="682"/>
        <v>0</v>
      </c>
      <c r="Z530" s="43">
        <f t="shared" si="683"/>
        <v>0</v>
      </c>
      <c r="AB530" s="43">
        <f t="shared" si="684"/>
        <v>0</v>
      </c>
      <c r="AD530" s="43">
        <f t="shared" si="685"/>
        <v>0</v>
      </c>
      <c r="AF530" s="43">
        <f t="shared" si="686"/>
        <v>0</v>
      </c>
      <c r="AH530" s="43">
        <f t="shared" si="687"/>
        <v>0</v>
      </c>
      <c r="AJ530" s="43">
        <f t="shared" si="688"/>
        <v>0</v>
      </c>
      <c r="AL530" s="43">
        <f t="shared" si="689"/>
        <v>0</v>
      </c>
      <c r="AN530" s="43">
        <f t="shared" si="690"/>
        <v>0</v>
      </c>
      <c r="AP530" s="43">
        <f t="shared" si="691"/>
        <v>0</v>
      </c>
      <c r="AR530" s="43">
        <f t="shared" si="692"/>
        <v>0</v>
      </c>
    </row>
    <row r="531" spans="1:45" ht="17.100000000000001" hidden="1" customHeight="1" outlineLevel="2" x14ac:dyDescent="0.25">
      <c r="D531" s="4" t="str">
        <f t="shared" si="693"/>
        <v/>
      </c>
      <c r="F531" s="43">
        <f t="shared" si="674"/>
        <v>0</v>
      </c>
      <c r="H531" s="43">
        <f t="shared" si="675"/>
        <v>0</v>
      </c>
      <c r="J531" s="43">
        <f t="shared" si="675"/>
        <v>0</v>
      </c>
      <c r="L531" s="43">
        <f t="shared" si="676"/>
        <v>0</v>
      </c>
      <c r="N531" s="43">
        <f t="shared" si="677"/>
        <v>0</v>
      </c>
      <c r="P531" s="43">
        <f t="shared" si="678"/>
        <v>0</v>
      </c>
      <c r="R531" s="43">
        <f t="shared" si="679"/>
        <v>0</v>
      </c>
      <c r="T531" s="43">
        <f t="shared" si="680"/>
        <v>0</v>
      </c>
      <c r="V531" s="43">
        <f t="shared" si="681"/>
        <v>0</v>
      </c>
      <c r="X531" s="43">
        <f t="shared" si="682"/>
        <v>0</v>
      </c>
      <c r="Z531" s="43">
        <f t="shared" si="683"/>
        <v>0</v>
      </c>
      <c r="AB531" s="43">
        <f t="shared" si="684"/>
        <v>0</v>
      </c>
      <c r="AD531" s="43">
        <f t="shared" si="685"/>
        <v>0</v>
      </c>
      <c r="AF531" s="43">
        <f t="shared" si="686"/>
        <v>0</v>
      </c>
      <c r="AH531" s="43">
        <f t="shared" si="687"/>
        <v>0</v>
      </c>
      <c r="AJ531" s="43">
        <f t="shared" si="688"/>
        <v>0</v>
      </c>
      <c r="AL531" s="43">
        <f t="shared" si="689"/>
        <v>0</v>
      </c>
      <c r="AN531" s="43">
        <f t="shared" si="690"/>
        <v>0</v>
      </c>
      <c r="AP531" s="43">
        <f t="shared" si="691"/>
        <v>0</v>
      </c>
      <c r="AR531" s="43">
        <f t="shared" si="692"/>
        <v>0</v>
      </c>
    </row>
    <row r="532" spans="1:45" s="5" customFormat="1" ht="17.100000000000001" hidden="1" customHeight="1" outlineLevel="2" x14ac:dyDescent="0.25">
      <c r="A532" s="58"/>
      <c r="B532" s="58"/>
      <c r="C532" s="58"/>
      <c r="D532" s="58" t="str">
        <f t="shared" si="693"/>
        <v/>
      </c>
      <c r="E532" s="60"/>
      <c r="F532" s="61">
        <f>SUM(F525:F531)</f>
        <v>0</v>
      </c>
      <c r="G532" s="60"/>
      <c r="H532" s="61">
        <f>SUM(H525:H531)</f>
        <v>0</v>
      </c>
      <c r="I532" s="60"/>
      <c r="J532" s="61">
        <f>SUM(J525:J531)</f>
        <v>0</v>
      </c>
      <c r="K532" s="60"/>
      <c r="L532" s="61">
        <f>SUM(L525:L531)</f>
        <v>0</v>
      </c>
      <c r="M532" s="60"/>
      <c r="N532" s="61">
        <f>SUM(N525:N531)</f>
        <v>0</v>
      </c>
      <c r="O532" s="60"/>
      <c r="P532" s="61">
        <f>SUM(P525:P531)</f>
        <v>0</v>
      </c>
      <c r="Q532" s="60"/>
      <c r="R532" s="61">
        <f>SUM(R525:R531)</f>
        <v>0</v>
      </c>
      <c r="S532" s="60"/>
      <c r="T532" s="61">
        <f>SUM(T525:T531)</f>
        <v>0</v>
      </c>
      <c r="U532" s="60"/>
      <c r="V532" s="61">
        <f>SUM(V525:V531)</f>
        <v>0</v>
      </c>
      <c r="W532" s="60"/>
      <c r="X532" s="61">
        <f>SUM(X525:X531)</f>
        <v>0</v>
      </c>
      <c r="Y532" s="60"/>
      <c r="Z532" s="61">
        <f>SUM(Z525:Z531)</f>
        <v>0</v>
      </c>
      <c r="AA532" s="60"/>
      <c r="AB532" s="61">
        <f>SUM(AB525:AB531)</f>
        <v>0</v>
      </c>
      <c r="AC532" s="60"/>
      <c r="AD532" s="61">
        <f>SUM(AD525:AD531)</f>
        <v>0</v>
      </c>
      <c r="AE532" s="60"/>
      <c r="AF532" s="61">
        <f>SUM(AF525:AF531)</f>
        <v>0</v>
      </c>
      <c r="AG532" s="60"/>
      <c r="AH532" s="61">
        <f>SUM(AH525:AH531)</f>
        <v>0</v>
      </c>
      <c r="AI532" s="60"/>
      <c r="AJ532" s="61">
        <f>SUM(AJ525:AJ531)</f>
        <v>0</v>
      </c>
      <c r="AK532" s="60"/>
      <c r="AL532" s="61">
        <f>SUM(AL525:AL531)</f>
        <v>0</v>
      </c>
      <c r="AM532" s="60"/>
      <c r="AN532" s="61">
        <f>SUM(AN525:AN531)</f>
        <v>0</v>
      </c>
      <c r="AO532" s="60"/>
      <c r="AP532" s="61">
        <f>SUM(AP525:AP531)</f>
        <v>0</v>
      </c>
      <c r="AQ532" s="60"/>
      <c r="AR532" s="61">
        <f>SUM(AR525:AR531)</f>
        <v>0</v>
      </c>
      <c r="AS532" s="60"/>
    </row>
    <row r="533" spans="1:45" ht="17.100000000000001" hidden="1" customHeight="1" outlineLevel="2" x14ac:dyDescent="0.25"/>
    <row r="534" spans="1:45" s="5" customFormat="1" ht="17.100000000000001" hidden="1" customHeight="1" outlineLevel="2" x14ac:dyDescent="0.25">
      <c r="A534" s="58"/>
      <c r="B534" s="58"/>
      <c r="C534" s="58"/>
      <c r="D534" s="58" t="e">
        <f>D488</f>
        <v>#N/A</v>
      </c>
      <c r="E534" s="60"/>
      <c r="F534" s="61">
        <f>F488</f>
        <v>0</v>
      </c>
      <c r="G534" s="60"/>
      <c r="H534" s="61">
        <f>H488</f>
        <v>0</v>
      </c>
      <c r="I534" s="60"/>
      <c r="J534" s="61">
        <f>J488</f>
        <v>0</v>
      </c>
      <c r="K534" s="60"/>
      <c r="L534" s="61">
        <f>L488</f>
        <v>0</v>
      </c>
      <c r="M534" s="60"/>
      <c r="N534" s="61">
        <f>N488</f>
        <v>0</v>
      </c>
      <c r="O534" s="60"/>
      <c r="P534" s="61">
        <f>P488</f>
        <v>0</v>
      </c>
      <c r="Q534" s="60"/>
      <c r="R534" s="61">
        <f>R488</f>
        <v>0</v>
      </c>
      <c r="S534" s="60"/>
      <c r="T534" s="61">
        <f>T488</f>
        <v>0</v>
      </c>
      <c r="U534" s="60"/>
      <c r="V534" s="61">
        <f>V488</f>
        <v>0</v>
      </c>
      <c r="W534" s="60"/>
      <c r="X534" s="61">
        <f>X488</f>
        <v>0</v>
      </c>
      <c r="Y534" s="60"/>
      <c r="Z534" s="61">
        <f>Z488</f>
        <v>0</v>
      </c>
      <c r="AA534" s="60"/>
      <c r="AB534" s="61">
        <f>AB488</f>
        <v>0</v>
      </c>
      <c r="AC534" s="60"/>
      <c r="AD534" s="61">
        <f>AD488</f>
        <v>0</v>
      </c>
      <c r="AE534" s="60"/>
      <c r="AF534" s="61">
        <f>AF488</f>
        <v>0</v>
      </c>
      <c r="AG534" s="60"/>
      <c r="AH534" s="61">
        <f>AH488</f>
        <v>0</v>
      </c>
      <c r="AI534" s="60"/>
      <c r="AJ534" s="61">
        <f>AJ488</f>
        <v>0</v>
      </c>
      <c r="AK534" s="60"/>
      <c r="AL534" s="61">
        <f>AL488</f>
        <v>0</v>
      </c>
      <c r="AM534" s="60"/>
      <c r="AN534" s="61">
        <f>AN488</f>
        <v>0</v>
      </c>
      <c r="AO534" s="60"/>
      <c r="AP534" s="61">
        <f>AP488</f>
        <v>0</v>
      </c>
      <c r="AQ534" s="60"/>
      <c r="AR534" s="61">
        <f>AR488</f>
        <v>0</v>
      </c>
      <c r="AS534" s="60"/>
    </row>
    <row r="535" spans="1:45" ht="17.100000000000001" hidden="1" customHeight="1" outlineLevel="2" x14ac:dyDescent="0.25">
      <c r="D535" s="4" t="s">
        <v>124</v>
      </c>
      <c r="F535" s="43">
        <f>F537-F534</f>
        <v>0</v>
      </c>
      <c r="H535" s="43">
        <f>H537-H534</f>
        <v>0</v>
      </c>
      <c r="J535" s="43">
        <f>J537-J534</f>
        <v>0</v>
      </c>
      <c r="L535" s="43">
        <f>L537-L534</f>
        <v>0</v>
      </c>
      <c r="N535" s="43">
        <f>N537-N534</f>
        <v>0</v>
      </c>
      <c r="P535" s="43">
        <f>P537-P534</f>
        <v>0</v>
      </c>
      <c r="R535" s="43">
        <f>R537-R534</f>
        <v>0</v>
      </c>
      <c r="T535" s="43">
        <f>T537-T534</f>
        <v>0</v>
      </c>
      <c r="V535" s="43">
        <f>V537-V534</f>
        <v>0</v>
      </c>
      <c r="X535" s="43">
        <f>X537-X534</f>
        <v>0</v>
      </c>
      <c r="Z535" s="43">
        <f>Z537-Z534</f>
        <v>0</v>
      </c>
      <c r="AB535" s="43">
        <f>AB537-AB534</f>
        <v>0</v>
      </c>
      <c r="AD535" s="43">
        <f>AD537-AD534</f>
        <v>0</v>
      </c>
      <c r="AF535" s="43">
        <f>AF537-AF534</f>
        <v>0</v>
      </c>
      <c r="AH535" s="43">
        <f>AH537-AH534</f>
        <v>0</v>
      </c>
      <c r="AJ535" s="43">
        <f>AJ537-AJ534</f>
        <v>0</v>
      </c>
      <c r="AL535" s="43">
        <f>AL537-AL534</f>
        <v>0</v>
      </c>
      <c r="AN535" s="43">
        <f>AN537-AN534</f>
        <v>0</v>
      </c>
      <c r="AP535" s="43">
        <f>AP537-AP534</f>
        <v>0</v>
      </c>
      <c r="AR535" s="43">
        <f>AR537-AR534</f>
        <v>0</v>
      </c>
    </row>
    <row r="536" spans="1:45" ht="17.100000000000001" hidden="1" customHeight="1" outlineLevel="2" x14ac:dyDescent="0.25"/>
    <row r="537" spans="1:45" ht="17.100000000000001" hidden="1" customHeight="1" outlineLevel="2" x14ac:dyDescent="0.25">
      <c r="D537" s="4" t="str">
        <f t="shared" ref="D537:D543" si="694">D491</f>
        <v/>
      </c>
      <c r="F537" s="43">
        <f>SUM(F491,F513)</f>
        <v>0</v>
      </c>
      <c r="H537" s="43">
        <f>SUM(H491,H513)</f>
        <v>0</v>
      </c>
      <c r="J537" s="43">
        <f>SUM(J491,J513)</f>
        <v>0</v>
      </c>
      <c r="L537" s="43">
        <f>SUM(L491,L513)</f>
        <v>0</v>
      </c>
      <c r="N537" s="43">
        <f>SUM(N491,N513)</f>
        <v>0</v>
      </c>
      <c r="P537" s="43">
        <f>SUM(P491,P513)</f>
        <v>0</v>
      </c>
      <c r="R537" s="43">
        <f>SUM(R491,R513)</f>
        <v>0</v>
      </c>
      <c r="T537" s="43">
        <f>SUM(T491,T513)</f>
        <v>0</v>
      </c>
      <c r="V537" s="43">
        <f>SUM(V491,V513)</f>
        <v>0</v>
      </c>
      <c r="X537" s="43">
        <f>SUM(X491,X513)</f>
        <v>0</v>
      </c>
      <c r="Z537" s="43">
        <f>SUM(Z491,Z513)</f>
        <v>0</v>
      </c>
      <c r="AB537" s="43">
        <f>SUM(AB491,AB513)</f>
        <v>0</v>
      </c>
      <c r="AD537" s="43">
        <f>SUM(AD491,AD513)</f>
        <v>0</v>
      </c>
      <c r="AF537" s="43">
        <f>SUM(AF491,AF513)</f>
        <v>0</v>
      </c>
      <c r="AH537" s="43">
        <f>SUM(AH491,AH513)</f>
        <v>0</v>
      </c>
      <c r="AJ537" s="43">
        <f>SUM(AJ491,AJ513)</f>
        <v>0</v>
      </c>
      <c r="AL537" s="43">
        <f>SUM(AL491,AL513)</f>
        <v>0</v>
      </c>
      <c r="AN537" s="43">
        <f>SUM(AN491,AN513)</f>
        <v>0</v>
      </c>
      <c r="AP537" s="43">
        <f>SUM(AP491,AP513)</f>
        <v>0</v>
      </c>
      <c r="AR537" s="43">
        <f>SUM(AR491,AR513)</f>
        <v>0</v>
      </c>
    </row>
    <row r="538" spans="1:45" ht="17.100000000000001" hidden="1" customHeight="1" outlineLevel="2" x14ac:dyDescent="0.25">
      <c r="D538" s="4" t="str">
        <f t="shared" si="694"/>
        <v/>
      </c>
      <c r="F538" s="43">
        <f t="shared" ref="F538:F542" si="695">SUM(F492,F514)</f>
        <v>0</v>
      </c>
      <c r="H538" s="43">
        <f t="shared" ref="H538:J542" si="696">SUM(H492,H514)</f>
        <v>0</v>
      </c>
      <c r="J538" s="43">
        <f t="shared" si="696"/>
        <v>0</v>
      </c>
      <c r="L538" s="43">
        <f t="shared" ref="L538:L542" si="697">SUM(L492,L514)</f>
        <v>0</v>
      </c>
      <c r="N538" s="43">
        <f t="shared" ref="N538:N542" si="698">SUM(N492,N514)</f>
        <v>0</v>
      </c>
      <c r="P538" s="43">
        <f t="shared" ref="P538:P542" si="699">SUM(P492,P514)</f>
        <v>0</v>
      </c>
      <c r="R538" s="43">
        <f t="shared" ref="R538:R542" si="700">SUM(R492,R514)</f>
        <v>0</v>
      </c>
      <c r="T538" s="43">
        <f t="shared" ref="T538:T542" si="701">SUM(T492,T514)</f>
        <v>0</v>
      </c>
      <c r="V538" s="43">
        <f t="shared" ref="V538:V542" si="702">SUM(V492,V514)</f>
        <v>0</v>
      </c>
      <c r="X538" s="43">
        <f t="shared" ref="X538:X542" si="703">SUM(X492,X514)</f>
        <v>0</v>
      </c>
      <c r="Z538" s="43">
        <f t="shared" ref="Z538:Z542" si="704">SUM(Z492,Z514)</f>
        <v>0</v>
      </c>
      <c r="AB538" s="43">
        <f t="shared" ref="AB538:AB542" si="705">SUM(AB492,AB514)</f>
        <v>0</v>
      </c>
      <c r="AD538" s="43">
        <f t="shared" ref="AD538:AD542" si="706">SUM(AD492,AD514)</f>
        <v>0</v>
      </c>
      <c r="AF538" s="43">
        <f t="shared" ref="AF538:AF542" si="707">SUM(AF492,AF514)</f>
        <v>0</v>
      </c>
      <c r="AH538" s="43">
        <f t="shared" ref="AH538:AH542" si="708">SUM(AH492,AH514)</f>
        <v>0</v>
      </c>
      <c r="AJ538" s="43">
        <f t="shared" ref="AJ538:AJ542" si="709">SUM(AJ492,AJ514)</f>
        <v>0</v>
      </c>
      <c r="AL538" s="43">
        <f t="shared" ref="AL538:AL542" si="710">SUM(AL492,AL514)</f>
        <v>0</v>
      </c>
      <c r="AN538" s="43">
        <f t="shared" ref="AN538:AN542" si="711">SUM(AN492,AN514)</f>
        <v>0</v>
      </c>
      <c r="AP538" s="43">
        <f t="shared" ref="AP538:AP542" si="712">SUM(AP492,AP514)</f>
        <v>0</v>
      </c>
      <c r="AR538" s="43">
        <f t="shared" ref="AR538:AR542" si="713">SUM(AR492,AR514)</f>
        <v>0</v>
      </c>
    </row>
    <row r="539" spans="1:45" ht="17.100000000000001" hidden="1" customHeight="1" outlineLevel="2" x14ac:dyDescent="0.25">
      <c r="D539" s="4" t="str">
        <f t="shared" si="694"/>
        <v/>
      </c>
      <c r="F539" s="43">
        <f t="shared" si="695"/>
        <v>0</v>
      </c>
      <c r="H539" s="43">
        <f t="shared" si="696"/>
        <v>0</v>
      </c>
      <c r="J539" s="43">
        <f t="shared" si="696"/>
        <v>0</v>
      </c>
      <c r="L539" s="43">
        <f t="shared" si="697"/>
        <v>0</v>
      </c>
      <c r="N539" s="43">
        <f t="shared" si="698"/>
        <v>0</v>
      </c>
      <c r="P539" s="43">
        <f t="shared" si="699"/>
        <v>0</v>
      </c>
      <c r="R539" s="43">
        <f t="shared" si="700"/>
        <v>0</v>
      </c>
      <c r="T539" s="43">
        <f t="shared" si="701"/>
        <v>0</v>
      </c>
      <c r="V539" s="43">
        <f t="shared" si="702"/>
        <v>0</v>
      </c>
      <c r="X539" s="43">
        <f t="shared" si="703"/>
        <v>0</v>
      </c>
      <c r="Z539" s="43">
        <f t="shared" si="704"/>
        <v>0</v>
      </c>
      <c r="AB539" s="43">
        <f t="shared" si="705"/>
        <v>0</v>
      </c>
      <c r="AD539" s="43">
        <f t="shared" si="706"/>
        <v>0</v>
      </c>
      <c r="AF539" s="43">
        <f t="shared" si="707"/>
        <v>0</v>
      </c>
      <c r="AH539" s="43">
        <f t="shared" si="708"/>
        <v>0</v>
      </c>
      <c r="AJ539" s="43">
        <f t="shared" si="709"/>
        <v>0</v>
      </c>
      <c r="AL539" s="43">
        <f t="shared" si="710"/>
        <v>0</v>
      </c>
      <c r="AN539" s="43">
        <f t="shared" si="711"/>
        <v>0</v>
      </c>
      <c r="AP539" s="43">
        <f t="shared" si="712"/>
        <v>0</v>
      </c>
      <c r="AR539" s="43">
        <f t="shared" si="713"/>
        <v>0</v>
      </c>
    </row>
    <row r="540" spans="1:45" ht="17.100000000000001" hidden="1" customHeight="1" outlineLevel="2" x14ac:dyDescent="0.25">
      <c r="D540" s="4" t="str">
        <f t="shared" si="694"/>
        <v/>
      </c>
      <c r="F540" s="43">
        <f t="shared" si="695"/>
        <v>0</v>
      </c>
      <c r="H540" s="43">
        <f t="shared" si="696"/>
        <v>0</v>
      </c>
      <c r="J540" s="43">
        <f t="shared" si="696"/>
        <v>0</v>
      </c>
      <c r="L540" s="43">
        <f t="shared" si="697"/>
        <v>0</v>
      </c>
      <c r="N540" s="43">
        <f t="shared" si="698"/>
        <v>0</v>
      </c>
      <c r="P540" s="43">
        <f t="shared" si="699"/>
        <v>0</v>
      </c>
      <c r="R540" s="43">
        <f t="shared" si="700"/>
        <v>0</v>
      </c>
      <c r="T540" s="43">
        <f t="shared" si="701"/>
        <v>0</v>
      </c>
      <c r="V540" s="43">
        <f t="shared" si="702"/>
        <v>0</v>
      </c>
      <c r="X540" s="43">
        <f t="shared" si="703"/>
        <v>0</v>
      </c>
      <c r="Z540" s="43">
        <f t="shared" si="704"/>
        <v>0</v>
      </c>
      <c r="AB540" s="43">
        <f t="shared" si="705"/>
        <v>0</v>
      </c>
      <c r="AD540" s="43">
        <f t="shared" si="706"/>
        <v>0</v>
      </c>
      <c r="AF540" s="43">
        <f t="shared" si="707"/>
        <v>0</v>
      </c>
      <c r="AH540" s="43">
        <f t="shared" si="708"/>
        <v>0</v>
      </c>
      <c r="AJ540" s="43">
        <f t="shared" si="709"/>
        <v>0</v>
      </c>
      <c r="AL540" s="43">
        <f t="shared" si="710"/>
        <v>0</v>
      </c>
      <c r="AN540" s="43">
        <f t="shared" si="711"/>
        <v>0</v>
      </c>
      <c r="AP540" s="43">
        <f t="shared" si="712"/>
        <v>0</v>
      </c>
      <c r="AR540" s="43">
        <f t="shared" si="713"/>
        <v>0</v>
      </c>
    </row>
    <row r="541" spans="1:45" ht="17.100000000000001" hidden="1" customHeight="1" outlineLevel="2" x14ac:dyDescent="0.25">
      <c r="D541" s="4" t="str">
        <f t="shared" si="694"/>
        <v/>
      </c>
      <c r="F541" s="43">
        <f t="shared" si="695"/>
        <v>0</v>
      </c>
      <c r="H541" s="43">
        <f t="shared" si="696"/>
        <v>0</v>
      </c>
      <c r="J541" s="43">
        <f t="shared" si="696"/>
        <v>0</v>
      </c>
      <c r="L541" s="43">
        <f t="shared" si="697"/>
        <v>0</v>
      </c>
      <c r="N541" s="43">
        <f t="shared" si="698"/>
        <v>0</v>
      </c>
      <c r="P541" s="43">
        <f t="shared" si="699"/>
        <v>0</v>
      </c>
      <c r="R541" s="43">
        <f t="shared" si="700"/>
        <v>0</v>
      </c>
      <c r="T541" s="43">
        <f t="shared" si="701"/>
        <v>0</v>
      </c>
      <c r="V541" s="43">
        <f t="shared" si="702"/>
        <v>0</v>
      </c>
      <c r="X541" s="43">
        <f t="shared" si="703"/>
        <v>0</v>
      </c>
      <c r="Z541" s="43">
        <f t="shared" si="704"/>
        <v>0</v>
      </c>
      <c r="AB541" s="43">
        <f t="shared" si="705"/>
        <v>0</v>
      </c>
      <c r="AD541" s="43">
        <f t="shared" si="706"/>
        <v>0</v>
      </c>
      <c r="AF541" s="43">
        <f t="shared" si="707"/>
        <v>0</v>
      </c>
      <c r="AH541" s="43">
        <f t="shared" si="708"/>
        <v>0</v>
      </c>
      <c r="AJ541" s="43">
        <f t="shared" si="709"/>
        <v>0</v>
      </c>
      <c r="AL541" s="43">
        <f t="shared" si="710"/>
        <v>0</v>
      </c>
      <c r="AN541" s="43">
        <f t="shared" si="711"/>
        <v>0</v>
      </c>
      <c r="AP541" s="43">
        <f t="shared" si="712"/>
        <v>0</v>
      </c>
      <c r="AR541" s="43">
        <f t="shared" si="713"/>
        <v>0</v>
      </c>
    </row>
    <row r="542" spans="1:45" ht="17.100000000000001" hidden="1" customHeight="1" outlineLevel="2" x14ac:dyDescent="0.25">
      <c r="D542" s="4" t="str">
        <f t="shared" si="694"/>
        <v/>
      </c>
      <c r="F542" s="43">
        <f t="shared" si="695"/>
        <v>0</v>
      </c>
      <c r="H542" s="43">
        <f t="shared" si="696"/>
        <v>0</v>
      </c>
      <c r="J542" s="43">
        <f t="shared" si="696"/>
        <v>0</v>
      </c>
      <c r="L542" s="43">
        <f t="shared" si="697"/>
        <v>0</v>
      </c>
      <c r="N542" s="43">
        <f t="shared" si="698"/>
        <v>0</v>
      </c>
      <c r="P542" s="43">
        <f t="shared" si="699"/>
        <v>0</v>
      </c>
      <c r="R542" s="43">
        <f t="shared" si="700"/>
        <v>0</v>
      </c>
      <c r="T542" s="43">
        <f t="shared" si="701"/>
        <v>0</v>
      </c>
      <c r="V542" s="43">
        <f t="shared" si="702"/>
        <v>0</v>
      </c>
      <c r="X542" s="43">
        <f t="shared" si="703"/>
        <v>0</v>
      </c>
      <c r="Z542" s="43">
        <f t="shared" si="704"/>
        <v>0</v>
      </c>
      <c r="AB542" s="43">
        <f t="shared" si="705"/>
        <v>0</v>
      </c>
      <c r="AD542" s="43">
        <f t="shared" si="706"/>
        <v>0</v>
      </c>
      <c r="AF542" s="43">
        <f t="shared" si="707"/>
        <v>0</v>
      </c>
      <c r="AH542" s="43">
        <f t="shared" si="708"/>
        <v>0</v>
      </c>
      <c r="AJ542" s="43">
        <f t="shared" si="709"/>
        <v>0</v>
      </c>
      <c r="AL542" s="43">
        <f t="shared" si="710"/>
        <v>0</v>
      </c>
      <c r="AN542" s="43">
        <f t="shared" si="711"/>
        <v>0</v>
      </c>
      <c r="AP542" s="43">
        <f t="shared" si="712"/>
        <v>0</v>
      </c>
      <c r="AR542" s="43">
        <f t="shared" si="713"/>
        <v>0</v>
      </c>
    </row>
    <row r="543" spans="1:45" s="5" customFormat="1" ht="17.100000000000001" hidden="1" customHeight="1" outlineLevel="2" x14ac:dyDescent="0.25">
      <c r="A543" s="58"/>
      <c r="B543" s="58"/>
      <c r="C543" s="58"/>
      <c r="D543" s="58" t="str">
        <f t="shared" si="694"/>
        <v/>
      </c>
      <c r="E543" s="60"/>
      <c r="F543" s="61">
        <f>SUM(F537:F542)</f>
        <v>0</v>
      </c>
      <c r="G543" s="60"/>
      <c r="H543" s="61">
        <f>SUM(H537:H542)</f>
        <v>0</v>
      </c>
      <c r="I543" s="60"/>
      <c r="J543" s="61">
        <f>SUM(J537:J542)</f>
        <v>0</v>
      </c>
      <c r="K543" s="60"/>
      <c r="L543" s="61">
        <f>SUM(L537:L542)</f>
        <v>0</v>
      </c>
      <c r="M543" s="60"/>
      <c r="N543" s="61">
        <f>SUM(N537:N542)</f>
        <v>0</v>
      </c>
      <c r="O543" s="60"/>
      <c r="P543" s="61">
        <f>SUM(P537:P542)</f>
        <v>0</v>
      </c>
      <c r="Q543" s="60"/>
      <c r="R543" s="61">
        <f>SUM(R537:R542)</f>
        <v>0</v>
      </c>
      <c r="S543" s="60"/>
      <c r="T543" s="61">
        <f>SUM(T537:T542)</f>
        <v>0</v>
      </c>
      <c r="U543" s="60"/>
      <c r="V543" s="61">
        <f>SUM(V537:V542)</f>
        <v>0</v>
      </c>
      <c r="W543" s="60"/>
      <c r="X543" s="61">
        <f>SUM(X537:X542)</f>
        <v>0</v>
      </c>
      <c r="Y543" s="60"/>
      <c r="Z543" s="61">
        <f>SUM(Z537:Z542)</f>
        <v>0</v>
      </c>
      <c r="AA543" s="60"/>
      <c r="AB543" s="61">
        <f>SUM(AB537:AB542)</f>
        <v>0</v>
      </c>
      <c r="AC543" s="60"/>
      <c r="AD543" s="61">
        <f>SUM(AD537:AD542)</f>
        <v>0</v>
      </c>
      <c r="AE543" s="60"/>
      <c r="AF543" s="61">
        <f>SUM(AF537:AF542)</f>
        <v>0</v>
      </c>
      <c r="AG543" s="60"/>
      <c r="AH543" s="61">
        <f>SUM(AH537:AH542)</f>
        <v>0</v>
      </c>
      <c r="AI543" s="60"/>
      <c r="AJ543" s="61">
        <f>SUM(AJ537:AJ542)</f>
        <v>0</v>
      </c>
      <c r="AK543" s="60"/>
      <c r="AL543" s="61">
        <f>SUM(AL537:AL542)</f>
        <v>0</v>
      </c>
      <c r="AM543" s="60"/>
      <c r="AN543" s="61">
        <f>SUM(AN537:AN542)</f>
        <v>0</v>
      </c>
      <c r="AO543" s="60"/>
      <c r="AP543" s="61">
        <f>SUM(AP537:AP542)</f>
        <v>0</v>
      </c>
      <c r="AQ543" s="60"/>
      <c r="AR543" s="61">
        <f>SUM(AR537:AR542)</f>
        <v>0</v>
      </c>
      <c r="AS543" s="60"/>
    </row>
    <row r="544" spans="1:45" ht="17.100000000000001" hidden="1" customHeight="1" outlineLevel="2" x14ac:dyDescent="0.25"/>
    <row r="545" spans="1:45" s="5" customFormat="1" ht="17.100000000000001" hidden="1" customHeight="1" outlineLevel="2" x14ac:dyDescent="0.25">
      <c r="A545" s="58"/>
      <c r="B545" s="58"/>
      <c r="C545" s="58"/>
      <c r="D545" s="58" t="str">
        <f>D500</f>
        <v/>
      </c>
      <c r="E545" s="60"/>
      <c r="F545" s="61">
        <f>SUM(F543,F532)</f>
        <v>0</v>
      </c>
      <c r="G545" s="60"/>
      <c r="H545" s="61">
        <f>SUM(H543,H532)</f>
        <v>0</v>
      </c>
      <c r="I545" s="60"/>
      <c r="J545" s="61">
        <f>SUM(J543,J532)</f>
        <v>0</v>
      </c>
      <c r="K545" s="60"/>
      <c r="L545" s="61">
        <f>SUM(L543,L532)</f>
        <v>0</v>
      </c>
      <c r="M545" s="60"/>
      <c r="N545" s="61">
        <f>SUM(N543,N532)</f>
        <v>0</v>
      </c>
      <c r="O545" s="60"/>
      <c r="P545" s="61">
        <f>SUM(P543,P532)</f>
        <v>0</v>
      </c>
      <c r="Q545" s="60"/>
      <c r="R545" s="61">
        <f>SUM(R543,R532)</f>
        <v>0</v>
      </c>
      <c r="S545" s="60"/>
      <c r="T545" s="61">
        <f>SUM(T543,T532)</f>
        <v>0</v>
      </c>
      <c r="U545" s="60"/>
      <c r="V545" s="61">
        <f>SUM(V543,V532)</f>
        <v>0</v>
      </c>
      <c r="W545" s="60"/>
      <c r="X545" s="61">
        <f>SUM(X543,X532)</f>
        <v>0</v>
      </c>
      <c r="Y545" s="60"/>
      <c r="Z545" s="61">
        <f>SUM(Z543,Z532)</f>
        <v>0</v>
      </c>
      <c r="AA545" s="60"/>
      <c r="AB545" s="61">
        <f>SUM(AB543,AB532)</f>
        <v>0</v>
      </c>
      <c r="AC545" s="60"/>
      <c r="AD545" s="61">
        <f>SUM(AD543,AD532)</f>
        <v>0</v>
      </c>
      <c r="AE545" s="60"/>
      <c r="AF545" s="61">
        <f>SUM(AF543,AF532)</f>
        <v>0</v>
      </c>
      <c r="AG545" s="60"/>
      <c r="AH545" s="61">
        <f>SUM(AH543,AH532)</f>
        <v>0</v>
      </c>
      <c r="AI545" s="60"/>
      <c r="AJ545" s="61">
        <f>SUM(AJ543,AJ532)</f>
        <v>0</v>
      </c>
      <c r="AK545" s="60"/>
      <c r="AL545" s="61">
        <f>SUM(AL543,AL532)</f>
        <v>0</v>
      </c>
      <c r="AM545" s="60"/>
      <c r="AN545" s="61">
        <f>SUM(AN543,AN532)</f>
        <v>0</v>
      </c>
      <c r="AO545" s="60"/>
      <c r="AP545" s="61">
        <f>SUM(AP543,AP532)</f>
        <v>0</v>
      </c>
      <c r="AQ545" s="60"/>
      <c r="AR545" s="61">
        <f>SUM(AR543,AR532)</f>
        <v>0</v>
      </c>
      <c r="AS545" s="60"/>
    </row>
    <row r="546" spans="1:45" ht="17.100000000000001" hidden="1" customHeight="1" outlineLevel="2" x14ac:dyDescent="0.25"/>
    <row r="547" spans="1:45" ht="17.100000000000001" customHeight="1" x14ac:dyDescent="0.25"/>
    <row r="548" spans="1:45" ht="17.100000000000001" customHeight="1" collapsed="1" x14ac:dyDescent="0.25">
      <c r="A548" s="40"/>
      <c r="B548" s="51"/>
      <c r="C548" s="44"/>
      <c r="D548" s="40" t="str">
        <f>D577</f>
        <v/>
      </c>
      <c r="E548" s="52"/>
      <c r="F548" s="53"/>
      <c r="G548" s="52"/>
      <c r="H548" s="53"/>
      <c r="I548" s="52"/>
      <c r="J548" s="53"/>
      <c r="K548" s="52"/>
      <c r="L548" s="53"/>
      <c r="M548" s="52"/>
      <c r="N548" s="53"/>
      <c r="O548" s="52"/>
      <c r="P548" s="53"/>
      <c r="Q548" s="52"/>
      <c r="R548" s="53"/>
      <c r="S548" s="52"/>
      <c r="T548" s="53"/>
      <c r="U548" s="52"/>
      <c r="V548" s="53"/>
      <c r="W548" s="52"/>
      <c r="X548" s="53"/>
      <c r="Y548" s="52"/>
      <c r="Z548" s="53"/>
      <c r="AA548" s="52"/>
      <c r="AB548" s="53"/>
      <c r="AC548" s="52"/>
      <c r="AD548" s="53"/>
      <c r="AE548" s="52"/>
      <c r="AF548" s="53"/>
      <c r="AG548" s="52"/>
      <c r="AH548" s="53"/>
      <c r="AI548" s="52"/>
      <c r="AJ548" s="53"/>
      <c r="AK548" s="52"/>
      <c r="AL548" s="53"/>
      <c r="AM548" s="52"/>
      <c r="AN548" s="53"/>
      <c r="AO548" s="52"/>
      <c r="AP548" s="53"/>
      <c r="AQ548" s="52"/>
      <c r="AR548" s="53"/>
      <c r="AS548" s="52"/>
    </row>
    <row r="549" spans="1:45" ht="17.100000000000001" hidden="1" customHeight="1" outlineLevel="1" x14ac:dyDescent="0.25"/>
    <row r="550" spans="1:45" ht="17.100000000000001" hidden="1" customHeight="1" outlineLevel="1" collapsed="1" x14ac:dyDescent="0.25">
      <c r="A550" s="54"/>
      <c r="B550" s="54"/>
      <c r="C550" s="55"/>
      <c r="D550" s="54" t="s">
        <v>123</v>
      </c>
      <c r="E550" s="56"/>
      <c r="F550" s="57"/>
      <c r="G550" s="56"/>
      <c r="H550" s="57"/>
      <c r="I550" s="56"/>
      <c r="J550" s="57"/>
      <c r="K550" s="56"/>
      <c r="L550" s="57"/>
      <c r="M550" s="56"/>
      <c r="N550" s="57"/>
      <c r="O550" s="56"/>
      <c r="P550" s="57"/>
      <c r="Q550" s="56"/>
      <c r="R550" s="57"/>
      <c r="S550" s="56"/>
      <c r="T550" s="57"/>
      <c r="U550" s="56"/>
      <c r="V550" s="57"/>
      <c r="W550" s="56"/>
      <c r="X550" s="57"/>
      <c r="Y550" s="56"/>
      <c r="Z550" s="57"/>
      <c r="AA550" s="56"/>
      <c r="AB550" s="57"/>
      <c r="AC550" s="56"/>
      <c r="AD550" s="57"/>
      <c r="AE550" s="56"/>
      <c r="AF550" s="57"/>
      <c r="AG550" s="56"/>
      <c r="AH550" s="57"/>
      <c r="AI550" s="56"/>
      <c r="AJ550" s="57"/>
      <c r="AK550" s="56"/>
      <c r="AL550" s="57"/>
      <c r="AM550" s="56"/>
      <c r="AN550" s="57"/>
      <c r="AO550" s="56"/>
      <c r="AP550" s="57"/>
      <c r="AQ550" s="56"/>
      <c r="AR550" s="57"/>
      <c r="AS550" s="56"/>
    </row>
    <row r="551" spans="1:45" ht="17.100000000000001" hidden="1" customHeight="1" outlineLevel="2" x14ac:dyDescent="0.25"/>
    <row r="552" spans="1:45" s="5" customFormat="1" ht="17.100000000000001" hidden="1" customHeight="1" outlineLevel="2" x14ac:dyDescent="0.25">
      <c r="A552" s="58"/>
      <c r="B552" s="58">
        <f>B548</f>
        <v>0</v>
      </c>
      <c r="C552" s="59">
        <v>199</v>
      </c>
      <c r="D552" s="58" t="e">
        <f>VLOOKUP($B552&amp;$C552,GA[],2,FALSE)&amp;"  -  PY"</f>
        <v>#N/A</v>
      </c>
      <c r="E552" s="60"/>
      <c r="F552" s="61">
        <f>SUMIFS(
     UA[AmountYTD],
     UA[CompanyShortName],F$5,
     UA[Source],Source,
     UA[Year],YearEndYear,
     UA[Month],YearEnd,
     UA[AccountCode],$B552&amp;$C552,
     UA[GroupStructure],GroupStructure
  )</f>
        <v>0</v>
      </c>
      <c r="G552" s="60"/>
      <c r="H552" s="61">
        <f>SUMIFS(
     UA[AmountYTD],
     UA[CompanyShortName],H$5,
     UA[Source],Source,
     UA[Year],YearEndYear,
     UA[Month],YearEnd,
     UA[AccountCode],$B552&amp;$C552,
     UA[GroupStructure],GroupStructure
  )</f>
        <v>0</v>
      </c>
      <c r="I552" s="60"/>
      <c r="J552" s="61">
        <f>SUMIFS(
     UA[AmountYTD],
     UA[CompanyShortName],J$5,
     UA[Source],Source,
     UA[Year],YearEndYear,
     UA[Month],YearEnd,
     UA[AccountCode],$B552&amp;$C552,
     UA[GroupStructure],GroupStructure
  )</f>
        <v>0</v>
      </c>
      <c r="K552" s="60"/>
      <c r="L552" s="61">
        <f>SUMIFS(
     UA[AmountYTD],
     UA[CompanyShortName],L$5,
     UA[Source],Source,
     UA[Year],YearEndYear,
     UA[Month],YearEnd,
     UA[AccountCode],$B552&amp;$C552,
     UA[GroupStructure],GroupStructure
  )</f>
        <v>0</v>
      </c>
      <c r="M552" s="60"/>
      <c r="N552" s="61">
        <f>SUMIFS(
     UA[AmountYTD],
     UA[CompanyShortName],N$5,
     UA[Source],Source,
     UA[Year],YearEndYear,
     UA[Month],YearEnd,
     UA[AccountCode],$B552&amp;$C552,
     UA[GroupStructure],GroupStructure
  )</f>
        <v>0</v>
      </c>
      <c r="O552" s="60"/>
      <c r="P552" s="61">
        <f>SUMIFS(
     UA[AmountYTD],
     UA[CompanyShortName],P$5,
     UA[Source],Source,
     UA[Year],YearEndYear,
     UA[Month],YearEnd,
     UA[AccountCode],$B552&amp;$C552,
     UA[GroupStructure],GroupStructure
  )</f>
        <v>0</v>
      </c>
      <c r="Q552" s="60"/>
      <c r="R552" s="61">
        <f>SUMIFS(
     UA[AmountYTD],
     UA[CompanyShortName],R$5,
     UA[Source],Source,
     UA[Year],YearEndYear,
     UA[Month],YearEnd,
     UA[AccountCode],$B552&amp;$C552,
     UA[GroupStructure],GroupStructure
  )</f>
        <v>0</v>
      </c>
      <c r="S552" s="60"/>
      <c r="T552" s="61">
        <f>SUMIFS(
     UA[AmountYTD],
     UA[CompanyShortName],T$5,
     UA[Source],Source,
     UA[Year],YearEndYear,
     UA[Month],YearEnd,
     UA[AccountCode],$B552&amp;$C552,
     UA[GroupStructure],GroupStructure
  )</f>
        <v>0</v>
      </c>
      <c r="U552" s="60"/>
      <c r="V552" s="61">
        <f>SUMIFS(
     UA[AmountYTD],
     UA[CompanyShortName],V$5,
     UA[Source],Source,
     UA[Year],YearEndYear,
     UA[Month],YearEnd,
     UA[AccountCode],$B552&amp;$C552,
     UA[GroupStructure],GroupStructure
  )</f>
        <v>0</v>
      </c>
      <c r="W552" s="60"/>
      <c r="X552" s="61">
        <f>SUMIFS(
     UA[AmountYTD],
     UA[CompanyShortName],X$5,
     UA[Source],Source,
     UA[Year],YearEndYear,
     UA[Month],YearEnd,
     UA[AccountCode],$B552&amp;$C552,
     UA[GroupStructure],GroupStructure
  )</f>
        <v>0</v>
      </c>
      <c r="Y552" s="60"/>
      <c r="Z552" s="61">
        <f>SUMIFS(
     UA[AmountYTD],
     UA[CompanyShortName],Z$5,
     UA[Source],Source,
     UA[Year],YearEndYear,
     UA[Month],YearEnd,
     UA[AccountCode],$B552&amp;$C552,
     UA[GroupStructure],GroupStructure
  )</f>
        <v>0</v>
      </c>
      <c r="AA552" s="60"/>
      <c r="AB552" s="61">
        <f>SUMIFS(
     UA[AmountYTD],
     UA[CompanyShortName],AB$5,
     UA[Source],Source,
     UA[Year],YearEndYear,
     UA[Month],YearEnd,
     UA[AccountCode],$B552&amp;$C552,
     UA[GroupStructure],GroupStructure
  )</f>
        <v>0</v>
      </c>
      <c r="AC552" s="60"/>
      <c r="AD552" s="61">
        <f>SUMIFS(
     UA[AmountYTD],
     UA[CompanyShortName],AD$5,
     UA[Source],Source,
     UA[Year],YearEndYear,
     UA[Month],YearEnd,
     UA[AccountCode],$B552&amp;$C552,
     UA[GroupStructure],GroupStructure
  )</f>
        <v>0</v>
      </c>
      <c r="AE552" s="60"/>
      <c r="AF552" s="61">
        <f>SUMIFS(
     UA[AmountYTD],
     UA[CompanyShortName],AF$5,
     UA[Source],Source,
     UA[Year],YearEndYear,
     UA[Month],YearEnd,
     UA[AccountCode],$B552&amp;$C552,
     UA[GroupStructure],GroupStructure
  )</f>
        <v>0</v>
      </c>
      <c r="AG552" s="60"/>
      <c r="AH552" s="61">
        <f>SUMIFS(
     UA[AmountYTD],
     UA[CompanyShortName],AH$5,
     UA[Source],Source,
     UA[Year],YearEndYear,
     UA[Month],YearEnd,
     UA[AccountCode],$B552&amp;$C552,
     UA[GroupStructure],GroupStructure
  )</f>
        <v>0</v>
      </c>
      <c r="AI552" s="60"/>
      <c r="AJ552" s="61">
        <f>SUMIFS(
     UA[AmountYTD],
     UA[CompanyShortName],AJ$5,
     UA[Source],Source,
     UA[Year],YearEndYear,
     UA[Month],YearEnd,
     UA[AccountCode],$B552&amp;$C552,
     UA[GroupStructure],GroupStructure
  )</f>
        <v>0</v>
      </c>
      <c r="AK552" s="60"/>
      <c r="AL552" s="61">
        <f>SUMIFS(
     UA[AmountYTD],
     UA[CompanyShortName],AL$5,
     UA[Source],Source,
     UA[Year],YearEndYear,
     UA[Month],YearEnd,
     UA[AccountCode],$B552&amp;$C552,
     UA[GroupStructure],GroupStructure
  )</f>
        <v>0</v>
      </c>
      <c r="AM552" s="60"/>
      <c r="AN552" s="61">
        <f>SUMIFS(
     UA[AmountYTD],
     UA[CompanyShortName],AN$5,
     UA[Source],Source,
     UA[Year],YearEndYear,
     UA[Month],YearEnd,
     UA[AccountCode],$B552&amp;$C552,
     UA[GroupStructure],GroupStructure
  )</f>
        <v>0</v>
      </c>
      <c r="AO552" s="60"/>
      <c r="AP552" s="61">
        <f>SUMIFS(
     UA[AmountYTD],
     UA[CompanyShortName],AP$5,
     UA[Source],Source,
     UA[Year],YearEndYear,
     UA[Month],YearEnd,
     UA[AccountCode],$B552&amp;$C552,
     UA[GroupStructure],GroupStructure
  )</f>
        <v>0</v>
      </c>
      <c r="AQ552" s="60"/>
      <c r="AR552" s="61">
        <f>SUMIFS(
     UA[AmountYTD],
     UA[CompanyShortName],AR$5,
     UA[Source],Source,
     UA[Year],YearEndYear,
     UA[Month],YearEnd,
     UA[AccountCode],$B552&amp;$C552,
     UA[GroupStructure],GroupStructure
  )</f>
        <v>0</v>
      </c>
      <c r="AS552" s="60"/>
    </row>
    <row r="553" spans="1:45" ht="17.100000000000001" hidden="1" customHeight="1" outlineLevel="2" x14ac:dyDescent="0.25">
      <c r="D553" s="4" t="s">
        <v>124</v>
      </c>
      <c r="F553" s="43">
        <f>F555-F552</f>
        <v>0</v>
      </c>
      <c r="H553" s="43">
        <f>H555-H552</f>
        <v>0</v>
      </c>
      <c r="J553" s="43">
        <f>J555-J552</f>
        <v>0</v>
      </c>
      <c r="L553" s="43">
        <f>L555-L552</f>
        <v>0</v>
      </c>
      <c r="N553" s="43">
        <f>N555-N552</f>
        <v>0</v>
      </c>
      <c r="P553" s="43">
        <f>P555-P552</f>
        <v>0</v>
      </c>
      <c r="R553" s="43">
        <f>R555-R552</f>
        <v>0</v>
      </c>
      <c r="T553" s="43">
        <f>T555-T552</f>
        <v>0</v>
      </c>
      <c r="V553" s="43">
        <f>V555-V552</f>
        <v>0</v>
      </c>
      <c r="X553" s="43">
        <f>X555-X552</f>
        <v>0</v>
      </c>
      <c r="Z553" s="43">
        <f>Z555-Z552</f>
        <v>0</v>
      </c>
      <c r="AB553" s="43">
        <f>AB555-AB552</f>
        <v>0</v>
      </c>
      <c r="AD553" s="43">
        <f>AD555-AD552</f>
        <v>0</v>
      </c>
      <c r="AF553" s="43">
        <f>AF555-AF552</f>
        <v>0</v>
      </c>
      <c r="AH553" s="43">
        <f>AH555-AH552</f>
        <v>0</v>
      </c>
      <c r="AJ553" s="43">
        <f>AJ555-AJ552</f>
        <v>0</v>
      </c>
      <c r="AL553" s="43">
        <f>AL555-AL552</f>
        <v>0</v>
      </c>
      <c r="AN553" s="43">
        <f>AN555-AN552</f>
        <v>0</v>
      </c>
      <c r="AP553" s="43">
        <f>AP555-AP552</f>
        <v>0</v>
      </c>
      <c r="AR553" s="43">
        <f>AR555-AR552</f>
        <v>0</v>
      </c>
    </row>
    <row r="554" spans="1:45" ht="17.100000000000001" hidden="1" customHeight="1" outlineLevel="2" x14ac:dyDescent="0.25"/>
    <row r="555" spans="1:45" ht="17.100000000000001" hidden="1" customHeight="1" outlineLevel="2" x14ac:dyDescent="0.25">
      <c r="B555" s="4">
        <f>B552</f>
        <v>0</v>
      </c>
      <c r="C555" s="41">
        <v>110</v>
      </c>
      <c r="D555" s="4" t="str">
        <f>IFERROR(VLOOKUP($B555&amp;$C555,GA[],2,FALSE),"")</f>
        <v/>
      </c>
      <c r="F555" s="43">
        <f>SUMIFS(
     UA[AmountYTD],
     UA[CompanyShortName],F$5,
     UA[Source],Source,
     UA[Year],Year,
     UA[Month],Month,
     UA[AccountCode],$B555&amp;$C555,
     UA[GroupStructure],GroupStructure
  )</f>
        <v>0</v>
      </c>
      <c r="H555" s="43">
        <f>SUMIFS(
     UA[AmountYTD],
     UA[CompanyShortName],H$5,
     UA[Source],Source,
     UA[Year],Year,
     UA[Month],Month,
     UA[AccountCode],$B555&amp;$C555,
     UA[GroupStructure],GroupStructure
  )</f>
        <v>0</v>
      </c>
      <c r="J555" s="43">
        <f>SUMIFS(
     UA[AmountYTD],
     UA[CompanyShortName],J$5,
     UA[Source],Source,
     UA[Year],Year,
     UA[Month],Month,
     UA[AccountCode],$B555&amp;$C555,
     UA[GroupStructure],GroupStructure
  )</f>
        <v>0</v>
      </c>
      <c r="L555" s="43">
        <f>SUMIFS(
     UA[AmountYTD],
     UA[CompanyShortName],L$5,
     UA[Source],Source,
     UA[Year],Year,
     UA[Month],Month,
     UA[AccountCode],$B555&amp;$C555,
     UA[GroupStructure],GroupStructure
  )</f>
        <v>0</v>
      </c>
      <c r="N555" s="43">
        <f>SUMIFS(
     UA[AmountYTD],
     UA[CompanyShortName],N$5,
     UA[Source],Source,
     UA[Year],Year,
     UA[Month],Month,
     UA[AccountCode],$B555&amp;$C555,
     UA[GroupStructure],GroupStructure
  )</f>
        <v>0</v>
      </c>
      <c r="P555" s="43">
        <f>SUMIFS(
     UA[AmountYTD],
     UA[CompanyShortName],P$5,
     UA[Source],Source,
     UA[Year],Year,
     UA[Month],Month,
     UA[AccountCode],$B555&amp;$C555,
     UA[GroupStructure],GroupStructure
  )</f>
        <v>0</v>
      </c>
      <c r="R555" s="43">
        <f>SUMIFS(
     UA[AmountYTD],
     UA[CompanyShortName],R$5,
     UA[Source],Source,
     UA[Year],Year,
     UA[Month],Month,
     UA[AccountCode],$B555&amp;$C555,
     UA[GroupStructure],GroupStructure
  )</f>
        <v>0</v>
      </c>
      <c r="T555" s="43">
        <f>SUMIFS(
     UA[AmountYTD],
     UA[CompanyShortName],T$5,
     UA[Source],Source,
     UA[Year],Year,
     UA[Month],Month,
     UA[AccountCode],$B555&amp;$C555,
     UA[GroupStructure],GroupStructure
  )</f>
        <v>0</v>
      </c>
      <c r="V555" s="43">
        <f>SUMIFS(
     UA[AmountYTD],
     UA[CompanyShortName],V$5,
     UA[Source],Source,
     UA[Year],Year,
     UA[Month],Month,
     UA[AccountCode],$B555&amp;$C555,
     UA[GroupStructure],GroupStructure
  )</f>
        <v>0</v>
      </c>
      <c r="X555" s="43">
        <f>SUMIFS(
     UA[AmountYTD],
     UA[CompanyShortName],X$5,
     UA[Source],Source,
     UA[Year],Year,
     UA[Month],Month,
     UA[AccountCode],$B555&amp;$C555,
     UA[GroupStructure],GroupStructure
  )</f>
        <v>0</v>
      </c>
      <c r="Z555" s="43">
        <f>SUMIFS(
     UA[AmountYTD],
     UA[CompanyShortName],Z$5,
     UA[Source],Source,
     UA[Year],Year,
     UA[Month],Month,
     UA[AccountCode],$B555&amp;$C555,
     UA[GroupStructure],GroupStructure
  )</f>
        <v>0</v>
      </c>
      <c r="AB555" s="43">
        <f>SUMIFS(
     UA[AmountYTD],
     UA[CompanyShortName],AB$5,
     UA[Source],Source,
     UA[Year],Year,
     UA[Month],Month,
     UA[AccountCode],$B555&amp;$C555,
     UA[GroupStructure],GroupStructure
  )</f>
        <v>0</v>
      </c>
      <c r="AD555" s="43">
        <f>SUMIFS(
     UA[AmountYTD],
     UA[CompanyShortName],AD$5,
     UA[Source],Source,
     UA[Year],Year,
     UA[Month],Month,
     UA[AccountCode],$B555&amp;$C555,
     UA[GroupStructure],GroupStructure
  )</f>
        <v>0</v>
      </c>
      <c r="AF555" s="43">
        <f>SUMIFS(
     UA[AmountYTD],
     UA[CompanyShortName],AF$5,
     UA[Source],Source,
     UA[Year],Year,
     UA[Month],Month,
     UA[AccountCode],$B555&amp;$C555,
     UA[GroupStructure],GroupStructure
  )</f>
        <v>0</v>
      </c>
      <c r="AH555" s="43">
        <f>SUMIFS(
     UA[AmountYTD],
     UA[CompanyShortName],AH$5,
     UA[Source],Source,
     UA[Year],Year,
     UA[Month],Month,
     UA[AccountCode],$B555&amp;$C555,
     UA[GroupStructure],GroupStructure
  )</f>
        <v>0</v>
      </c>
      <c r="AJ555" s="43">
        <f>SUMIFS(
     UA[AmountYTD],
     UA[CompanyShortName],AJ$5,
     UA[Source],Source,
     UA[Year],Year,
     UA[Month],Month,
     UA[AccountCode],$B555&amp;$C555,
     UA[GroupStructure],GroupStructure
  )</f>
        <v>0</v>
      </c>
      <c r="AL555" s="43">
        <f>SUMIFS(
     UA[AmountYTD],
     UA[CompanyShortName],AL$5,
     UA[Source],Source,
     UA[Year],Year,
     UA[Month],Month,
     UA[AccountCode],$B555&amp;$C555,
     UA[GroupStructure],GroupStructure
  )</f>
        <v>0</v>
      </c>
      <c r="AN555" s="43">
        <f>SUMIFS(
     UA[AmountYTD],
     UA[CompanyShortName],AN$5,
     UA[Source],Source,
     UA[Year],Year,
     UA[Month],Month,
     UA[AccountCode],$B555&amp;$C555,
     UA[GroupStructure],GroupStructure
  )</f>
        <v>0</v>
      </c>
      <c r="AP555" s="43">
        <f>SUMIFS(
     UA[AmountYTD],
     UA[CompanyShortName],AP$5,
     UA[Source],Source,
     UA[Year],Year,
     UA[Month],Month,
     UA[AccountCode],$B555&amp;$C555,
     UA[GroupStructure],GroupStructure
  )</f>
        <v>0</v>
      </c>
      <c r="AR555" s="43">
        <f>SUMIFS(
     UA[AmountYTD],
     UA[CompanyShortName],AR$5,
     UA[Source],Source,
     UA[Year],Year,
     UA[Month],Month,
     UA[AccountCode],$B555&amp;$C555,
     UA[GroupStructure],GroupStructure
  )</f>
        <v>0</v>
      </c>
    </row>
    <row r="556" spans="1:45" ht="17.100000000000001" hidden="1" customHeight="1" outlineLevel="2" x14ac:dyDescent="0.25">
      <c r="B556" s="4">
        <f t="shared" ref="B556:B562" si="714">B555</f>
        <v>0</v>
      </c>
      <c r="C556" s="4">
        <f t="shared" ref="C556:C561" si="715">C555+10</f>
        <v>120</v>
      </c>
      <c r="D556" s="4" t="str">
        <f>IFERROR(VLOOKUP($B556&amp;$C556,GA[],2,FALSE),"")</f>
        <v/>
      </c>
      <c r="F556" s="43">
        <f>SUMIFS(
     UA[AmountYTD],
     UA[CompanyShortName],F$5,
     UA[Source],Source,
     UA[Year],Year,
     UA[Month],Month,
     UA[AccountCode],$B556&amp;$C556,
     UA[GroupStructure],GroupStructure
  )</f>
        <v>0</v>
      </c>
      <c r="H556" s="43">
        <f>SUMIFS(
     UA[AmountYTD],
     UA[CompanyShortName],H$5,
     UA[Source],Source,
     UA[Year],Year,
     UA[Month],Month,
     UA[AccountCode],$B556&amp;$C556,
     UA[GroupStructure],GroupStructure
  )</f>
        <v>0</v>
      </c>
      <c r="J556" s="43">
        <f>SUMIFS(
     UA[AmountYTD],
     UA[CompanyShortName],J$5,
     UA[Source],Source,
     UA[Year],Year,
     UA[Month],Month,
     UA[AccountCode],$B556&amp;$C556,
     UA[GroupStructure],GroupStructure
  )</f>
        <v>0</v>
      </c>
      <c r="L556" s="43">
        <f>SUMIFS(
     UA[AmountYTD],
     UA[CompanyShortName],L$5,
     UA[Source],Source,
     UA[Year],Year,
     UA[Month],Month,
     UA[AccountCode],$B556&amp;$C556,
     UA[GroupStructure],GroupStructure
  )</f>
        <v>0</v>
      </c>
      <c r="N556" s="43">
        <f>SUMIFS(
     UA[AmountYTD],
     UA[CompanyShortName],N$5,
     UA[Source],Source,
     UA[Year],Year,
     UA[Month],Month,
     UA[AccountCode],$B556&amp;$C556,
     UA[GroupStructure],GroupStructure
  )</f>
        <v>0</v>
      </c>
      <c r="P556" s="43">
        <f>SUMIFS(
     UA[AmountYTD],
     UA[CompanyShortName],P$5,
     UA[Source],Source,
     UA[Year],Year,
     UA[Month],Month,
     UA[AccountCode],$B556&amp;$C556,
     UA[GroupStructure],GroupStructure
  )</f>
        <v>0</v>
      </c>
      <c r="R556" s="43">
        <f>SUMIFS(
     UA[AmountYTD],
     UA[CompanyShortName],R$5,
     UA[Source],Source,
     UA[Year],Year,
     UA[Month],Month,
     UA[AccountCode],$B556&amp;$C556,
     UA[GroupStructure],GroupStructure
  )</f>
        <v>0</v>
      </c>
      <c r="T556" s="43">
        <f>SUMIFS(
     UA[AmountYTD],
     UA[CompanyShortName],T$5,
     UA[Source],Source,
     UA[Year],Year,
     UA[Month],Month,
     UA[AccountCode],$B556&amp;$C556,
     UA[GroupStructure],GroupStructure
  )</f>
        <v>0</v>
      </c>
      <c r="V556" s="43">
        <f>SUMIFS(
     UA[AmountYTD],
     UA[CompanyShortName],V$5,
     UA[Source],Source,
     UA[Year],Year,
     UA[Month],Month,
     UA[AccountCode],$B556&amp;$C556,
     UA[GroupStructure],GroupStructure
  )</f>
        <v>0</v>
      </c>
      <c r="X556" s="43">
        <f>SUMIFS(
     UA[AmountYTD],
     UA[CompanyShortName],X$5,
     UA[Source],Source,
     UA[Year],Year,
     UA[Month],Month,
     UA[AccountCode],$B556&amp;$C556,
     UA[GroupStructure],GroupStructure
  )</f>
        <v>0</v>
      </c>
      <c r="Z556" s="43">
        <f>SUMIFS(
     UA[AmountYTD],
     UA[CompanyShortName],Z$5,
     UA[Source],Source,
     UA[Year],Year,
     UA[Month],Month,
     UA[AccountCode],$B556&amp;$C556,
     UA[GroupStructure],GroupStructure
  )</f>
        <v>0</v>
      </c>
      <c r="AB556" s="43">
        <f>SUMIFS(
     UA[AmountYTD],
     UA[CompanyShortName],AB$5,
     UA[Source],Source,
     UA[Year],Year,
     UA[Month],Month,
     UA[AccountCode],$B556&amp;$C556,
     UA[GroupStructure],GroupStructure
  )</f>
        <v>0</v>
      </c>
      <c r="AD556" s="43">
        <f>SUMIFS(
     UA[AmountYTD],
     UA[CompanyShortName],AD$5,
     UA[Source],Source,
     UA[Year],Year,
     UA[Month],Month,
     UA[AccountCode],$B556&amp;$C556,
     UA[GroupStructure],GroupStructure
  )</f>
        <v>0</v>
      </c>
      <c r="AF556" s="43">
        <f>SUMIFS(
     UA[AmountYTD],
     UA[CompanyShortName],AF$5,
     UA[Source],Source,
     UA[Year],Year,
     UA[Month],Month,
     UA[AccountCode],$B556&amp;$C556,
     UA[GroupStructure],GroupStructure
  )</f>
        <v>0</v>
      </c>
      <c r="AH556" s="43">
        <f>SUMIFS(
     UA[AmountYTD],
     UA[CompanyShortName],AH$5,
     UA[Source],Source,
     UA[Year],Year,
     UA[Month],Month,
     UA[AccountCode],$B556&amp;$C556,
     UA[GroupStructure],GroupStructure
  )</f>
        <v>0</v>
      </c>
      <c r="AJ556" s="43">
        <f>SUMIFS(
     UA[AmountYTD],
     UA[CompanyShortName],AJ$5,
     UA[Source],Source,
     UA[Year],Year,
     UA[Month],Month,
     UA[AccountCode],$B556&amp;$C556,
     UA[GroupStructure],GroupStructure
  )</f>
        <v>0</v>
      </c>
      <c r="AL556" s="43">
        <f>SUMIFS(
     UA[AmountYTD],
     UA[CompanyShortName],AL$5,
     UA[Source],Source,
     UA[Year],Year,
     UA[Month],Month,
     UA[AccountCode],$B556&amp;$C556,
     UA[GroupStructure],GroupStructure
  )</f>
        <v>0</v>
      </c>
      <c r="AN556" s="43">
        <f>SUMIFS(
     UA[AmountYTD],
     UA[CompanyShortName],AN$5,
     UA[Source],Source,
     UA[Year],Year,
     UA[Month],Month,
     UA[AccountCode],$B556&amp;$C556,
     UA[GroupStructure],GroupStructure
  )</f>
        <v>0</v>
      </c>
      <c r="AP556" s="43">
        <f>SUMIFS(
     UA[AmountYTD],
     UA[CompanyShortName],AP$5,
     UA[Source],Source,
     UA[Year],Year,
     UA[Month],Month,
     UA[AccountCode],$B556&amp;$C556,
     UA[GroupStructure],GroupStructure
  )</f>
        <v>0</v>
      </c>
      <c r="AR556" s="43">
        <f>SUMIFS(
     UA[AmountYTD],
     UA[CompanyShortName],AR$5,
     UA[Source],Source,
     UA[Year],Year,
     UA[Month],Month,
     UA[AccountCode],$B556&amp;$C556,
     UA[GroupStructure],GroupStructure
  )</f>
        <v>0</v>
      </c>
    </row>
    <row r="557" spans="1:45" ht="17.100000000000001" hidden="1" customHeight="1" outlineLevel="2" x14ac:dyDescent="0.25">
      <c r="B557" s="4">
        <f t="shared" si="714"/>
        <v>0</v>
      </c>
      <c r="C557" s="4">
        <f t="shared" si="715"/>
        <v>130</v>
      </c>
      <c r="D557" s="4" t="str">
        <f>IFERROR(VLOOKUP($B557&amp;$C557,GA[],2,FALSE),"")</f>
        <v/>
      </c>
      <c r="F557" s="43">
        <f>SUMIFS(
     UA[AmountYTD],
     UA[CompanyShortName],F$5,
     UA[Source],Source,
     UA[Year],Year,
     UA[Month],Month,
     UA[AccountCode],$B557&amp;$C557,
     UA[GroupStructure],GroupStructure
  )</f>
        <v>0</v>
      </c>
      <c r="H557" s="43">
        <f>SUMIFS(
     UA[AmountYTD],
     UA[CompanyShortName],H$5,
     UA[Source],Source,
     UA[Year],Year,
     UA[Month],Month,
     UA[AccountCode],$B557&amp;$C557,
     UA[GroupStructure],GroupStructure
  )</f>
        <v>0</v>
      </c>
      <c r="J557" s="43">
        <f>SUMIFS(
     UA[AmountYTD],
     UA[CompanyShortName],J$5,
     UA[Source],Source,
     UA[Year],Year,
     UA[Month],Month,
     UA[AccountCode],$B557&amp;$C557,
     UA[GroupStructure],GroupStructure
  )</f>
        <v>0</v>
      </c>
      <c r="L557" s="43">
        <f>SUMIFS(
     UA[AmountYTD],
     UA[CompanyShortName],L$5,
     UA[Source],Source,
     UA[Year],Year,
     UA[Month],Month,
     UA[AccountCode],$B557&amp;$C557,
     UA[GroupStructure],GroupStructure
  )</f>
        <v>0</v>
      </c>
      <c r="N557" s="43">
        <f>SUMIFS(
     UA[AmountYTD],
     UA[CompanyShortName],N$5,
     UA[Source],Source,
     UA[Year],Year,
     UA[Month],Month,
     UA[AccountCode],$B557&amp;$C557,
     UA[GroupStructure],GroupStructure
  )</f>
        <v>0</v>
      </c>
      <c r="P557" s="43">
        <f>SUMIFS(
     UA[AmountYTD],
     UA[CompanyShortName],P$5,
     UA[Source],Source,
     UA[Year],Year,
     UA[Month],Month,
     UA[AccountCode],$B557&amp;$C557,
     UA[GroupStructure],GroupStructure
  )</f>
        <v>0</v>
      </c>
      <c r="R557" s="43">
        <f>SUMIFS(
     UA[AmountYTD],
     UA[CompanyShortName],R$5,
     UA[Source],Source,
     UA[Year],Year,
     UA[Month],Month,
     UA[AccountCode],$B557&amp;$C557,
     UA[GroupStructure],GroupStructure
  )</f>
        <v>0</v>
      </c>
      <c r="T557" s="43">
        <f>SUMIFS(
     UA[AmountYTD],
     UA[CompanyShortName],T$5,
     UA[Source],Source,
     UA[Year],Year,
     UA[Month],Month,
     UA[AccountCode],$B557&amp;$C557,
     UA[GroupStructure],GroupStructure
  )</f>
        <v>0</v>
      </c>
      <c r="V557" s="43">
        <f>SUMIFS(
     UA[AmountYTD],
     UA[CompanyShortName],V$5,
     UA[Source],Source,
     UA[Year],Year,
     UA[Month],Month,
     UA[AccountCode],$B557&amp;$C557,
     UA[GroupStructure],GroupStructure
  )</f>
        <v>0</v>
      </c>
      <c r="X557" s="43">
        <f>SUMIFS(
     UA[AmountYTD],
     UA[CompanyShortName],X$5,
     UA[Source],Source,
     UA[Year],Year,
     UA[Month],Month,
     UA[AccountCode],$B557&amp;$C557,
     UA[GroupStructure],GroupStructure
  )</f>
        <v>0</v>
      </c>
      <c r="Z557" s="43">
        <f>SUMIFS(
     UA[AmountYTD],
     UA[CompanyShortName],Z$5,
     UA[Source],Source,
     UA[Year],Year,
     UA[Month],Month,
     UA[AccountCode],$B557&amp;$C557,
     UA[GroupStructure],GroupStructure
  )</f>
        <v>0</v>
      </c>
      <c r="AB557" s="43">
        <f>SUMIFS(
     UA[AmountYTD],
     UA[CompanyShortName],AB$5,
     UA[Source],Source,
     UA[Year],Year,
     UA[Month],Month,
     UA[AccountCode],$B557&amp;$C557,
     UA[GroupStructure],GroupStructure
  )</f>
        <v>0</v>
      </c>
      <c r="AD557" s="43">
        <f>SUMIFS(
     UA[AmountYTD],
     UA[CompanyShortName],AD$5,
     UA[Source],Source,
     UA[Year],Year,
     UA[Month],Month,
     UA[AccountCode],$B557&amp;$C557,
     UA[GroupStructure],GroupStructure
  )</f>
        <v>0</v>
      </c>
      <c r="AF557" s="43">
        <f>SUMIFS(
     UA[AmountYTD],
     UA[CompanyShortName],AF$5,
     UA[Source],Source,
     UA[Year],Year,
     UA[Month],Month,
     UA[AccountCode],$B557&amp;$C557,
     UA[GroupStructure],GroupStructure
  )</f>
        <v>0</v>
      </c>
      <c r="AH557" s="43">
        <f>SUMIFS(
     UA[AmountYTD],
     UA[CompanyShortName],AH$5,
     UA[Source],Source,
     UA[Year],Year,
     UA[Month],Month,
     UA[AccountCode],$B557&amp;$C557,
     UA[GroupStructure],GroupStructure
  )</f>
        <v>0</v>
      </c>
      <c r="AJ557" s="43">
        <f>SUMIFS(
     UA[AmountYTD],
     UA[CompanyShortName],AJ$5,
     UA[Source],Source,
     UA[Year],Year,
     UA[Month],Month,
     UA[AccountCode],$B557&amp;$C557,
     UA[GroupStructure],GroupStructure
  )</f>
        <v>0</v>
      </c>
      <c r="AL557" s="43">
        <f>SUMIFS(
     UA[AmountYTD],
     UA[CompanyShortName],AL$5,
     UA[Source],Source,
     UA[Year],Year,
     UA[Month],Month,
     UA[AccountCode],$B557&amp;$C557,
     UA[GroupStructure],GroupStructure
  )</f>
        <v>0</v>
      </c>
      <c r="AN557" s="43">
        <f>SUMIFS(
     UA[AmountYTD],
     UA[CompanyShortName],AN$5,
     UA[Source],Source,
     UA[Year],Year,
     UA[Month],Month,
     UA[AccountCode],$B557&amp;$C557,
     UA[GroupStructure],GroupStructure
  )</f>
        <v>0</v>
      </c>
      <c r="AP557" s="43">
        <f>SUMIFS(
     UA[AmountYTD],
     UA[CompanyShortName],AP$5,
     UA[Source],Source,
     UA[Year],Year,
     UA[Month],Month,
     UA[AccountCode],$B557&amp;$C557,
     UA[GroupStructure],GroupStructure
  )</f>
        <v>0</v>
      </c>
      <c r="AR557" s="43">
        <f>SUMIFS(
     UA[AmountYTD],
     UA[CompanyShortName],AR$5,
     UA[Source],Source,
     UA[Year],Year,
     UA[Month],Month,
     UA[AccountCode],$B557&amp;$C557,
     UA[GroupStructure],GroupStructure
  )</f>
        <v>0</v>
      </c>
    </row>
    <row r="558" spans="1:45" ht="17.100000000000001" hidden="1" customHeight="1" outlineLevel="2" x14ac:dyDescent="0.25">
      <c r="B558" s="4">
        <f t="shared" si="714"/>
        <v>0</v>
      </c>
      <c r="C558" s="4">
        <f t="shared" si="715"/>
        <v>140</v>
      </c>
      <c r="D558" s="4" t="str">
        <f>IFERROR(VLOOKUP($B558&amp;$C558,GA[],2,FALSE),"")</f>
        <v/>
      </c>
      <c r="F558" s="43">
        <f>SUMIFS(
     UA[AmountYTD],
     UA[CompanyShortName],F$5,
     UA[Source],Source,
     UA[Year],Year,
     UA[Month],Month,
     UA[AccountCode],$B558&amp;$C558,
     UA[GroupStructure],GroupStructure
  )</f>
        <v>0</v>
      </c>
      <c r="H558" s="43">
        <f>SUMIFS(
     UA[AmountYTD],
     UA[CompanyShortName],H$5,
     UA[Source],Source,
     UA[Year],Year,
     UA[Month],Month,
     UA[AccountCode],$B558&amp;$C558,
     UA[GroupStructure],GroupStructure
  )</f>
        <v>0</v>
      </c>
      <c r="J558" s="43">
        <f>SUMIFS(
     UA[AmountYTD],
     UA[CompanyShortName],J$5,
     UA[Source],Source,
     UA[Year],Year,
     UA[Month],Month,
     UA[AccountCode],$B558&amp;$C558,
     UA[GroupStructure],GroupStructure
  )</f>
        <v>0</v>
      </c>
      <c r="L558" s="43">
        <f>SUMIFS(
     UA[AmountYTD],
     UA[CompanyShortName],L$5,
     UA[Source],Source,
     UA[Year],Year,
     UA[Month],Month,
     UA[AccountCode],$B558&amp;$C558,
     UA[GroupStructure],GroupStructure
  )</f>
        <v>0</v>
      </c>
      <c r="N558" s="43">
        <f>SUMIFS(
     UA[AmountYTD],
     UA[CompanyShortName],N$5,
     UA[Source],Source,
     UA[Year],Year,
     UA[Month],Month,
     UA[AccountCode],$B558&amp;$C558,
     UA[GroupStructure],GroupStructure
  )</f>
        <v>0</v>
      </c>
      <c r="P558" s="43">
        <f>SUMIFS(
     UA[AmountYTD],
     UA[CompanyShortName],P$5,
     UA[Source],Source,
     UA[Year],Year,
     UA[Month],Month,
     UA[AccountCode],$B558&amp;$C558,
     UA[GroupStructure],GroupStructure
  )</f>
        <v>0</v>
      </c>
      <c r="R558" s="43">
        <f>SUMIFS(
     UA[AmountYTD],
     UA[CompanyShortName],R$5,
     UA[Source],Source,
     UA[Year],Year,
     UA[Month],Month,
     UA[AccountCode],$B558&amp;$C558,
     UA[GroupStructure],GroupStructure
  )</f>
        <v>0</v>
      </c>
      <c r="T558" s="43">
        <f>SUMIFS(
     UA[AmountYTD],
     UA[CompanyShortName],T$5,
     UA[Source],Source,
     UA[Year],Year,
     UA[Month],Month,
     UA[AccountCode],$B558&amp;$C558,
     UA[GroupStructure],GroupStructure
  )</f>
        <v>0</v>
      </c>
      <c r="V558" s="43">
        <f>SUMIFS(
     UA[AmountYTD],
     UA[CompanyShortName],V$5,
     UA[Source],Source,
     UA[Year],Year,
     UA[Month],Month,
     UA[AccountCode],$B558&amp;$C558,
     UA[GroupStructure],GroupStructure
  )</f>
        <v>0</v>
      </c>
      <c r="X558" s="43">
        <f>SUMIFS(
     UA[AmountYTD],
     UA[CompanyShortName],X$5,
     UA[Source],Source,
     UA[Year],Year,
     UA[Month],Month,
     UA[AccountCode],$B558&amp;$C558,
     UA[GroupStructure],GroupStructure
  )</f>
        <v>0</v>
      </c>
      <c r="Z558" s="43">
        <f>SUMIFS(
     UA[AmountYTD],
     UA[CompanyShortName],Z$5,
     UA[Source],Source,
     UA[Year],Year,
     UA[Month],Month,
     UA[AccountCode],$B558&amp;$C558,
     UA[GroupStructure],GroupStructure
  )</f>
        <v>0</v>
      </c>
      <c r="AB558" s="43">
        <f>SUMIFS(
     UA[AmountYTD],
     UA[CompanyShortName],AB$5,
     UA[Source],Source,
     UA[Year],Year,
     UA[Month],Month,
     UA[AccountCode],$B558&amp;$C558,
     UA[GroupStructure],GroupStructure
  )</f>
        <v>0</v>
      </c>
      <c r="AD558" s="43">
        <f>SUMIFS(
     UA[AmountYTD],
     UA[CompanyShortName],AD$5,
     UA[Source],Source,
     UA[Year],Year,
     UA[Month],Month,
     UA[AccountCode],$B558&amp;$C558,
     UA[GroupStructure],GroupStructure
  )</f>
        <v>0</v>
      </c>
      <c r="AF558" s="43">
        <f>SUMIFS(
     UA[AmountYTD],
     UA[CompanyShortName],AF$5,
     UA[Source],Source,
     UA[Year],Year,
     UA[Month],Month,
     UA[AccountCode],$B558&amp;$C558,
     UA[GroupStructure],GroupStructure
  )</f>
        <v>0</v>
      </c>
      <c r="AH558" s="43">
        <f>SUMIFS(
     UA[AmountYTD],
     UA[CompanyShortName],AH$5,
     UA[Source],Source,
     UA[Year],Year,
     UA[Month],Month,
     UA[AccountCode],$B558&amp;$C558,
     UA[GroupStructure],GroupStructure
  )</f>
        <v>0</v>
      </c>
      <c r="AJ558" s="43">
        <f>SUMIFS(
     UA[AmountYTD],
     UA[CompanyShortName],AJ$5,
     UA[Source],Source,
     UA[Year],Year,
     UA[Month],Month,
     UA[AccountCode],$B558&amp;$C558,
     UA[GroupStructure],GroupStructure
  )</f>
        <v>0</v>
      </c>
      <c r="AL558" s="43">
        <f>SUMIFS(
     UA[AmountYTD],
     UA[CompanyShortName],AL$5,
     UA[Source],Source,
     UA[Year],Year,
     UA[Month],Month,
     UA[AccountCode],$B558&amp;$C558,
     UA[GroupStructure],GroupStructure
  )</f>
        <v>0</v>
      </c>
      <c r="AN558" s="43">
        <f>SUMIFS(
     UA[AmountYTD],
     UA[CompanyShortName],AN$5,
     UA[Source],Source,
     UA[Year],Year,
     UA[Month],Month,
     UA[AccountCode],$B558&amp;$C558,
     UA[GroupStructure],GroupStructure
  )</f>
        <v>0</v>
      </c>
      <c r="AP558" s="43">
        <f>SUMIFS(
     UA[AmountYTD],
     UA[CompanyShortName],AP$5,
     UA[Source],Source,
     UA[Year],Year,
     UA[Month],Month,
     UA[AccountCode],$B558&amp;$C558,
     UA[GroupStructure],GroupStructure
  )</f>
        <v>0</v>
      </c>
      <c r="AR558" s="43">
        <f>SUMIFS(
     UA[AmountYTD],
     UA[CompanyShortName],AR$5,
     UA[Source],Source,
     UA[Year],Year,
     UA[Month],Month,
     UA[AccountCode],$B558&amp;$C558,
     UA[GroupStructure],GroupStructure
  )</f>
        <v>0</v>
      </c>
    </row>
    <row r="559" spans="1:45" ht="17.100000000000001" hidden="1" customHeight="1" outlineLevel="2" x14ac:dyDescent="0.25">
      <c r="B559" s="4">
        <f t="shared" si="714"/>
        <v>0</v>
      </c>
      <c r="C559" s="4">
        <f t="shared" si="715"/>
        <v>150</v>
      </c>
      <c r="D559" s="4" t="str">
        <f>IFERROR(VLOOKUP($B559&amp;$C559,GA[],2,FALSE),"")</f>
        <v/>
      </c>
      <c r="F559" s="43">
        <f>SUMIFS(
     UA[AmountYTD],
     UA[CompanyShortName],F$5,
     UA[Source],Source,
     UA[Year],Year,
     UA[Month],Month,
     UA[AccountCode],$B559&amp;$C559,
     UA[GroupStructure],GroupStructure
  )</f>
        <v>0</v>
      </c>
      <c r="H559" s="43">
        <f>SUMIFS(
     UA[AmountYTD],
     UA[CompanyShortName],H$5,
     UA[Source],Source,
     UA[Year],Year,
     UA[Month],Month,
     UA[AccountCode],$B559&amp;$C559,
     UA[GroupStructure],GroupStructure
  )</f>
        <v>0</v>
      </c>
      <c r="J559" s="43">
        <f>SUMIFS(
     UA[AmountYTD],
     UA[CompanyShortName],J$5,
     UA[Source],Source,
     UA[Year],Year,
     UA[Month],Month,
     UA[AccountCode],$B559&amp;$C559,
     UA[GroupStructure],GroupStructure
  )</f>
        <v>0</v>
      </c>
      <c r="L559" s="43">
        <f>SUMIFS(
     UA[AmountYTD],
     UA[CompanyShortName],L$5,
     UA[Source],Source,
     UA[Year],Year,
     UA[Month],Month,
     UA[AccountCode],$B559&amp;$C559,
     UA[GroupStructure],GroupStructure
  )</f>
        <v>0</v>
      </c>
      <c r="N559" s="43">
        <f>SUMIFS(
     UA[AmountYTD],
     UA[CompanyShortName],N$5,
     UA[Source],Source,
     UA[Year],Year,
     UA[Month],Month,
     UA[AccountCode],$B559&amp;$C559,
     UA[GroupStructure],GroupStructure
  )</f>
        <v>0</v>
      </c>
      <c r="P559" s="43">
        <f>SUMIFS(
     UA[AmountYTD],
     UA[CompanyShortName],P$5,
     UA[Source],Source,
     UA[Year],Year,
     UA[Month],Month,
     UA[AccountCode],$B559&amp;$C559,
     UA[GroupStructure],GroupStructure
  )</f>
        <v>0</v>
      </c>
      <c r="R559" s="43">
        <f>SUMIFS(
     UA[AmountYTD],
     UA[CompanyShortName],R$5,
     UA[Source],Source,
     UA[Year],Year,
     UA[Month],Month,
     UA[AccountCode],$B559&amp;$C559,
     UA[GroupStructure],GroupStructure
  )</f>
        <v>0</v>
      </c>
      <c r="T559" s="43">
        <f>SUMIFS(
     UA[AmountYTD],
     UA[CompanyShortName],T$5,
     UA[Source],Source,
     UA[Year],Year,
     UA[Month],Month,
     UA[AccountCode],$B559&amp;$C559,
     UA[GroupStructure],GroupStructure
  )</f>
        <v>0</v>
      </c>
      <c r="V559" s="43">
        <f>SUMIFS(
     UA[AmountYTD],
     UA[CompanyShortName],V$5,
     UA[Source],Source,
     UA[Year],Year,
     UA[Month],Month,
     UA[AccountCode],$B559&amp;$C559,
     UA[GroupStructure],GroupStructure
  )</f>
        <v>0</v>
      </c>
      <c r="X559" s="43">
        <f>SUMIFS(
     UA[AmountYTD],
     UA[CompanyShortName],X$5,
     UA[Source],Source,
     UA[Year],Year,
     UA[Month],Month,
     UA[AccountCode],$B559&amp;$C559,
     UA[GroupStructure],GroupStructure
  )</f>
        <v>0</v>
      </c>
      <c r="Z559" s="43">
        <f>SUMIFS(
     UA[AmountYTD],
     UA[CompanyShortName],Z$5,
     UA[Source],Source,
     UA[Year],Year,
     UA[Month],Month,
     UA[AccountCode],$B559&amp;$C559,
     UA[GroupStructure],GroupStructure
  )</f>
        <v>0</v>
      </c>
      <c r="AB559" s="43">
        <f>SUMIFS(
     UA[AmountYTD],
     UA[CompanyShortName],AB$5,
     UA[Source],Source,
     UA[Year],Year,
     UA[Month],Month,
     UA[AccountCode],$B559&amp;$C559,
     UA[GroupStructure],GroupStructure
  )</f>
        <v>0</v>
      </c>
      <c r="AD559" s="43">
        <f>SUMIFS(
     UA[AmountYTD],
     UA[CompanyShortName],AD$5,
     UA[Source],Source,
     UA[Year],Year,
     UA[Month],Month,
     UA[AccountCode],$B559&amp;$C559,
     UA[GroupStructure],GroupStructure
  )</f>
        <v>0</v>
      </c>
      <c r="AF559" s="43">
        <f>SUMIFS(
     UA[AmountYTD],
     UA[CompanyShortName],AF$5,
     UA[Source],Source,
     UA[Year],Year,
     UA[Month],Month,
     UA[AccountCode],$B559&amp;$C559,
     UA[GroupStructure],GroupStructure
  )</f>
        <v>0</v>
      </c>
      <c r="AH559" s="43">
        <f>SUMIFS(
     UA[AmountYTD],
     UA[CompanyShortName],AH$5,
     UA[Source],Source,
     UA[Year],Year,
     UA[Month],Month,
     UA[AccountCode],$B559&amp;$C559,
     UA[GroupStructure],GroupStructure
  )</f>
        <v>0</v>
      </c>
      <c r="AJ559" s="43">
        <f>SUMIFS(
     UA[AmountYTD],
     UA[CompanyShortName],AJ$5,
     UA[Source],Source,
     UA[Year],Year,
     UA[Month],Month,
     UA[AccountCode],$B559&amp;$C559,
     UA[GroupStructure],GroupStructure
  )</f>
        <v>0</v>
      </c>
      <c r="AL559" s="43">
        <f>SUMIFS(
     UA[AmountYTD],
     UA[CompanyShortName],AL$5,
     UA[Source],Source,
     UA[Year],Year,
     UA[Month],Month,
     UA[AccountCode],$B559&amp;$C559,
     UA[GroupStructure],GroupStructure
  )</f>
        <v>0</v>
      </c>
      <c r="AN559" s="43">
        <f>SUMIFS(
     UA[AmountYTD],
     UA[CompanyShortName],AN$5,
     UA[Source],Source,
     UA[Year],Year,
     UA[Month],Month,
     UA[AccountCode],$B559&amp;$C559,
     UA[GroupStructure],GroupStructure
  )</f>
        <v>0</v>
      </c>
      <c r="AP559" s="43">
        <f>SUMIFS(
     UA[AmountYTD],
     UA[CompanyShortName],AP$5,
     UA[Source],Source,
     UA[Year],Year,
     UA[Month],Month,
     UA[AccountCode],$B559&amp;$C559,
     UA[GroupStructure],GroupStructure
  )</f>
        <v>0</v>
      </c>
      <c r="AR559" s="43">
        <f>SUMIFS(
     UA[AmountYTD],
     UA[CompanyShortName],AR$5,
     UA[Source],Source,
     UA[Year],Year,
     UA[Month],Month,
     UA[AccountCode],$B559&amp;$C559,
     UA[GroupStructure],GroupStructure
  )</f>
        <v>0</v>
      </c>
    </row>
    <row r="560" spans="1:45" ht="17.100000000000001" hidden="1" customHeight="1" outlineLevel="2" x14ac:dyDescent="0.25">
      <c r="B560" s="4">
        <f t="shared" si="714"/>
        <v>0</v>
      </c>
      <c r="C560" s="4">
        <f t="shared" si="715"/>
        <v>160</v>
      </c>
      <c r="D560" s="4" t="str">
        <f>IFERROR(VLOOKUP($B560&amp;$C560,GA[],2,FALSE),"")</f>
        <v/>
      </c>
      <c r="F560" s="43">
        <f>SUMIFS(
     UA[AmountYTD],
     UA[CompanyShortName],F$5,
     UA[Source],Source,
     UA[Year],Year,
     UA[Month],Month,
     UA[AccountCode],$B560&amp;$C560,
     UA[GroupStructure],GroupStructure
  )</f>
        <v>0</v>
      </c>
      <c r="H560" s="43">
        <f>SUMIFS(
     UA[AmountYTD],
     UA[CompanyShortName],H$5,
     UA[Source],Source,
     UA[Year],Year,
     UA[Month],Month,
     UA[AccountCode],$B560&amp;$C560,
     UA[GroupStructure],GroupStructure
  )</f>
        <v>0</v>
      </c>
      <c r="J560" s="43">
        <f>SUMIFS(
     UA[AmountYTD],
     UA[CompanyShortName],J$5,
     UA[Source],Source,
     UA[Year],Year,
     UA[Month],Month,
     UA[AccountCode],$B560&amp;$C560,
     UA[GroupStructure],GroupStructure
  )</f>
        <v>0</v>
      </c>
      <c r="L560" s="43">
        <f>SUMIFS(
     UA[AmountYTD],
     UA[CompanyShortName],L$5,
     UA[Source],Source,
     UA[Year],Year,
     UA[Month],Month,
     UA[AccountCode],$B560&amp;$C560,
     UA[GroupStructure],GroupStructure
  )</f>
        <v>0</v>
      </c>
      <c r="N560" s="43">
        <f>SUMIFS(
     UA[AmountYTD],
     UA[CompanyShortName],N$5,
     UA[Source],Source,
     UA[Year],Year,
     UA[Month],Month,
     UA[AccountCode],$B560&amp;$C560,
     UA[GroupStructure],GroupStructure
  )</f>
        <v>0</v>
      </c>
      <c r="P560" s="43">
        <f>SUMIFS(
     UA[AmountYTD],
     UA[CompanyShortName],P$5,
     UA[Source],Source,
     UA[Year],Year,
     UA[Month],Month,
     UA[AccountCode],$B560&amp;$C560,
     UA[GroupStructure],GroupStructure
  )</f>
        <v>0</v>
      </c>
      <c r="R560" s="43">
        <f>SUMIFS(
     UA[AmountYTD],
     UA[CompanyShortName],R$5,
     UA[Source],Source,
     UA[Year],Year,
     UA[Month],Month,
     UA[AccountCode],$B560&amp;$C560,
     UA[GroupStructure],GroupStructure
  )</f>
        <v>0</v>
      </c>
      <c r="T560" s="43">
        <f>SUMIFS(
     UA[AmountYTD],
     UA[CompanyShortName],T$5,
     UA[Source],Source,
     UA[Year],Year,
     UA[Month],Month,
     UA[AccountCode],$B560&amp;$C560,
     UA[GroupStructure],GroupStructure
  )</f>
        <v>0</v>
      </c>
      <c r="V560" s="43">
        <f>SUMIFS(
     UA[AmountYTD],
     UA[CompanyShortName],V$5,
     UA[Source],Source,
     UA[Year],Year,
     UA[Month],Month,
     UA[AccountCode],$B560&amp;$C560,
     UA[GroupStructure],GroupStructure
  )</f>
        <v>0</v>
      </c>
      <c r="X560" s="43">
        <f>SUMIFS(
     UA[AmountYTD],
     UA[CompanyShortName],X$5,
     UA[Source],Source,
     UA[Year],Year,
     UA[Month],Month,
     UA[AccountCode],$B560&amp;$C560,
     UA[GroupStructure],GroupStructure
  )</f>
        <v>0</v>
      </c>
      <c r="Z560" s="43">
        <f>SUMIFS(
     UA[AmountYTD],
     UA[CompanyShortName],Z$5,
     UA[Source],Source,
     UA[Year],Year,
     UA[Month],Month,
     UA[AccountCode],$B560&amp;$C560,
     UA[GroupStructure],GroupStructure
  )</f>
        <v>0</v>
      </c>
      <c r="AB560" s="43">
        <f>SUMIFS(
     UA[AmountYTD],
     UA[CompanyShortName],AB$5,
     UA[Source],Source,
     UA[Year],Year,
     UA[Month],Month,
     UA[AccountCode],$B560&amp;$C560,
     UA[GroupStructure],GroupStructure
  )</f>
        <v>0</v>
      </c>
      <c r="AD560" s="43">
        <f>SUMIFS(
     UA[AmountYTD],
     UA[CompanyShortName],AD$5,
     UA[Source],Source,
     UA[Year],Year,
     UA[Month],Month,
     UA[AccountCode],$B560&amp;$C560,
     UA[GroupStructure],GroupStructure
  )</f>
        <v>0</v>
      </c>
      <c r="AF560" s="43">
        <f>SUMIFS(
     UA[AmountYTD],
     UA[CompanyShortName],AF$5,
     UA[Source],Source,
     UA[Year],Year,
     UA[Month],Month,
     UA[AccountCode],$B560&amp;$C560,
     UA[GroupStructure],GroupStructure
  )</f>
        <v>0</v>
      </c>
      <c r="AH560" s="43">
        <f>SUMIFS(
     UA[AmountYTD],
     UA[CompanyShortName],AH$5,
     UA[Source],Source,
     UA[Year],Year,
     UA[Month],Month,
     UA[AccountCode],$B560&amp;$C560,
     UA[GroupStructure],GroupStructure
  )</f>
        <v>0</v>
      </c>
      <c r="AJ560" s="43">
        <f>SUMIFS(
     UA[AmountYTD],
     UA[CompanyShortName],AJ$5,
     UA[Source],Source,
     UA[Year],Year,
     UA[Month],Month,
     UA[AccountCode],$B560&amp;$C560,
     UA[GroupStructure],GroupStructure
  )</f>
        <v>0</v>
      </c>
      <c r="AL560" s="43">
        <f>SUMIFS(
     UA[AmountYTD],
     UA[CompanyShortName],AL$5,
     UA[Source],Source,
     UA[Year],Year,
     UA[Month],Month,
     UA[AccountCode],$B560&amp;$C560,
     UA[GroupStructure],GroupStructure
  )</f>
        <v>0</v>
      </c>
      <c r="AN560" s="43">
        <f>SUMIFS(
     UA[AmountYTD],
     UA[CompanyShortName],AN$5,
     UA[Source],Source,
     UA[Year],Year,
     UA[Month],Month,
     UA[AccountCode],$B560&amp;$C560,
     UA[GroupStructure],GroupStructure
  )</f>
        <v>0</v>
      </c>
      <c r="AP560" s="43">
        <f>SUMIFS(
     UA[AmountYTD],
     UA[CompanyShortName],AP$5,
     UA[Source],Source,
     UA[Year],Year,
     UA[Month],Month,
     UA[AccountCode],$B560&amp;$C560,
     UA[GroupStructure],GroupStructure
  )</f>
        <v>0</v>
      </c>
      <c r="AR560" s="43">
        <f>SUMIFS(
     UA[AmountYTD],
     UA[CompanyShortName],AR$5,
     UA[Source],Source,
     UA[Year],Year,
     UA[Month],Month,
     UA[AccountCode],$B560&amp;$C560,
     UA[GroupStructure],GroupStructure
  )</f>
        <v>0</v>
      </c>
    </row>
    <row r="561" spans="1:45" ht="17.100000000000001" hidden="1" customHeight="1" outlineLevel="2" x14ac:dyDescent="0.25">
      <c r="B561" s="4">
        <f t="shared" si="714"/>
        <v>0</v>
      </c>
      <c r="C561" s="4">
        <f t="shared" si="715"/>
        <v>170</v>
      </c>
      <c r="D561" s="4" t="str">
        <f>IFERROR(VLOOKUP($B561&amp;$C561,GA[],2,FALSE),"")</f>
        <v/>
      </c>
      <c r="F561" s="43">
        <f>SUMIFS(
     UA[AmountYTD],
     UA[CompanyShortName],F$5,
     UA[Source],Source,
     UA[Year],Year,
     UA[Month],Month,
     UA[AccountCode],$B561&amp;$C561,
     UA[GroupStructure],GroupStructure
  )</f>
        <v>0</v>
      </c>
      <c r="H561" s="43">
        <f>SUMIFS(
     UA[AmountYTD],
     UA[CompanyShortName],H$5,
     UA[Source],Source,
     UA[Year],Year,
     UA[Month],Month,
     UA[AccountCode],$B561&amp;$C561,
     UA[GroupStructure],GroupStructure
  )</f>
        <v>0</v>
      </c>
      <c r="J561" s="43">
        <f>SUMIFS(
     UA[AmountYTD],
     UA[CompanyShortName],J$5,
     UA[Source],Source,
     UA[Year],Year,
     UA[Month],Month,
     UA[AccountCode],$B561&amp;$C561,
     UA[GroupStructure],GroupStructure
  )</f>
        <v>0</v>
      </c>
      <c r="L561" s="43">
        <f>SUMIFS(
     UA[AmountYTD],
     UA[CompanyShortName],L$5,
     UA[Source],Source,
     UA[Year],Year,
     UA[Month],Month,
     UA[AccountCode],$B561&amp;$C561,
     UA[GroupStructure],GroupStructure
  )</f>
        <v>0</v>
      </c>
      <c r="N561" s="43">
        <f>SUMIFS(
     UA[AmountYTD],
     UA[CompanyShortName],N$5,
     UA[Source],Source,
     UA[Year],Year,
     UA[Month],Month,
     UA[AccountCode],$B561&amp;$C561,
     UA[GroupStructure],GroupStructure
  )</f>
        <v>0</v>
      </c>
      <c r="P561" s="43">
        <f>SUMIFS(
     UA[AmountYTD],
     UA[CompanyShortName],P$5,
     UA[Source],Source,
     UA[Year],Year,
     UA[Month],Month,
     UA[AccountCode],$B561&amp;$C561,
     UA[GroupStructure],GroupStructure
  )</f>
        <v>0</v>
      </c>
      <c r="R561" s="43">
        <f>SUMIFS(
     UA[AmountYTD],
     UA[CompanyShortName],R$5,
     UA[Source],Source,
     UA[Year],Year,
     UA[Month],Month,
     UA[AccountCode],$B561&amp;$C561,
     UA[GroupStructure],GroupStructure
  )</f>
        <v>0</v>
      </c>
      <c r="T561" s="43">
        <f>SUMIFS(
     UA[AmountYTD],
     UA[CompanyShortName],T$5,
     UA[Source],Source,
     UA[Year],Year,
     UA[Month],Month,
     UA[AccountCode],$B561&amp;$C561,
     UA[GroupStructure],GroupStructure
  )</f>
        <v>0</v>
      </c>
      <c r="V561" s="43">
        <f>SUMIFS(
     UA[AmountYTD],
     UA[CompanyShortName],V$5,
     UA[Source],Source,
     UA[Year],Year,
     UA[Month],Month,
     UA[AccountCode],$B561&amp;$C561,
     UA[GroupStructure],GroupStructure
  )</f>
        <v>0</v>
      </c>
      <c r="X561" s="43">
        <f>SUMIFS(
     UA[AmountYTD],
     UA[CompanyShortName],X$5,
     UA[Source],Source,
     UA[Year],Year,
     UA[Month],Month,
     UA[AccountCode],$B561&amp;$C561,
     UA[GroupStructure],GroupStructure
  )</f>
        <v>0</v>
      </c>
      <c r="Z561" s="43">
        <f>SUMIFS(
     UA[AmountYTD],
     UA[CompanyShortName],Z$5,
     UA[Source],Source,
     UA[Year],Year,
     UA[Month],Month,
     UA[AccountCode],$B561&amp;$C561,
     UA[GroupStructure],GroupStructure
  )</f>
        <v>0</v>
      </c>
      <c r="AB561" s="43">
        <f>SUMIFS(
     UA[AmountYTD],
     UA[CompanyShortName],AB$5,
     UA[Source],Source,
     UA[Year],Year,
     UA[Month],Month,
     UA[AccountCode],$B561&amp;$C561,
     UA[GroupStructure],GroupStructure
  )</f>
        <v>0</v>
      </c>
      <c r="AD561" s="43">
        <f>SUMIFS(
     UA[AmountYTD],
     UA[CompanyShortName],AD$5,
     UA[Source],Source,
     UA[Year],Year,
     UA[Month],Month,
     UA[AccountCode],$B561&amp;$C561,
     UA[GroupStructure],GroupStructure
  )</f>
        <v>0</v>
      </c>
      <c r="AF561" s="43">
        <f>SUMIFS(
     UA[AmountYTD],
     UA[CompanyShortName],AF$5,
     UA[Source],Source,
     UA[Year],Year,
     UA[Month],Month,
     UA[AccountCode],$B561&amp;$C561,
     UA[GroupStructure],GroupStructure
  )</f>
        <v>0</v>
      </c>
      <c r="AH561" s="43">
        <f>SUMIFS(
     UA[AmountYTD],
     UA[CompanyShortName],AH$5,
     UA[Source],Source,
     UA[Year],Year,
     UA[Month],Month,
     UA[AccountCode],$B561&amp;$C561,
     UA[GroupStructure],GroupStructure
  )</f>
        <v>0</v>
      </c>
      <c r="AJ561" s="43">
        <f>SUMIFS(
     UA[AmountYTD],
     UA[CompanyShortName],AJ$5,
     UA[Source],Source,
     UA[Year],Year,
     UA[Month],Month,
     UA[AccountCode],$B561&amp;$C561,
     UA[GroupStructure],GroupStructure
  )</f>
        <v>0</v>
      </c>
      <c r="AL561" s="43">
        <f>SUMIFS(
     UA[AmountYTD],
     UA[CompanyShortName],AL$5,
     UA[Source],Source,
     UA[Year],Year,
     UA[Month],Month,
     UA[AccountCode],$B561&amp;$C561,
     UA[GroupStructure],GroupStructure
  )</f>
        <v>0</v>
      </c>
      <c r="AN561" s="43">
        <f>SUMIFS(
     UA[AmountYTD],
     UA[CompanyShortName],AN$5,
     UA[Source],Source,
     UA[Year],Year,
     UA[Month],Month,
     UA[AccountCode],$B561&amp;$C561,
     UA[GroupStructure],GroupStructure
  )</f>
        <v>0</v>
      </c>
      <c r="AP561" s="43">
        <f>SUMIFS(
     UA[AmountYTD],
     UA[CompanyShortName],AP$5,
     UA[Source],Source,
     UA[Year],Year,
     UA[Month],Month,
     UA[AccountCode],$B561&amp;$C561,
     UA[GroupStructure],GroupStructure
  )</f>
        <v>0</v>
      </c>
      <c r="AR561" s="43">
        <f>SUMIFS(
     UA[AmountYTD],
     UA[CompanyShortName],AR$5,
     UA[Source],Source,
     UA[Year],Year,
     UA[Month],Month,
     UA[AccountCode],$B561&amp;$C561,
     UA[GroupStructure],GroupStructure
  )</f>
        <v>0</v>
      </c>
    </row>
    <row r="562" spans="1:45" s="5" customFormat="1" ht="17.100000000000001" hidden="1" customHeight="1" outlineLevel="2" x14ac:dyDescent="0.25">
      <c r="A562" s="58"/>
      <c r="B562" s="58">
        <f t="shared" si="714"/>
        <v>0</v>
      </c>
      <c r="C562" s="58">
        <f>C552</f>
        <v>199</v>
      </c>
      <c r="D562" s="58" t="str">
        <f>IFERROR(VLOOKUP($B562&amp;$C562,GA[],2,FALSE),"")</f>
        <v/>
      </c>
      <c r="E562" s="60"/>
      <c r="F562" s="61">
        <f>SUMIFS(
     UA[AmountYTD],
     UA[CompanyShortName],F$5,
     UA[Source],Source,
     UA[Year],Year,
     UA[Month],Month,
     UA[AccountCode],$B562&amp;$C562,
     UA[GroupStructure],GroupStructure
  )</f>
        <v>0</v>
      </c>
      <c r="G562" s="60"/>
      <c r="H562" s="61">
        <f>SUMIFS(
     UA[AmountYTD],
     UA[CompanyShortName],H$5,
     UA[Source],Source,
     UA[Year],Year,
     UA[Month],Month,
     UA[AccountCode],$B562&amp;$C562,
     UA[GroupStructure],GroupStructure
  )</f>
        <v>0</v>
      </c>
      <c r="I562" s="60"/>
      <c r="J562" s="61">
        <f>SUMIFS(
     UA[AmountYTD],
     UA[CompanyShortName],J$5,
     UA[Source],Source,
     UA[Year],Year,
     UA[Month],Month,
     UA[AccountCode],$B562&amp;$C562,
     UA[GroupStructure],GroupStructure
  )</f>
        <v>0</v>
      </c>
      <c r="K562" s="60"/>
      <c r="L562" s="61">
        <f>SUMIFS(
     UA[AmountYTD],
     UA[CompanyShortName],L$5,
     UA[Source],Source,
     UA[Year],Year,
     UA[Month],Month,
     UA[AccountCode],$B562&amp;$C562,
     UA[GroupStructure],GroupStructure
  )</f>
        <v>0</v>
      </c>
      <c r="M562" s="60"/>
      <c r="N562" s="61">
        <f>SUMIFS(
     UA[AmountYTD],
     UA[CompanyShortName],N$5,
     UA[Source],Source,
     UA[Year],Year,
     UA[Month],Month,
     UA[AccountCode],$B562&amp;$C562,
     UA[GroupStructure],GroupStructure
  )</f>
        <v>0</v>
      </c>
      <c r="O562" s="60"/>
      <c r="P562" s="61">
        <f>SUMIFS(
     UA[AmountYTD],
     UA[CompanyShortName],P$5,
     UA[Source],Source,
     UA[Year],Year,
     UA[Month],Month,
     UA[AccountCode],$B562&amp;$C562,
     UA[GroupStructure],GroupStructure
  )</f>
        <v>0</v>
      </c>
      <c r="Q562" s="60"/>
      <c r="R562" s="61">
        <f>SUMIFS(
     UA[AmountYTD],
     UA[CompanyShortName],R$5,
     UA[Source],Source,
     UA[Year],Year,
     UA[Month],Month,
     UA[AccountCode],$B562&amp;$C562,
     UA[GroupStructure],GroupStructure
  )</f>
        <v>0</v>
      </c>
      <c r="S562" s="60"/>
      <c r="T562" s="61">
        <f>SUMIFS(
     UA[AmountYTD],
     UA[CompanyShortName],T$5,
     UA[Source],Source,
     UA[Year],Year,
     UA[Month],Month,
     UA[AccountCode],$B562&amp;$C562,
     UA[GroupStructure],GroupStructure
  )</f>
        <v>0</v>
      </c>
      <c r="U562" s="60"/>
      <c r="V562" s="61">
        <f>SUMIFS(
     UA[AmountYTD],
     UA[CompanyShortName],V$5,
     UA[Source],Source,
     UA[Year],Year,
     UA[Month],Month,
     UA[AccountCode],$B562&amp;$C562,
     UA[GroupStructure],GroupStructure
  )</f>
        <v>0</v>
      </c>
      <c r="W562" s="60"/>
      <c r="X562" s="61">
        <f>SUMIFS(
     UA[AmountYTD],
     UA[CompanyShortName],X$5,
     UA[Source],Source,
     UA[Year],Year,
     UA[Month],Month,
     UA[AccountCode],$B562&amp;$C562,
     UA[GroupStructure],GroupStructure
  )</f>
        <v>0</v>
      </c>
      <c r="Y562" s="60"/>
      <c r="Z562" s="61">
        <f>SUMIFS(
     UA[AmountYTD],
     UA[CompanyShortName],Z$5,
     UA[Source],Source,
     UA[Year],Year,
     UA[Month],Month,
     UA[AccountCode],$B562&amp;$C562,
     UA[GroupStructure],GroupStructure
  )</f>
        <v>0</v>
      </c>
      <c r="AA562" s="60"/>
      <c r="AB562" s="61">
        <f>SUMIFS(
     UA[AmountYTD],
     UA[CompanyShortName],AB$5,
     UA[Source],Source,
     UA[Year],Year,
     UA[Month],Month,
     UA[AccountCode],$B562&amp;$C562,
     UA[GroupStructure],GroupStructure
  )</f>
        <v>0</v>
      </c>
      <c r="AC562" s="60"/>
      <c r="AD562" s="61">
        <f>SUMIFS(
     UA[AmountYTD],
     UA[CompanyShortName],AD$5,
     UA[Source],Source,
     UA[Year],Year,
     UA[Month],Month,
     UA[AccountCode],$B562&amp;$C562,
     UA[GroupStructure],GroupStructure
  )</f>
        <v>0</v>
      </c>
      <c r="AE562" s="60"/>
      <c r="AF562" s="61">
        <f>SUMIFS(
     UA[AmountYTD],
     UA[CompanyShortName],AF$5,
     UA[Source],Source,
     UA[Year],Year,
     UA[Month],Month,
     UA[AccountCode],$B562&amp;$C562,
     UA[GroupStructure],GroupStructure
  )</f>
        <v>0</v>
      </c>
      <c r="AG562" s="60"/>
      <c r="AH562" s="61">
        <f>SUMIFS(
     UA[AmountYTD],
     UA[CompanyShortName],AH$5,
     UA[Source],Source,
     UA[Year],Year,
     UA[Month],Month,
     UA[AccountCode],$B562&amp;$C562,
     UA[GroupStructure],GroupStructure
  )</f>
        <v>0</v>
      </c>
      <c r="AI562" s="60"/>
      <c r="AJ562" s="61">
        <f>SUMIFS(
     UA[AmountYTD],
     UA[CompanyShortName],AJ$5,
     UA[Source],Source,
     UA[Year],Year,
     UA[Month],Month,
     UA[AccountCode],$B562&amp;$C562,
     UA[GroupStructure],GroupStructure
  )</f>
        <v>0</v>
      </c>
      <c r="AK562" s="60"/>
      <c r="AL562" s="61">
        <f>SUMIFS(
     UA[AmountYTD],
     UA[CompanyShortName],AL$5,
     UA[Source],Source,
     UA[Year],Year,
     UA[Month],Month,
     UA[AccountCode],$B562&amp;$C562,
     UA[GroupStructure],GroupStructure
  )</f>
        <v>0</v>
      </c>
      <c r="AM562" s="60"/>
      <c r="AN562" s="61">
        <f>SUMIFS(
     UA[AmountYTD],
     UA[CompanyShortName],AN$5,
     UA[Source],Source,
     UA[Year],Year,
     UA[Month],Month,
     UA[AccountCode],$B562&amp;$C562,
     UA[GroupStructure],GroupStructure
  )</f>
        <v>0</v>
      </c>
      <c r="AO562" s="60"/>
      <c r="AP562" s="61">
        <f>SUMIFS(
     UA[AmountYTD],
     UA[CompanyShortName],AP$5,
     UA[Source],Source,
     UA[Year],Year,
     UA[Month],Month,
     UA[AccountCode],$B562&amp;$C562,
     UA[GroupStructure],GroupStructure
  )</f>
        <v>0</v>
      </c>
      <c r="AQ562" s="60"/>
      <c r="AR562" s="61">
        <f>SUMIFS(
     UA[AmountYTD],
     UA[CompanyShortName],AR$5,
     UA[Source],Source,
     UA[Year],Year,
     UA[Month],Month,
     UA[AccountCode],$B562&amp;$C562,
     UA[GroupStructure],GroupStructure
  )</f>
        <v>0</v>
      </c>
      <c r="AS562" s="60"/>
    </row>
    <row r="563" spans="1:45" ht="17.100000000000001" hidden="1" customHeight="1" outlineLevel="2" x14ac:dyDescent="0.25">
      <c r="D563" s="4" t="s">
        <v>125</v>
      </c>
      <c r="F563" s="43">
        <f>F562-SUM(F555:F561)</f>
        <v>0</v>
      </c>
      <c r="H563" s="43">
        <f>H562-SUM(H555:H561)</f>
        <v>0</v>
      </c>
      <c r="J563" s="43">
        <f>J562-SUM(J555:J561)</f>
        <v>0</v>
      </c>
      <c r="L563" s="43">
        <f>L562-SUM(L555:L561)</f>
        <v>0</v>
      </c>
      <c r="N563" s="43">
        <f>N562-SUM(N555:N561)</f>
        <v>0</v>
      </c>
      <c r="P563" s="43">
        <f>P562-SUM(P555:P561)</f>
        <v>0</v>
      </c>
      <c r="R563" s="43">
        <f>R562-SUM(R555:R561)</f>
        <v>0</v>
      </c>
      <c r="T563" s="43">
        <f>T562-SUM(T555:T561)</f>
        <v>0</v>
      </c>
      <c r="V563" s="43">
        <f>V562-SUM(V555:V561)</f>
        <v>0</v>
      </c>
      <c r="X563" s="43">
        <f>X562-SUM(X555:X561)</f>
        <v>0</v>
      </c>
      <c r="Z563" s="43">
        <f>Z562-SUM(Z555:Z561)</f>
        <v>0</v>
      </c>
      <c r="AB563" s="43">
        <f>AB562-SUM(AB555:AB561)</f>
        <v>0</v>
      </c>
      <c r="AD563" s="43">
        <f>AD562-SUM(AD555:AD561)</f>
        <v>0</v>
      </c>
      <c r="AF563" s="43">
        <f>AF562-SUM(AF555:AF561)</f>
        <v>0</v>
      </c>
      <c r="AH563" s="43">
        <f>AH562-SUM(AH555:AH561)</f>
        <v>0</v>
      </c>
      <c r="AJ563" s="43">
        <f>AJ562-SUM(AJ555:AJ561)</f>
        <v>0</v>
      </c>
      <c r="AL563" s="43">
        <f>AL562-SUM(AL555:AL561)</f>
        <v>0</v>
      </c>
      <c r="AN563" s="43">
        <f>AN562-SUM(AN555:AN561)</f>
        <v>0</v>
      </c>
      <c r="AP563" s="43">
        <f>AP562-SUM(AP555:AP561)</f>
        <v>0</v>
      </c>
      <c r="AR563" s="43">
        <f>AR562-SUM(AR555:AR561)</f>
        <v>0</v>
      </c>
    </row>
    <row r="564" spans="1:45" ht="17.100000000000001" hidden="1" customHeight="1" outlineLevel="2" x14ac:dyDescent="0.25"/>
    <row r="565" spans="1:45" s="5" customFormat="1" ht="17.100000000000001" hidden="1" customHeight="1" outlineLevel="2" x14ac:dyDescent="0.25">
      <c r="A565" s="58"/>
      <c r="B565" s="58">
        <f>B562</f>
        <v>0</v>
      </c>
      <c r="C565" s="59">
        <v>399</v>
      </c>
      <c r="D565" s="58" t="e">
        <f>VLOOKUP($B565&amp;$C565,GA[],2,FALSE)&amp;"  -  PY"</f>
        <v>#N/A</v>
      </c>
      <c r="E565" s="60"/>
      <c r="F565" s="61">
        <f>SUMIFS(
     UA[AmountYTD],
     UA[CompanyShortName],F$5,
     UA[Source],Source,
     UA[Year],YearEndYear,
     UA[Month],YearEnd,
     UA[AccountCode],$B565&amp;$C565,
     UA[GroupStructure],GroupStructure
  )</f>
        <v>0</v>
      </c>
      <c r="G565" s="60"/>
      <c r="H565" s="61">
        <f>SUMIFS(
     UA[AmountYTD],
     UA[CompanyShortName],H$5,
     UA[Source],Source,
     UA[Year],YearEndYear,
     UA[Month],YearEnd,
     UA[AccountCode],$B565&amp;$C565,
     UA[GroupStructure],GroupStructure
  )</f>
        <v>0</v>
      </c>
      <c r="I565" s="60"/>
      <c r="J565" s="61">
        <f>SUMIFS(
     UA[AmountYTD],
     UA[CompanyShortName],J$5,
     UA[Source],Source,
     UA[Year],YearEndYear,
     UA[Month],YearEnd,
     UA[AccountCode],$B565&amp;$C565,
     UA[GroupStructure],GroupStructure
  )</f>
        <v>0</v>
      </c>
      <c r="K565" s="60"/>
      <c r="L565" s="61">
        <f>SUMIFS(
     UA[AmountYTD],
     UA[CompanyShortName],L$5,
     UA[Source],Source,
     UA[Year],YearEndYear,
     UA[Month],YearEnd,
     UA[AccountCode],$B565&amp;$C565,
     UA[GroupStructure],GroupStructure
  )</f>
        <v>0</v>
      </c>
      <c r="M565" s="60"/>
      <c r="N565" s="61">
        <f>SUMIFS(
     UA[AmountYTD],
     UA[CompanyShortName],N$5,
     UA[Source],Source,
     UA[Year],YearEndYear,
     UA[Month],YearEnd,
     UA[AccountCode],$B565&amp;$C565,
     UA[GroupStructure],GroupStructure
  )</f>
        <v>0</v>
      </c>
      <c r="O565" s="60"/>
      <c r="P565" s="61">
        <f>SUMIFS(
     UA[AmountYTD],
     UA[CompanyShortName],P$5,
     UA[Source],Source,
     UA[Year],YearEndYear,
     UA[Month],YearEnd,
     UA[AccountCode],$B565&amp;$C565,
     UA[GroupStructure],GroupStructure
  )</f>
        <v>0</v>
      </c>
      <c r="Q565" s="60"/>
      <c r="R565" s="61">
        <f>SUMIFS(
     UA[AmountYTD],
     UA[CompanyShortName],R$5,
     UA[Source],Source,
     UA[Year],YearEndYear,
     UA[Month],YearEnd,
     UA[AccountCode],$B565&amp;$C565,
     UA[GroupStructure],GroupStructure
  )</f>
        <v>0</v>
      </c>
      <c r="S565" s="60"/>
      <c r="T565" s="61">
        <f>SUMIFS(
     UA[AmountYTD],
     UA[CompanyShortName],T$5,
     UA[Source],Source,
     UA[Year],YearEndYear,
     UA[Month],YearEnd,
     UA[AccountCode],$B565&amp;$C565,
     UA[GroupStructure],GroupStructure
  )</f>
        <v>0</v>
      </c>
      <c r="U565" s="60"/>
      <c r="V565" s="61">
        <f>SUMIFS(
     UA[AmountYTD],
     UA[CompanyShortName],V$5,
     UA[Source],Source,
     UA[Year],YearEndYear,
     UA[Month],YearEnd,
     UA[AccountCode],$B565&amp;$C565,
     UA[GroupStructure],GroupStructure
  )</f>
        <v>0</v>
      </c>
      <c r="W565" s="60"/>
      <c r="X565" s="61">
        <f>SUMIFS(
     UA[AmountYTD],
     UA[CompanyShortName],X$5,
     UA[Source],Source,
     UA[Year],YearEndYear,
     UA[Month],YearEnd,
     UA[AccountCode],$B565&amp;$C565,
     UA[GroupStructure],GroupStructure
  )</f>
        <v>0</v>
      </c>
      <c r="Y565" s="60"/>
      <c r="Z565" s="61">
        <f>SUMIFS(
     UA[AmountYTD],
     UA[CompanyShortName],Z$5,
     UA[Source],Source,
     UA[Year],YearEndYear,
     UA[Month],YearEnd,
     UA[AccountCode],$B565&amp;$C565,
     UA[GroupStructure],GroupStructure
  )</f>
        <v>0</v>
      </c>
      <c r="AA565" s="60"/>
      <c r="AB565" s="61">
        <f>SUMIFS(
     UA[AmountYTD],
     UA[CompanyShortName],AB$5,
     UA[Source],Source,
     UA[Year],YearEndYear,
     UA[Month],YearEnd,
     UA[AccountCode],$B565&amp;$C565,
     UA[GroupStructure],GroupStructure
  )</f>
        <v>0</v>
      </c>
      <c r="AC565" s="60"/>
      <c r="AD565" s="61">
        <f>SUMIFS(
     UA[AmountYTD],
     UA[CompanyShortName],AD$5,
     UA[Source],Source,
     UA[Year],YearEndYear,
     UA[Month],YearEnd,
     UA[AccountCode],$B565&amp;$C565,
     UA[GroupStructure],GroupStructure
  )</f>
        <v>0</v>
      </c>
      <c r="AE565" s="60"/>
      <c r="AF565" s="61">
        <f>SUMIFS(
     UA[AmountYTD],
     UA[CompanyShortName],AF$5,
     UA[Source],Source,
     UA[Year],YearEndYear,
     UA[Month],YearEnd,
     UA[AccountCode],$B565&amp;$C565,
     UA[GroupStructure],GroupStructure
  )</f>
        <v>0</v>
      </c>
      <c r="AG565" s="60"/>
      <c r="AH565" s="61">
        <f>SUMIFS(
     UA[AmountYTD],
     UA[CompanyShortName],AH$5,
     UA[Source],Source,
     UA[Year],YearEndYear,
     UA[Month],YearEnd,
     UA[AccountCode],$B565&amp;$C565,
     UA[GroupStructure],GroupStructure
  )</f>
        <v>0</v>
      </c>
      <c r="AI565" s="60"/>
      <c r="AJ565" s="61">
        <f>SUMIFS(
     UA[AmountYTD],
     UA[CompanyShortName],AJ$5,
     UA[Source],Source,
     UA[Year],YearEndYear,
     UA[Month],YearEnd,
     UA[AccountCode],$B565&amp;$C565,
     UA[GroupStructure],GroupStructure
  )</f>
        <v>0</v>
      </c>
      <c r="AK565" s="60"/>
      <c r="AL565" s="61">
        <f>SUMIFS(
     UA[AmountYTD],
     UA[CompanyShortName],AL$5,
     UA[Source],Source,
     UA[Year],YearEndYear,
     UA[Month],YearEnd,
     UA[AccountCode],$B565&amp;$C565,
     UA[GroupStructure],GroupStructure
  )</f>
        <v>0</v>
      </c>
      <c r="AM565" s="60"/>
      <c r="AN565" s="61">
        <f>SUMIFS(
     UA[AmountYTD],
     UA[CompanyShortName],AN$5,
     UA[Source],Source,
     UA[Year],YearEndYear,
     UA[Month],YearEnd,
     UA[AccountCode],$B565&amp;$C565,
     UA[GroupStructure],GroupStructure
  )</f>
        <v>0</v>
      </c>
      <c r="AO565" s="60"/>
      <c r="AP565" s="61">
        <f>SUMIFS(
     UA[AmountYTD],
     UA[CompanyShortName],AP$5,
     UA[Source],Source,
     UA[Year],YearEndYear,
     UA[Month],YearEnd,
     UA[AccountCode],$B565&amp;$C565,
     UA[GroupStructure],GroupStructure
  )</f>
        <v>0</v>
      </c>
      <c r="AQ565" s="60"/>
      <c r="AR565" s="61">
        <f>SUMIFS(
     UA[AmountYTD],
     UA[CompanyShortName],AR$5,
     UA[Source],Source,
     UA[Year],YearEndYear,
     UA[Month],YearEnd,
     UA[AccountCode],$B565&amp;$C565,
     UA[GroupStructure],GroupStructure
  )</f>
        <v>0</v>
      </c>
      <c r="AS565" s="60"/>
    </row>
    <row r="566" spans="1:45" ht="17.100000000000001" hidden="1" customHeight="1" outlineLevel="2" x14ac:dyDescent="0.25">
      <c r="D566" s="4" t="s">
        <v>124</v>
      </c>
      <c r="F566" s="43">
        <f>F568-F565</f>
        <v>0</v>
      </c>
      <c r="H566" s="43">
        <f t="shared" ref="H566" si="716">H568-H565</f>
        <v>0</v>
      </c>
      <c r="J566" s="43">
        <f t="shared" ref="J566" si="717">J568-J565</f>
        <v>0</v>
      </c>
      <c r="L566" s="43">
        <f t="shared" ref="L566" si="718">L568-L565</f>
        <v>0</v>
      </c>
      <c r="N566" s="43">
        <f t="shared" ref="N566" si="719">N568-N565</f>
        <v>0</v>
      </c>
      <c r="P566" s="43">
        <f t="shared" ref="P566" si="720">P568-P565</f>
        <v>0</v>
      </c>
      <c r="R566" s="43">
        <f t="shared" ref="R566" si="721">R568-R565</f>
        <v>0</v>
      </c>
      <c r="T566" s="43">
        <f t="shared" ref="T566" si="722">T568-T565</f>
        <v>0</v>
      </c>
      <c r="V566" s="43">
        <f t="shared" ref="V566" si="723">V568-V565</f>
        <v>0</v>
      </c>
      <c r="X566" s="43">
        <f t="shared" ref="X566" si="724">X568-X565</f>
        <v>0</v>
      </c>
      <c r="Z566" s="43">
        <f t="shared" ref="Z566" si="725">Z568-Z565</f>
        <v>0</v>
      </c>
      <c r="AB566" s="43">
        <f t="shared" ref="AB566" si="726">AB568-AB565</f>
        <v>0</v>
      </c>
      <c r="AD566" s="43">
        <f t="shared" ref="AD566" si="727">AD568-AD565</f>
        <v>0</v>
      </c>
      <c r="AF566" s="43">
        <f t="shared" ref="AF566" si="728">AF568-AF565</f>
        <v>0</v>
      </c>
      <c r="AH566" s="43">
        <f t="shared" ref="AH566" si="729">AH568-AH565</f>
        <v>0</v>
      </c>
      <c r="AJ566" s="43">
        <f t="shared" ref="AJ566" si="730">AJ568-AJ565</f>
        <v>0</v>
      </c>
      <c r="AL566" s="43">
        <f t="shared" ref="AL566" si="731">AL568-AL565</f>
        <v>0</v>
      </c>
      <c r="AN566" s="43">
        <f t="shared" ref="AN566" si="732">AN568-AN565</f>
        <v>0</v>
      </c>
      <c r="AP566" s="43">
        <f t="shared" ref="AP566" si="733">AP568-AP565</f>
        <v>0</v>
      </c>
      <c r="AR566" s="43">
        <f t="shared" ref="AR566" si="734">AR568-AR565</f>
        <v>0</v>
      </c>
    </row>
    <row r="567" spans="1:45" ht="17.100000000000001" hidden="1" customHeight="1" outlineLevel="2" x14ac:dyDescent="0.25"/>
    <row r="568" spans="1:45" ht="17.100000000000001" hidden="1" customHeight="1" outlineLevel="2" x14ac:dyDescent="0.25">
      <c r="B568" s="4">
        <f>B565</f>
        <v>0</v>
      </c>
      <c r="C568" s="41">
        <v>310</v>
      </c>
      <c r="D568" s="4" t="str">
        <f>IFERROR(VLOOKUP($B568&amp;$C568,GA[],2,FALSE),"")</f>
        <v/>
      </c>
      <c r="F568" s="43">
        <f>SUMIFS(
     UA[AmountYTD],
     UA[CompanyShortName],F$5,
     UA[Source],Source,
     UA[Year],Year,
     UA[Month],Month,
     UA[AccountCode],$B568&amp;$C568,
     UA[GroupStructure],GroupStructure
  )</f>
        <v>0</v>
      </c>
      <c r="H568" s="43">
        <f>SUMIFS(
     UA[AmountYTD],
     UA[CompanyShortName],H$5,
     UA[Source],Source,
     UA[Year],Year,
     UA[Month],Month,
     UA[AccountCode],$B568&amp;$C568,
     UA[GroupStructure],GroupStructure
  )</f>
        <v>0</v>
      </c>
      <c r="J568" s="43">
        <f>SUMIFS(
     UA[AmountYTD],
     UA[CompanyShortName],J$5,
     UA[Source],Source,
     UA[Year],Year,
     UA[Month],Month,
     UA[AccountCode],$B568&amp;$C568,
     UA[GroupStructure],GroupStructure
  )</f>
        <v>0</v>
      </c>
      <c r="L568" s="43">
        <f>SUMIFS(
     UA[AmountYTD],
     UA[CompanyShortName],L$5,
     UA[Source],Source,
     UA[Year],Year,
     UA[Month],Month,
     UA[AccountCode],$B568&amp;$C568,
     UA[GroupStructure],GroupStructure
  )</f>
        <v>0</v>
      </c>
      <c r="N568" s="43">
        <f>SUMIFS(
     UA[AmountYTD],
     UA[CompanyShortName],N$5,
     UA[Source],Source,
     UA[Year],Year,
     UA[Month],Month,
     UA[AccountCode],$B568&amp;$C568,
     UA[GroupStructure],GroupStructure
  )</f>
        <v>0</v>
      </c>
      <c r="P568" s="43">
        <f>SUMIFS(
     UA[AmountYTD],
     UA[CompanyShortName],P$5,
     UA[Source],Source,
     UA[Year],Year,
     UA[Month],Month,
     UA[AccountCode],$B568&amp;$C568,
     UA[GroupStructure],GroupStructure
  )</f>
        <v>0</v>
      </c>
      <c r="R568" s="43">
        <f>SUMIFS(
     UA[AmountYTD],
     UA[CompanyShortName],R$5,
     UA[Source],Source,
     UA[Year],Year,
     UA[Month],Month,
     UA[AccountCode],$B568&amp;$C568,
     UA[GroupStructure],GroupStructure
  )</f>
        <v>0</v>
      </c>
      <c r="T568" s="43">
        <f>SUMIFS(
     UA[AmountYTD],
     UA[CompanyShortName],T$5,
     UA[Source],Source,
     UA[Year],Year,
     UA[Month],Month,
     UA[AccountCode],$B568&amp;$C568,
     UA[GroupStructure],GroupStructure
  )</f>
        <v>0</v>
      </c>
      <c r="V568" s="43">
        <f>SUMIFS(
     UA[AmountYTD],
     UA[CompanyShortName],V$5,
     UA[Source],Source,
     UA[Year],Year,
     UA[Month],Month,
     UA[AccountCode],$B568&amp;$C568,
     UA[GroupStructure],GroupStructure
  )</f>
        <v>0</v>
      </c>
      <c r="X568" s="43">
        <f>SUMIFS(
     UA[AmountYTD],
     UA[CompanyShortName],X$5,
     UA[Source],Source,
     UA[Year],Year,
     UA[Month],Month,
     UA[AccountCode],$B568&amp;$C568,
     UA[GroupStructure],GroupStructure
  )</f>
        <v>0</v>
      </c>
      <c r="Z568" s="43">
        <f>SUMIFS(
     UA[AmountYTD],
     UA[CompanyShortName],Z$5,
     UA[Source],Source,
     UA[Year],Year,
     UA[Month],Month,
     UA[AccountCode],$B568&amp;$C568,
     UA[GroupStructure],GroupStructure
  )</f>
        <v>0</v>
      </c>
      <c r="AB568" s="43">
        <f>SUMIFS(
     UA[AmountYTD],
     UA[CompanyShortName],AB$5,
     UA[Source],Source,
     UA[Year],Year,
     UA[Month],Month,
     UA[AccountCode],$B568&amp;$C568,
     UA[GroupStructure],GroupStructure
  )</f>
        <v>0</v>
      </c>
      <c r="AD568" s="43">
        <f>SUMIFS(
     UA[AmountYTD],
     UA[CompanyShortName],AD$5,
     UA[Source],Source,
     UA[Year],Year,
     UA[Month],Month,
     UA[AccountCode],$B568&amp;$C568,
     UA[GroupStructure],GroupStructure
  )</f>
        <v>0</v>
      </c>
      <c r="AF568" s="43">
        <f>SUMIFS(
     UA[AmountYTD],
     UA[CompanyShortName],AF$5,
     UA[Source],Source,
     UA[Year],Year,
     UA[Month],Month,
     UA[AccountCode],$B568&amp;$C568,
     UA[GroupStructure],GroupStructure
  )</f>
        <v>0</v>
      </c>
      <c r="AH568" s="43">
        <f>SUMIFS(
     UA[AmountYTD],
     UA[CompanyShortName],AH$5,
     UA[Source],Source,
     UA[Year],Year,
     UA[Month],Month,
     UA[AccountCode],$B568&amp;$C568,
     UA[GroupStructure],GroupStructure
  )</f>
        <v>0</v>
      </c>
      <c r="AJ568" s="43">
        <f>SUMIFS(
     UA[AmountYTD],
     UA[CompanyShortName],AJ$5,
     UA[Source],Source,
     UA[Year],Year,
     UA[Month],Month,
     UA[AccountCode],$B568&amp;$C568,
     UA[GroupStructure],GroupStructure
  )</f>
        <v>0</v>
      </c>
      <c r="AL568" s="43">
        <f>SUMIFS(
     UA[AmountYTD],
     UA[CompanyShortName],AL$5,
     UA[Source],Source,
     UA[Year],Year,
     UA[Month],Month,
     UA[AccountCode],$B568&amp;$C568,
     UA[GroupStructure],GroupStructure
  )</f>
        <v>0</v>
      </c>
      <c r="AN568" s="43">
        <f>SUMIFS(
     UA[AmountYTD],
     UA[CompanyShortName],AN$5,
     UA[Source],Source,
     UA[Year],Year,
     UA[Month],Month,
     UA[AccountCode],$B568&amp;$C568,
     UA[GroupStructure],GroupStructure
  )</f>
        <v>0</v>
      </c>
      <c r="AP568" s="43">
        <f>SUMIFS(
     UA[AmountYTD],
     UA[CompanyShortName],AP$5,
     UA[Source],Source,
     UA[Year],Year,
     UA[Month],Month,
     UA[AccountCode],$B568&amp;$C568,
     UA[GroupStructure],GroupStructure
  )</f>
        <v>0</v>
      </c>
      <c r="AR568" s="43">
        <f>SUMIFS(
     UA[AmountYTD],
     UA[CompanyShortName],AR$5,
     UA[Source],Source,
     UA[Year],Year,
     UA[Month],Month,
     UA[AccountCode],$B568&amp;$C568,
     UA[GroupStructure],GroupStructure
  )</f>
        <v>0</v>
      </c>
    </row>
    <row r="569" spans="1:45" ht="17.100000000000001" hidden="1" customHeight="1" outlineLevel="2" x14ac:dyDescent="0.25">
      <c r="B569" s="4">
        <f t="shared" ref="B569:B573" si="735">B568</f>
        <v>0</v>
      </c>
      <c r="C569" s="4">
        <f>C568+10</f>
        <v>320</v>
      </c>
      <c r="D569" s="4" t="str">
        <f>IFERROR(VLOOKUP($B569&amp;$C569,GA[],2,FALSE),"")</f>
        <v/>
      </c>
      <c r="F569" s="43">
        <f>SUMIFS(
     UA[AmountYTD],
     UA[CompanyShortName],F$5,
     UA[Source],Source,
     UA[Year],Year,
     UA[Month],Month,
     UA[AccountCode],$B569&amp;$C569,
     UA[GroupStructure],GroupStructure
  )</f>
        <v>0</v>
      </c>
      <c r="H569" s="43">
        <f>SUMIFS(
     UA[AmountYTD],
     UA[CompanyShortName],H$5,
     UA[Source],Source,
     UA[Year],Year,
     UA[Month],Month,
     UA[AccountCode],$B569&amp;$C569,
     UA[GroupStructure],GroupStructure
  )</f>
        <v>0</v>
      </c>
      <c r="J569" s="43">
        <f>SUMIFS(
     UA[AmountYTD],
     UA[CompanyShortName],J$5,
     UA[Source],Source,
     UA[Year],Year,
     UA[Month],Month,
     UA[AccountCode],$B569&amp;$C569,
     UA[GroupStructure],GroupStructure
  )</f>
        <v>0</v>
      </c>
      <c r="L569" s="43">
        <f>SUMIFS(
     UA[AmountYTD],
     UA[CompanyShortName],L$5,
     UA[Source],Source,
     UA[Year],Year,
     UA[Month],Month,
     UA[AccountCode],$B569&amp;$C569,
     UA[GroupStructure],GroupStructure
  )</f>
        <v>0</v>
      </c>
      <c r="N569" s="43">
        <f>SUMIFS(
     UA[AmountYTD],
     UA[CompanyShortName],N$5,
     UA[Source],Source,
     UA[Year],Year,
     UA[Month],Month,
     UA[AccountCode],$B569&amp;$C569,
     UA[GroupStructure],GroupStructure
  )</f>
        <v>0</v>
      </c>
      <c r="P569" s="43">
        <f>SUMIFS(
     UA[AmountYTD],
     UA[CompanyShortName],P$5,
     UA[Source],Source,
     UA[Year],Year,
     UA[Month],Month,
     UA[AccountCode],$B569&amp;$C569,
     UA[GroupStructure],GroupStructure
  )</f>
        <v>0</v>
      </c>
      <c r="R569" s="43">
        <f>SUMIFS(
     UA[AmountYTD],
     UA[CompanyShortName],R$5,
     UA[Source],Source,
     UA[Year],Year,
     UA[Month],Month,
     UA[AccountCode],$B569&amp;$C569,
     UA[GroupStructure],GroupStructure
  )</f>
        <v>0</v>
      </c>
      <c r="T569" s="43">
        <f>SUMIFS(
     UA[AmountYTD],
     UA[CompanyShortName],T$5,
     UA[Source],Source,
     UA[Year],Year,
     UA[Month],Month,
     UA[AccountCode],$B569&amp;$C569,
     UA[GroupStructure],GroupStructure
  )</f>
        <v>0</v>
      </c>
      <c r="V569" s="43">
        <f>SUMIFS(
     UA[AmountYTD],
     UA[CompanyShortName],V$5,
     UA[Source],Source,
     UA[Year],Year,
     UA[Month],Month,
     UA[AccountCode],$B569&amp;$C569,
     UA[GroupStructure],GroupStructure
  )</f>
        <v>0</v>
      </c>
      <c r="X569" s="43">
        <f>SUMIFS(
     UA[AmountYTD],
     UA[CompanyShortName],X$5,
     UA[Source],Source,
     UA[Year],Year,
     UA[Month],Month,
     UA[AccountCode],$B569&amp;$C569,
     UA[GroupStructure],GroupStructure
  )</f>
        <v>0</v>
      </c>
      <c r="Z569" s="43">
        <f>SUMIFS(
     UA[AmountYTD],
     UA[CompanyShortName],Z$5,
     UA[Source],Source,
     UA[Year],Year,
     UA[Month],Month,
     UA[AccountCode],$B569&amp;$C569,
     UA[GroupStructure],GroupStructure
  )</f>
        <v>0</v>
      </c>
      <c r="AB569" s="43">
        <f>SUMIFS(
     UA[AmountYTD],
     UA[CompanyShortName],AB$5,
     UA[Source],Source,
     UA[Year],Year,
     UA[Month],Month,
     UA[AccountCode],$B569&amp;$C569,
     UA[GroupStructure],GroupStructure
  )</f>
        <v>0</v>
      </c>
      <c r="AD569" s="43">
        <f>SUMIFS(
     UA[AmountYTD],
     UA[CompanyShortName],AD$5,
     UA[Source],Source,
     UA[Year],Year,
     UA[Month],Month,
     UA[AccountCode],$B569&amp;$C569,
     UA[GroupStructure],GroupStructure
  )</f>
        <v>0</v>
      </c>
      <c r="AF569" s="43">
        <f>SUMIFS(
     UA[AmountYTD],
     UA[CompanyShortName],AF$5,
     UA[Source],Source,
     UA[Year],Year,
     UA[Month],Month,
     UA[AccountCode],$B569&amp;$C569,
     UA[GroupStructure],GroupStructure
  )</f>
        <v>0</v>
      </c>
      <c r="AH569" s="43">
        <f>SUMIFS(
     UA[AmountYTD],
     UA[CompanyShortName],AH$5,
     UA[Source],Source,
     UA[Year],Year,
     UA[Month],Month,
     UA[AccountCode],$B569&amp;$C569,
     UA[GroupStructure],GroupStructure
  )</f>
        <v>0</v>
      </c>
      <c r="AJ569" s="43">
        <f>SUMIFS(
     UA[AmountYTD],
     UA[CompanyShortName],AJ$5,
     UA[Source],Source,
     UA[Year],Year,
     UA[Month],Month,
     UA[AccountCode],$B569&amp;$C569,
     UA[GroupStructure],GroupStructure
  )</f>
        <v>0</v>
      </c>
      <c r="AL569" s="43">
        <f>SUMIFS(
     UA[AmountYTD],
     UA[CompanyShortName],AL$5,
     UA[Source],Source,
     UA[Year],Year,
     UA[Month],Month,
     UA[AccountCode],$B569&amp;$C569,
     UA[GroupStructure],GroupStructure
  )</f>
        <v>0</v>
      </c>
      <c r="AN569" s="43">
        <f>SUMIFS(
     UA[AmountYTD],
     UA[CompanyShortName],AN$5,
     UA[Source],Source,
     UA[Year],Year,
     UA[Month],Month,
     UA[AccountCode],$B569&amp;$C569,
     UA[GroupStructure],GroupStructure
  )</f>
        <v>0</v>
      </c>
      <c r="AP569" s="43">
        <f>SUMIFS(
     UA[AmountYTD],
     UA[CompanyShortName],AP$5,
     UA[Source],Source,
     UA[Year],Year,
     UA[Month],Month,
     UA[AccountCode],$B569&amp;$C569,
     UA[GroupStructure],GroupStructure
  )</f>
        <v>0</v>
      </c>
      <c r="AR569" s="43">
        <f>SUMIFS(
     UA[AmountYTD],
     UA[CompanyShortName],AR$5,
     UA[Source],Source,
     UA[Year],Year,
     UA[Month],Month,
     UA[AccountCode],$B569&amp;$C569,
     UA[GroupStructure],GroupStructure
  )</f>
        <v>0</v>
      </c>
    </row>
    <row r="570" spans="1:45" ht="17.100000000000001" hidden="1" customHeight="1" outlineLevel="2" x14ac:dyDescent="0.25">
      <c r="B570" s="4">
        <f t="shared" si="735"/>
        <v>0</v>
      </c>
      <c r="C570" s="4">
        <f>C569+10</f>
        <v>330</v>
      </c>
      <c r="D570" s="4" t="str">
        <f>IFERROR(VLOOKUP($B570&amp;$C570,GA[],2,FALSE),"")</f>
        <v/>
      </c>
      <c r="F570" s="43">
        <f>SUMIFS(
     UA[AmountYTD],
     UA[CompanyShortName],F$5,
     UA[Source],Source,
     UA[Year],Year,
     UA[Month],Month,
     UA[AccountCode],$B570&amp;$C570,
     UA[GroupStructure],GroupStructure
  )</f>
        <v>0</v>
      </c>
      <c r="H570" s="43">
        <f>SUMIFS(
     UA[AmountYTD],
     UA[CompanyShortName],H$5,
     UA[Source],Source,
     UA[Year],Year,
     UA[Month],Month,
     UA[AccountCode],$B570&amp;$C570,
     UA[GroupStructure],GroupStructure
  )</f>
        <v>0</v>
      </c>
      <c r="J570" s="43">
        <f>SUMIFS(
     UA[AmountYTD],
     UA[CompanyShortName],J$5,
     UA[Source],Source,
     UA[Year],Year,
     UA[Month],Month,
     UA[AccountCode],$B570&amp;$C570,
     UA[GroupStructure],GroupStructure
  )</f>
        <v>0</v>
      </c>
      <c r="L570" s="43">
        <f>SUMIFS(
     UA[AmountYTD],
     UA[CompanyShortName],L$5,
     UA[Source],Source,
     UA[Year],Year,
     UA[Month],Month,
     UA[AccountCode],$B570&amp;$C570,
     UA[GroupStructure],GroupStructure
  )</f>
        <v>0</v>
      </c>
      <c r="N570" s="43">
        <f>SUMIFS(
     UA[AmountYTD],
     UA[CompanyShortName],N$5,
     UA[Source],Source,
     UA[Year],Year,
     UA[Month],Month,
     UA[AccountCode],$B570&amp;$C570,
     UA[GroupStructure],GroupStructure
  )</f>
        <v>0</v>
      </c>
      <c r="P570" s="43">
        <f>SUMIFS(
     UA[AmountYTD],
     UA[CompanyShortName],P$5,
     UA[Source],Source,
     UA[Year],Year,
     UA[Month],Month,
     UA[AccountCode],$B570&amp;$C570,
     UA[GroupStructure],GroupStructure
  )</f>
        <v>0</v>
      </c>
      <c r="R570" s="43">
        <f>SUMIFS(
     UA[AmountYTD],
     UA[CompanyShortName],R$5,
     UA[Source],Source,
     UA[Year],Year,
     UA[Month],Month,
     UA[AccountCode],$B570&amp;$C570,
     UA[GroupStructure],GroupStructure
  )</f>
        <v>0</v>
      </c>
      <c r="T570" s="43">
        <f>SUMIFS(
     UA[AmountYTD],
     UA[CompanyShortName],T$5,
     UA[Source],Source,
     UA[Year],Year,
     UA[Month],Month,
     UA[AccountCode],$B570&amp;$C570,
     UA[GroupStructure],GroupStructure
  )</f>
        <v>0</v>
      </c>
      <c r="V570" s="43">
        <f>SUMIFS(
     UA[AmountYTD],
     UA[CompanyShortName],V$5,
     UA[Source],Source,
     UA[Year],Year,
     UA[Month],Month,
     UA[AccountCode],$B570&amp;$C570,
     UA[GroupStructure],GroupStructure
  )</f>
        <v>0</v>
      </c>
      <c r="X570" s="43">
        <f>SUMIFS(
     UA[AmountYTD],
     UA[CompanyShortName],X$5,
     UA[Source],Source,
     UA[Year],Year,
     UA[Month],Month,
     UA[AccountCode],$B570&amp;$C570,
     UA[GroupStructure],GroupStructure
  )</f>
        <v>0</v>
      </c>
      <c r="Z570" s="43">
        <f>SUMIFS(
     UA[AmountYTD],
     UA[CompanyShortName],Z$5,
     UA[Source],Source,
     UA[Year],Year,
     UA[Month],Month,
     UA[AccountCode],$B570&amp;$C570,
     UA[GroupStructure],GroupStructure
  )</f>
        <v>0</v>
      </c>
      <c r="AB570" s="43">
        <f>SUMIFS(
     UA[AmountYTD],
     UA[CompanyShortName],AB$5,
     UA[Source],Source,
     UA[Year],Year,
     UA[Month],Month,
     UA[AccountCode],$B570&amp;$C570,
     UA[GroupStructure],GroupStructure
  )</f>
        <v>0</v>
      </c>
      <c r="AD570" s="43">
        <f>SUMIFS(
     UA[AmountYTD],
     UA[CompanyShortName],AD$5,
     UA[Source],Source,
     UA[Year],Year,
     UA[Month],Month,
     UA[AccountCode],$B570&amp;$C570,
     UA[GroupStructure],GroupStructure
  )</f>
        <v>0</v>
      </c>
      <c r="AF570" s="43">
        <f>SUMIFS(
     UA[AmountYTD],
     UA[CompanyShortName],AF$5,
     UA[Source],Source,
     UA[Year],Year,
     UA[Month],Month,
     UA[AccountCode],$B570&amp;$C570,
     UA[GroupStructure],GroupStructure
  )</f>
        <v>0</v>
      </c>
      <c r="AH570" s="43">
        <f>SUMIFS(
     UA[AmountYTD],
     UA[CompanyShortName],AH$5,
     UA[Source],Source,
     UA[Year],Year,
     UA[Month],Month,
     UA[AccountCode],$B570&amp;$C570,
     UA[GroupStructure],GroupStructure
  )</f>
        <v>0</v>
      </c>
      <c r="AJ570" s="43">
        <f>SUMIFS(
     UA[AmountYTD],
     UA[CompanyShortName],AJ$5,
     UA[Source],Source,
     UA[Year],Year,
     UA[Month],Month,
     UA[AccountCode],$B570&amp;$C570,
     UA[GroupStructure],GroupStructure
  )</f>
        <v>0</v>
      </c>
      <c r="AL570" s="43">
        <f>SUMIFS(
     UA[AmountYTD],
     UA[CompanyShortName],AL$5,
     UA[Source],Source,
     UA[Year],Year,
     UA[Month],Month,
     UA[AccountCode],$B570&amp;$C570,
     UA[GroupStructure],GroupStructure
  )</f>
        <v>0</v>
      </c>
      <c r="AN570" s="43">
        <f>SUMIFS(
     UA[AmountYTD],
     UA[CompanyShortName],AN$5,
     UA[Source],Source,
     UA[Year],Year,
     UA[Month],Month,
     UA[AccountCode],$B570&amp;$C570,
     UA[GroupStructure],GroupStructure
  )</f>
        <v>0</v>
      </c>
      <c r="AP570" s="43">
        <f>SUMIFS(
     UA[AmountYTD],
     UA[CompanyShortName],AP$5,
     UA[Source],Source,
     UA[Year],Year,
     UA[Month],Month,
     UA[AccountCode],$B570&amp;$C570,
     UA[GroupStructure],GroupStructure
  )</f>
        <v>0</v>
      </c>
      <c r="AR570" s="43">
        <f>SUMIFS(
     UA[AmountYTD],
     UA[CompanyShortName],AR$5,
     UA[Source],Source,
     UA[Year],Year,
     UA[Month],Month,
     UA[AccountCode],$B570&amp;$C570,
     UA[GroupStructure],GroupStructure
  )</f>
        <v>0</v>
      </c>
    </row>
    <row r="571" spans="1:45" ht="17.100000000000001" hidden="1" customHeight="1" outlineLevel="2" x14ac:dyDescent="0.25">
      <c r="B571" s="4">
        <f t="shared" si="735"/>
        <v>0</v>
      </c>
      <c r="C571" s="4">
        <f>C570+10</f>
        <v>340</v>
      </c>
      <c r="D571" s="4" t="str">
        <f>IFERROR(VLOOKUP($B571&amp;$C571,GA[],2,FALSE),"")</f>
        <v/>
      </c>
      <c r="F571" s="43">
        <f>SUMIFS(
     UA[AmountYTD],
     UA[CompanyShortName],F$5,
     UA[Source],Source,
     UA[Year],Year,
     UA[Month],Month,
     UA[AccountCode],$B571&amp;$C571,
     UA[GroupStructure],GroupStructure
  )</f>
        <v>0</v>
      </c>
      <c r="H571" s="43">
        <f>SUMIFS(
     UA[AmountYTD],
     UA[CompanyShortName],H$5,
     UA[Source],Source,
     UA[Year],Year,
     UA[Month],Month,
     UA[AccountCode],$B571&amp;$C571,
     UA[GroupStructure],GroupStructure
  )</f>
        <v>0</v>
      </c>
      <c r="J571" s="43">
        <f>SUMIFS(
     UA[AmountYTD],
     UA[CompanyShortName],J$5,
     UA[Source],Source,
     UA[Year],Year,
     UA[Month],Month,
     UA[AccountCode],$B571&amp;$C571,
     UA[GroupStructure],GroupStructure
  )</f>
        <v>0</v>
      </c>
      <c r="L571" s="43">
        <f>SUMIFS(
     UA[AmountYTD],
     UA[CompanyShortName],L$5,
     UA[Source],Source,
     UA[Year],Year,
     UA[Month],Month,
     UA[AccountCode],$B571&amp;$C571,
     UA[GroupStructure],GroupStructure
  )</f>
        <v>0</v>
      </c>
      <c r="N571" s="43">
        <f>SUMIFS(
     UA[AmountYTD],
     UA[CompanyShortName],N$5,
     UA[Source],Source,
     UA[Year],Year,
     UA[Month],Month,
     UA[AccountCode],$B571&amp;$C571,
     UA[GroupStructure],GroupStructure
  )</f>
        <v>0</v>
      </c>
      <c r="P571" s="43">
        <f>SUMIFS(
     UA[AmountYTD],
     UA[CompanyShortName],P$5,
     UA[Source],Source,
     UA[Year],Year,
     UA[Month],Month,
     UA[AccountCode],$B571&amp;$C571,
     UA[GroupStructure],GroupStructure
  )</f>
        <v>0</v>
      </c>
      <c r="R571" s="43">
        <f>SUMIFS(
     UA[AmountYTD],
     UA[CompanyShortName],R$5,
     UA[Source],Source,
     UA[Year],Year,
     UA[Month],Month,
     UA[AccountCode],$B571&amp;$C571,
     UA[GroupStructure],GroupStructure
  )</f>
        <v>0</v>
      </c>
      <c r="T571" s="43">
        <f>SUMIFS(
     UA[AmountYTD],
     UA[CompanyShortName],T$5,
     UA[Source],Source,
     UA[Year],Year,
     UA[Month],Month,
     UA[AccountCode],$B571&amp;$C571,
     UA[GroupStructure],GroupStructure
  )</f>
        <v>0</v>
      </c>
      <c r="V571" s="43">
        <f>SUMIFS(
     UA[AmountYTD],
     UA[CompanyShortName],V$5,
     UA[Source],Source,
     UA[Year],Year,
     UA[Month],Month,
     UA[AccountCode],$B571&amp;$C571,
     UA[GroupStructure],GroupStructure
  )</f>
        <v>0</v>
      </c>
      <c r="X571" s="43">
        <f>SUMIFS(
     UA[AmountYTD],
     UA[CompanyShortName],X$5,
     UA[Source],Source,
     UA[Year],Year,
     UA[Month],Month,
     UA[AccountCode],$B571&amp;$C571,
     UA[GroupStructure],GroupStructure
  )</f>
        <v>0</v>
      </c>
      <c r="Z571" s="43">
        <f>SUMIFS(
     UA[AmountYTD],
     UA[CompanyShortName],Z$5,
     UA[Source],Source,
     UA[Year],Year,
     UA[Month],Month,
     UA[AccountCode],$B571&amp;$C571,
     UA[GroupStructure],GroupStructure
  )</f>
        <v>0</v>
      </c>
      <c r="AB571" s="43">
        <f>SUMIFS(
     UA[AmountYTD],
     UA[CompanyShortName],AB$5,
     UA[Source],Source,
     UA[Year],Year,
     UA[Month],Month,
     UA[AccountCode],$B571&amp;$C571,
     UA[GroupStructure],GroupStructure
  )</f>
        <v>0</v>
      </c>
      <c r="AD571" s="43">
        <f>SUMIFS(
     UA[AmountYTD],
     UA[CompanyShortName],AD$5,
     UA[Source],Source,
     UA[Year],Year,
     UA[Month],Month,
     UA[AccountCode],$B571&amp;$C571,
     UA[GroupStructure],GroupStructure
  )</f>
        <v>0</v>
      </c>
      <c r="AF571" s="43">
        <f>SUMIFS(
     UA[AmountYTD],
     UA[CompanyShortName],AF$5,
     UA[Source],Source,
     UA[Year],Year,
     UA[Month],Month,
     UA[AccountCode],$B571&amp;$C571,
     UA[GroupStructure],GroupStructure
  )</f>
        <v>0</v>
      </c>
      <c r="AH571" s="43">
        <f>SUMIFS(
     UA[AmountYTD],
     UA[CompanyShortName],AH$5,
     UA[Source],Source,
     UA[Year],Year,
     UA[Month],Month,
     UA[AccountCode],$B571&amp;$C571,
     UA[GroupStructure],GroupStructure
  )</f>
        <v>0</v>
      </c>
      <c r="AJ571" s="43">
        <f>SUMIFS(
     UA[AmountYTD],
     UA[CompanyShortName],AJ$5,
     UA[Source],Source,
     UA[Year],Year,
     UA[Month],Month,
     UA[AccountCode],$B571&amp;$C571,
     UA[GroupStructure],GroupStructure
  )</f>
        <v>0</v>
      </c>
      <c r="AL571" s="43">
        <f>SUMIFS(
     UA[AmountYTD],
     UA[CompanyShortName],AL$5,
     UA[Source],Source,
     UA[Year],Year,
     UA[Month],Month,
     UA[AccountCode],$B571&amp;$C571,
     UA[GroupStructure],GroupStructure
  )</f>
        <v>0</v>
      </c>
      <c r="AN571" s="43">
        <f>SUMIFS(
     UA[AmountYTD],
     UA[CompanyShortName],AN$5,
     UA[Source],Source,
     UA[Year],Year,
     UA[Month],Month,
     UA[AccountCode],$B571&amp;$C571,
     UA[GroupStructure],GroupStructure
  )</f>
        <v>0</v>
      </c>
      <c r="AP571" s="43">
        <f>SUMIFS(
     UA[AmountYTD],
     UA[CompanyShortName],AP$5,
     UA[Source],Source,
     UA[Year],Year,
     UA[Month],Month,
     UA[AccountCode],$B571&amp;$C571,
     UA[GroupStructure],GroupStructure
  )</f>
        <v>0</v>
      </c>
      <c r="AR571" s="43">
        <f>SUMIFS(
     UA[AmountYTD],
     UA[CompanyShortName],AR$5,
     UA[Source],Source,
     UA[Year],Year,
     UA[Month],Month,
     UA[AccountCode],$B571&amp;$C571,
     UA[GroupStructure],GroupStructure
  )</f>
        <v>0</v>
      </c>
    </row>
    <row r="572" spans="1:45" ht="17.100000000000001" hidden="1" customHeight="1" outlineLevel="2" x14ac:dyDescent="0.25">
      <c r="B572" s="4">
        <f t="shared" si="735"/>
        <v>0</v>
      </c>
      <c r="C572" s="4">
        <f>C571+10</f>
        <v>350</v>
      </c>
      <c r="D572" s="4" t="str">
        <f>IFERROR(VLOOKUP($B572&amp;$C572,GA[],2,FALSE),"")</f>
        <v/>
      </c>
      <c r="F572" s="43">
        <f>SUMIFS(
     UA[AmountYTD],
     UA[CompanyShortName],F$5,
     UA[Source],Source,
     UA[Year],Year,
     UA[Month],Month,
     UA[AccountCode],$B572&amp;$C572,
     UA[GroupStructure],GroupStructure
  )</f>
        <v>0</v>
      </c>
      <c r="H572" s="43">
        <f>SUMIFS(
     UA[AmountYTD],
     UA[CompanyShortName],H$5,
     UA[Source],Source,
     UA[Year],Year,
     UA[Month],Month,
     UA[AccountCode],$B572&amp;$C572,
     UA[GroupStructure],GroupStructure
  )</f>
        <v>0</v>
      </c>
      <c r="J572" s="43">
        <f>SUMIFS(
     UA[AmountYTD],
     UA[CompanyShortName],J$5,
     UA[Source],Source,
     UA[Year],Year,
     UA[Month],Month,
     UA[AccountCode],$B572&amp;$C572,
     UA[GroupStructure],GroupStructure
  )</f>
        <v>0</v>
      </c>
      <c r="L572" s="43">
        <f>SUMIFS(
     UA[AmountYTD],
     UA[CompanyShortName],L$5,
     UA[Source],Source,
     UA[Year],Year,
     UA[Month],Month,
     UA[AccountCode],$B572&amp;$C572,
     UA[GroupStructure],GroupStructure
  )</f>
        <v>0</v>
      </c>
      <c r="N572" s="43">
        <f>SUMIFS(
     UA[AmountYTD],
     UA[CompanyShortName],N$5,
     UA[Source],Source,
     UA[Year],Year,
     UA[Month],Month,
     UA[AccountCode],$B572&amp;$C572,
     UA[GroupStructure],GroupStructure
  )</f>
        <v>0</v>
      </c>
      <c r="P572" s="43">
        <f>SUMIFS(
     UA[AmountYTD],
     UA[CompanyShortName],P$5,
     UA[Source],Source,
     UA[Year],Year,
     UA[Month],Month,
     UA[AccountCode],$B572&amp;$C572,
     UA[GroupStructure],GroupStructure
  )</f>
        <v>0</v>
      </c>
      <c r="R572" s="43">
        <f>SUMIFS(
     UA[AmountYTD],
     UA[CompanyShortName],R$5,
     UA[Source],Source,
     UA[Year],Year,
     UA[Month],Month,
     UA[AccountCode],$B572&amp;$C572,
     UA[GroupStructure],GroupStructure
  )</f>
        <v>0</v>
      </c>
      <c r="T572" s="43">
        <f>SUMIFS(
     UA[AmountYTD],
     UA[CompanyShortName],T$5,
     UA[Source],Source,
     UA[Year],Year,
     UA[Month],Month,
     UA[AccountCode],$B572&amp;$C572,
     UA[GroupStructure],GroupStructure
  )</f>
        <v>0</v>
      </c>
      <c r="V572" s="43">
        <f>SUMIFS(
     UA[AmountYTD],
     UA[CompanyShortName],V$5,
     UA[Source],Source,
     UA[Year],Year,
     UA[Month],Month,
     UA[AccountCode],$B572&amp;$C572,
     UA[GroupStructure],GroupStructure
  )</f>
        <v>0</v>
      </c>
      <c r="X572" s="43">
        <f>SUMIFS(
     UA[AmountYTD],
     UA[CompanyShortName],X$5,
     UA[Source],Source,
     UA[Year],Year,
     UA[Month],Month,
     UA[AccountCode],$B572&amp;$C572,
     UA[GroupStructure],GroupStructure
  )</f>
        <v>0</v>
      </c>
      <c r="Z572" s="43">
        <f>SUMIFS(
     UA[AmountYTD],
     UA[CompanyShortName],Z$5,
     UA[Source],Source,
     UA[Year],Year,
     UA[Month],Month,
     UA[AccountCode],$B572&amp;$C572,
     UA[GroupStructure],GroupStructure
  )</f>
        <v>0</v>
      </c>
      <c r="AB572" s="43">
        <f>SUMIFS(
     UA[AmountYTD],
     UA[CompanyShortName],AB$5,
     UA[Source],Source,
     UA[Year],Year,
     UA[Month],Month,
     UA[AccountCode],$B572&amp;$C572,
     UA[GroupStructure],GroupStructure
  )</f>
        <v>0</v>
      </c>
      <c r="AD572" s="43">
        <f>SUMIFS(
     UA[AmountYTD],
     UA[CompanyShortName],AD$5,
     UA[Source],Source,
     UA[Year],Year,
     UA[Month],Month,
     UA[AccountCode],$B572&amp;$C572,
     UA[GroupStructure],GroupStructure
  )</f>
        <v>0</v>
      </c>
      <c r="AF572" s="43">
        <f>SUMIFS(
     UA[AmountYTD],
     UA[CompanyShortName],AF$5,
     UA[Source],Source,
     UA[Year],Year,
     UA[Month],Month,
     UA[AccountCode],$B572&amp;$C572,
     UA[GroupStructure],GroupStructure
  )</f>
        <v>0</v>
      </c>
      <c r="AH572" s="43">
        <f>SUMIFS(
     UA[AmountYTD],
     UA[CompanyShortName],AH$5,
     UA[Source],Source,
     UA[Year],Year,
     UA[Month],Month,
     UA[AccountCode],$B572&amp;$C572,
     UA[GroupStructure],GroupStructure
  )</f>
        <v>0</v>
      </c>
      <c r="AJ572" s="43">
        <f>SUMIFS(
     UA[AmountYTD],
     UA[CompanyShortName],AJ$5,
     UA[Source],Source,
     UA[Year],Year,
     UA[Month],Month,
     UA[AccountCode],$B572&amp;$C572,
     UA[GroupStructure],GroupStructure
  )</f>
        <v>0</v>
      </c>
      <c r="AL572" s="43">
        <f>SUMIFS(
     UA[AmountYTD],
     UA[CompanyShortName],AL$5,
     UA[Source],Source,
     UA[Year],Year,
     UA[Month],Month,
     UA[AccountCode],$B572&amp;$C572,
     UA[GroupStructure],GroupStructure
  )</f>
        <v>0</v>
      </c>
      <c r="AN572" s="43">
        <f>SUMIFS(
     UA[AmountYTD],
     UA[CompanyShortName],AN$5,
     UA[Source],Source,
     UA[Year],Year,
     UA[Month],Month,
     UA[AccountCode],$B572&amp;$C572,
     UA[GroupStructure],GroupStructure
  )</f>
        <v>0</v>
      </c>
      <c r="AP572" s="43">
        <f>SUMIFS(
     UA[AmountYTD],
     UA[CompanyShortName],AP$5,
     UA[Source],Source,
     UA[Year],Year,
     UA[Month],Month,
     UA[AccountCode],$B572&amp;$C572,
     UA[GroupStructure],GroupStructure
  )</f>
        <v>0</v>
      </c>
      <c r="AR572" s="43">
        <f>SUMIFS(
     UA[AmountYTD],
     UA[CompanyShortName],AR$5,
     UA[Source],Source,
     UA[Year],Year,
     UA[Month],Month,
     UA[AccountCode],$B572&amp;$C572,
     UA[GroupStructure],GroupStructure
  )</f>
        <v>0</v>
      </c>
    </row>
    <row r="573" spans="1:45" ht="17.100000000000001" hidden="1" customHeight="1" outlineLevel="2" x14ac:dyDescent="0.25">
      <c r="B573" s="4">
        <f t="shared" si="735"/>
        <v>0</v>
      </c>
      <c r="C573" s="4">
        <f>C572+10</f>
        <v>360</v>
      </c>
      <c r="D573" s="4" t="str">
        <f>IFERROR(VLOOKUP($B573&amp;$C573,GA[],2,FALSE),"")</f>
        <v/>
      </c>
      <c r="F573" s="43">
        <f>SUMIFS(
     UA[AmountYTD],
     UA[CompanyShortName],F$5,
     UA[Source],Source,
     UA[Year],Year,
     UA[Month],Month,
     UA[AccountCode],$B573&amp;$C573,
     UA[GroupStructure],GroupStructure
  )</f>
        <v>0</v>
      </c>
      <c r="H573" s="43">
        <f>SUMIFS(
     UA[AmountYTD],
     UA[CompanyShortName],H$5,
     UA[Source],Source,
     UA[Year],Year,
     UA[Month],Month,
     UA[AccountCode],$B573&amp;$C573,
     UA[GroupStructure],GroupStructure
  )</f>
        <v>0</v>
      </c>
      <c r="J573" s="43">
        <f>SUMIFS(
     UA[AmountYTD],
     UA[CompanyShortName],J$5,
     UA[Source],Source,
     UA[Year],Year,
     UA[Month],Month,
     UA[AccountCode],$B573&amp;$C573,
     UA[GroupStructure],GroupStructure
  )</f>
        <v>0</v>
      </c>
      <c r="L573" s="43">
        <f>SUMIFS(
     UA[AmountYTD],
     UA[CompanyShortName],L$5,
     UA[Source],Source,
     UA[Year],Year,
     UA[Month],Month,
     UA[AccountCode],$B573&amp;$C573,
     UA[GroupStructure],GroupStructure
  )</f>
        <v>0</v>
      </c>
      <c r="N573" s="43">
        <f>SUMIFS(
     UA[AmountYTD],
     UA[CompanyShortName],N$5,
     UA[Source],Source,
     UA[Year],Year,
     UA[Month],Month,
     UA[AccountCode],$B573&amp;$C573,
     UA[GroupStructure],GroupStructure
  )</f>
        <v>0</v>
      </c>
      <c r="P573" s="43">
        <f>SUMIFS(
     UA[AmountYTD],
     UA[CompanyShortName],P$5,
     UA[Source],Source,
     UA[Year],Year,
     UA[Month],Month,
     UA[AccountCode],$B573&amp;$C573,
     UA[GroupStructure],GroupStructure
  )</f>
        <v>0</v>
      </c>
      <c r="R573" s="43">
        <f>SUMIFS(
     UA[AmountYTD],
     UA[CompanyShortName],R$5,
     UA[Source],Source,
     UA[Year],Year,
     UA[Month],Month,
     UA[AccountCode],$B573&amp;$C573,
     UA[GroupStructure],GroupStructure
  )</f>
        <v>0</v>
      </c>
      <c r="T573" s="43">
        <f>SUMIFS(
     UA[AmountYTD],
     UA[CompanyShortName],T$5,
     UA[Source],Source,
     UA[Year],Year,
     UA[Month],Month,
     UA[AccountCode],$B573&amp;$C573,
     UA[GroupStructure],GroupStructure
  )</f>
        <v>0</v>
      </c>
      <c r="V573" s="43">
        <f>SUMIFS(
     UA[AmountYTD],
     UA[CompanyShortName],V$5,
     UA[Source],Source,
     UA[Year],Year,
     UA[Month],Month,
     UA[AccountCode],$B573&amp;$C573,
     UA[GroupStructure],GroupStructure
  )</f>
        <v>0</v>
      </c>
      <c r="X573" s="43">
        <f>SUMIFS(
     UA[AmountYTD],
     UA[CompanyShortName],X$5,
     UA[Source],Source,
     UA[Year],Year,
     UA[Month],Month,
     UA[AccountCode],$B573&amp;$C573,
     UA[GroupStructure],GroupStructure
  )</f>
        <v>0</v>
      </c>
      <c r="Z573" s="43">
        <f>SUMIFS(
     UA[AmountYTD],
     UA[CompanyShortName],Z$5,
     UA[Source],Source,
     UA[Year],Year,
     UA[Month],Month,
     UA[AccountCode],$B573&amp;$C573,
     UA[GroupStructure],GroupStructure
  )</f>
        <v>0</v>
      </c>
      <c r="AB573" s="43">
        <f>SUMIFS(
     UA[AmountYTD],
     UA[CompanyShortName],AB$5,
     UA[Source],Source,
     UA[Year],Year,
     UA[Month],Month,
     UA[AccountCode],$B573&amp;$C573,
     UA[GroupStructure],GroupStructure
  )</f>
        <v>0</v>
      </c>
      <c r="AD573" s="43">
        <f>SUMIFS(
     UA[AmountYTD],
     UA[CompanyShortName],AD$5,
     UA[Source],Source,
     UA[Year],Year,
     UA[Month],Month,
     UA[AccountCode],$B573&amp;$C573,
     UA[GroupStructure],GroupStructure
  )</f>
        <v>0</v>
      </c>
      <c r="AF573" s="43">
        <f>SUMIFS(
     UA[AmountYTD],
     UA[CompanyShortName],AF$5,
     UA[Source],Source,
     UA[Year],Year,
     UA[Month],Month,
     UA[AccountCode],$B573&amp;$C573,
     UA[GroupStructure],GroupStructure
  )</f>
        <v>0</v>
      </c>
      <c r="AH573" s="43">
        <f>SUMIFS(
     UA[AmountYTD],
     UA[CompanyShortName],AH$5,
     UA[Source],Source,
     UA[Year],Year,
     UA[Month],Month,
     UA[AccountCode],$B573&amp;$C573,
     UA[GroupStructure],GroupStructure
  )</f>
        <v>0</v>
      </c>
      <c r="AJ573" s="43">
        <f>SUMIFS(
     UA[AmountYTD],
     UA[CompanyShortName],AJ$5,
     UA[Source],Source,
     UA[Year],Year,
     UA[Month],Month,
     UA[AccountCode],$B573&amp;$C573,
     UA[GroupStructure],GroupStructure
  )</f>
        <v>0</v>
      </c>
      <c r="AL573" s="43">
        <f>SUMIFS(
     UA[AmountYTD],
     UA[CompanyShortName],AL$5,
     UA[Source],Source,
     UA[Year],Year,
     UA[Month],Month,
     UA[AccountCode],$B573&amp;$C573,
     UA[GroupStructure],GroupStructure
  )</f>
        <v>0</v>
      </c>
      <c r="AN573" s="43">
        <f>SUMIFS(
     UA[AmountYTD],
     UA[CompanyShortName],AN$5,
     UA[Source],Source,
     UA[Year],Year,
     UA[Month],Month,
     UA[AccountCode],$B573&amp;$C573,
     UA[GroupStructure],GroupStructure
  )</f>
        <v>0</v>
      </c>
      <c r="AP573" s="43">
        <f>SUMIFS(
     UA[AmountYTD],
     UA[CompanyShortName],AP$5,
     UA[Source],Source,
     UA[Year],Year,
     UA[Month],Month,
     UA[AccountCode],$B573&amp;$C573,
     UA[GroupStructure],GroupStructure
  )</f>
        <v>0</v>
      </c>
      <c r="AR573" s="43">
        <f>SUMIFS(
     UA[AmountYTD],
     UA[CompanyShortName],AR$5,
     UA[Source],Source,
     UA[Year],Year,
     UA[Month],Month,
     UA[AccountCode],$B573&amp;$C573,
     UA[GroupStructure],GroupStructure
  )</f>
        <v>0</v>
      </c>
    </row>
    <row r="574" spans="1:45" s="5" customFormat="1" ht="17.100000000000001" hidden="1" customHeight="1" outlineLevel="2" x14ac:dyDescent="0.25">
      <c r="A574" s="58"/>
      <c r="B574" s="58">
        <f>B573</f>
        <v>0</v>
      </c>
      <c r="C574" s="58">
        <f>C565</f>
        <v>399</v>
      </c>
      <c r="D574" s="58" t="str">
        <f>IFERROR(VLOOKUP($B574&amp;$C574,GA[],2,FALSE),"")</f>
        <v/>
      </c>
      <c r="E574" s="60"/>
      <c r="F574" s="61">
        <f>SUMIFS(
     UA[AmountYTD],
     UA[CompanyShortName],F$5,
     UA[Source],Source,
     UA[Year],Year,
     UA[Month],Month,
     UA[AccountCode],$B574&amp;$C574,
     UA[GroupStructure],GroupStructure
  )</f>
        <v>0</v>
      </c>
      <c r="G574" s="60"/>
      <c r="H574" s="61">
        <f>SUMIFS(
     UA[AmountYTD],
     UA[CompanyShortName],H$5,
     UA[Source],Source,
     UA[Year],Year,
     UA[Month],Month,
     UA[AccountCode],$B574&amp;$C574,
     UA[GroupStructure],GroupStructure
  )</f>
        <v>0</v>
      </c>
      <c r="I574" s="60"/>
      <c r="J574" s="61">
        <f>SUMIFS(
     UA[AmountYTD],
     UA[CompanyShortName],J$5,
     UA[Source],Source,
     UA[Year],Year,
     UA[Month],Month,
     UA[AccountCode],$B574&amp;$C574,
     UA[GroupStructure],GroupStructure
  )</f>
        <v>0</v>
      </c>
      <c r="K574" s="60"/>
      <c r="L574" s="61">
        <f>SUMIFS(
     UA[AmountYTD],
     UA[CompanyShortName],L$5,
     UA[Source],Source,
     UA[Year],Year,
     UA[Month],Month,
     UA[AccountCode],$B574&amp;$C574,
     UA[GroupStructure],GroupStructure
  )</f>
        <v>0</v>
      </c>
      <c r="M574" s="60"/>
      <c r="N574" s="61">
        <f>SUMIFS(
     UA[AmountYTD],
     UA[CompanyShortName],N$5,
     UA[Source],Source,
     UA[Year],Year,
     UA[Month],Month,
     UA[AccountCode],$B574&amp;$C574,
     UA[GroupStructure],GroupStructure
  )</f>
        <v>0</v>
      </c>
      <c r="O574" s="60"/>
      <c r="P574" s="61">
        <f>SUMIFS(
     UA[AmountYTD],
     UA[CompanyShortName],P$5,
     UA[Source],Source,
     UA[Year],Year,
     UA[Month],Month,
     UA[AccountCode],$B574&amp;$C574,
     UA[GroupStructure],GroupStructure
  )</f>
        <v>0</v>
      </c>
      <c r="Q574" s="60"/>
      <c r="R574" s="61">
        <f>SUMIFS(
     UA[AmountYTD],
     UA[CompanyShortName],R$5,
     UA[Source],Source,
     UA[Year],Year,
     UA[Month],Month,
     UA[AccountCode],$B574&amp;$C574,
     UA[GroupStructure],GroupStructure
  )</f>
        <v>0</v>
      </c>
      <c r="S574" s="60"/>
      <c r="T574" s="61">
        <f>SUMIFS(
     UA[AmountYTD],
     UA[CompanyShortName],T$5,
     UA[Source],Source,
     UA[Year],Year,
     UA[Month],Month,
     UA[AccountCode],$B574&amp;$C574,
     UA[GroupStructure],GroupStructure
  )</f>
        <v>0</v>
      </c>
      <c r="U574" s="60"/>
      <c r="V574" s="61">
        <f>SUMIFS(
     UA[AmountYTD],
     UA[CompanyShortName],V$5,
     UA[Source],Source,
     UA[Year],Year,
     UA[Month],Month,
     UA[AccountCode],$B574&amp;$C574,
     UA[GroupStructure],GroupStructure
  )</f>
        <v>0</v>
      </c>
      <c r="W574" s="60"/>
      <c r="X574" s="61">
        <f>SUMIFS(
     UA[AmountYTD],
     UA[CompanyShortName],X$5,
     UA[Source],Source,
     UA[Year],Year,
     UA[Month],Month,
     UA[AccountCode],$B574&amp;$C574,
     UA[GroupStructure],GroupStructure
  )</f>
        <v>0</v>
      </c>
      <c r="Y574" s="60"/>
      <c r="Z574" s="61">
        <f>SUMIFS(
     UA[AmountYTD],
     UA[CompanyShortName],Z$5,
     UA[Source],Source,
     UA[Year],Year,
     UA[Month],Month,
     UA[AccountCode],$B574&amp;$C574,
     UA[GroupStructure],GroupStructure
  )</f>
        <v>0</v>
      </c>
      <c r="AA574" s="60"/>
      <c r="AB574" s="61">
        <f>SUMIFS(
     UA[AmountYTD],
     UA[CompanyShortName],AB$5,
     UA[Source],Source,
     UA[Year],Year,
     UA[Month],Month,
     UA[AccountCode],$B574&amp;$C574,
     UA[GroupStructure],GroupStructure
  )</f>
        <v>0</v>
      </c>
      <c r="AC574" s="60"/>
      <c r="AD574" s="61">
        <f>SUMIFS(
     UA[AmountYTD],
     UA[CompanyShortName],AD$5,
     UA[Source],Source,
     UA[Year],Year,
     UA[Month],Month,
     UA[AccountCode],$B574&amp;$C574,
     UA[GroupStructure],GroupStructure
  )</f>
        <v>0</v>
      </c>
      <c r="AE574" s="60"/>
      <c r="AF574" s="61">
        <f>SUMIFS(
     UA[AmountYTD],
     UA[CompanyShortName],AF$5,
     UA[Source],Source,
     UA[Year],Year,
     UA[Month],Month,
     UA[AccountCode],$B574&amp;$C574,
     UA[GroupStructure],GroupStructure
  )</f>
        <v>0</v>
      </c>
      <c r="AG574" s="60"/>
      <c r="AH574" s="61">
        <f>SUMIFS(
     UA[AmountYTD],
     UA[CompanyShortName],AH$5,
     UA[Source],Source,
     UA[Year],Year,
     UA[Month],Month,
     UA[AccountCode],$B574&amp;$C574,
     UA[GroupStructure],GroupStructure
  )</f>
        <v>0</v>
      </c>
      <c r="AI574" s="60"/>
      <c r="AJ574" s="61">
        <f>SUMIFS(
     UA[AmountYTD],
     UA[CompanyShortName],AJ$5,
     UA[Source],Source,
     UA[Year],Year,
     UA[Month],Month,
     UA[AccountCode],$B574&amp;$C574,
     UA[GroupStructure],GroupStructure
  )</f>
        <v>0</v>
      </c>
      <c r="AK574" s="60"/>
      <c r="AL574" s="61">
        <f>SUMIFS(
     UA[AmountYTD],
     UA[CompanyShortName],AL$5,
     UA[Source],Source,
     UA[Year],Year,
     UA[Month],Month,
     UA[AccountCode],$B574&amp;$C574,
     UA[GroupStructure],GroupStructure
  )</f>
        <v>0</v>
      </c>
      <c r="AM574" s="60"/>
      <c r="AN574" s="61">
        <f>SUMIFS(
     UA[AmountYTD],
     UA[CompanyShortName],AN$5,
     UA[Source],Source,
     UA[Year],Year,
     UA[Month],Month,
     UA[AccountCode],$B574&amp;$C574,
     UA[GroupStructure],GroupStructure
  )</f>
        <v>0</v>
      </c>
      <c r="AO574" s="60"/>
      <c r="AP574" s="61">
        <f>SUMIFS(
     UA[AmountYTD],
     UA[CompanyShortName],AP$5,
     UA[Source],Source,
     UA[Year],Year,
     UA[Month],Month,
     UA[AccountCode],$B574&amp;$C574,
     UA[GroupStructure],GroupStructure
  )</f>
        <v>0</v>
      </c>
      <c r="AQ574" s="60"/>
      <c r="AR574" s="61">
        <f>SUMIFS(
     UA[AmountYTD],
     UA[CompanyShortName],AR$5,
     UA[Source],Source,
     UA[Year],Year,
     UA[Month],Month,
     UA[AccountCode],$B574&amp;$C574,
     UA[GroupStructure],GroupStructure
  )</f>
        <v>0</v>
      </c>
      <c r="AS574" s="60"/>
    </row>
    <row r="575" spans="1:45" ht="17.100000000000001" hidden="1" customHeight="1" outlineLevel="2" x14ac:dyDescent="0.25">
      <c r="D575" s="4" t="s">
        <v>125</v>
      </c>
      <c r="F575" s="43">
        <f>F574-SUM(F568:F573)</f>
        <v>0</v>
      </c>
      <c r="H575" s="43">
        <f t="shared" ref="H575" si="736">H574-SUM(H568:H573)</f>
        <v>0</v>
      </c>
      <c r="J575" s="43">
        <f t="shared" ref="J575" si="737">J574-SUM(J568:J573)</f>
        <v>0</v>
      </c>
      <c r="L575" s="43">
        <f t="shared" ref="L575" si="738">L574-SUM(L568:L573)</f>
        <v>0</v>
      </c>
      <c r="N575" s="43">
        <f t="shared" ref="N575" si="739">N574-SUM(N568:N573)</f>
        <v>0</v>
      </c>
      <c r="P575" s="43">
        <f t="shared" ref="P575" si="740">P574-SUM(P568:P573)</f>
        <v>0</v>
      </c>
      <c r="R575" s="43">
        <f t="shared" ref="R575" si="741">R574-SUM(R568:R573)</f>
        <v>0</v>
      </c>
      <c r="T575" s="43">
        <f t="shared" ref="T575" si="742">T574-SUM(T568:T573)</f>
        <v>0</v>
      </c>
      <c r="V575" s="43">
        <f t="shared" ref="V575" si="743">V574-SUM(V568:V573)</f>
        <v>0</v>
      </c>
      <c r="X575" s="43">
        <f t="shared" ref="X575" si="744">X574-SUM(X568:X573)</f>
        <v>0</v>
      </c>
      <c r="Z575" s="43">
        <f t="shared" ref="Z575" si="745">Z574-SUM(Z568:Z573)</f>
        <v>0</v>
      </c>
      <c r="AB575" s="43">
        <f t="shared" ref="AB575" si="746">AB574-SUM(AB568:AB573)</f>
        <v>0</v>
      </c>
      <c r="AD575" s="43">
        <f t="shared" ref="AD575" si="747">AD574-SUM(AD568:AD573)</f>
        <v>0</v>
      </c>
      <c r="AF575" s="43">
        <f t="shared" ref="AF575" si="748">AF574-SUM(AF568:AF573)</f>
        <v>0</v>
      </c>
      <c r="AH575" s="43">
        <f t="shared" ref="AH575" si="749">AH574-SUM(AH568:AH573)</f>
        <v>0</v>
      </c>
      <c r="AJ575" s="43">
        <f t="shared" ref="AJ575" si="750">AJ574-SUM(AJ568:AJ573)</f>
        <v>0</v>
      </c>
      <c r="AL575" s="43">
        <f t="shared" ref="AL575" si="751">AL574-SUM(AL568:AL573)</f>
        <v>0</v>
      </c>
      <c r="AN575" s="43">
        <f t="shared" ref="AN575" si="752">AN574-SUM(AN568:AN573)</f>
        <v>0</v>
      </c>
      <c r="AP575" s="43">
        <f t="shared" ref="AP575" si="753">AP574-SUM(AP568:AP573)</f>
        <v>0</v>
      </c>
      <c r="AR575" s="43">
        <f t="shared" ref="AR575" si="754">AR574-SUM(AR568:AR573)</f>
        <v>0</v>
      </c>
    </row>
    <row r="576" spans="1:45" ht="17.100000000000001" hidden="1" customHeight="1" outlineLevel="2" x14ac:dyDescent="0.25"/>
    <row r="577" spans="1:45" s="5" customFormat="1" ht="17.100000000000001" hidden="1" customHeight="1" outlineLevel="2" x14ac:dyDescent="0.25">
      <c r="A577" s="58"/>
      <c r="B577" s="58">
        <f>B572</f>
        <v>0</v>
      </c>
      <c r="C577" s="59">
        <v>999</v>
      </c>
      <c r="D577" s="58" t="str">
        <f>IFERROR(VLOOKUP($B577&amp;$C577,GA[],2,FALSE),"")</f>
        <v/>
      </c>
      <c r="E577" s="60"/>
      <c r="F577" s="61">
        <f>SUMIFS(
     UA[AmountYTD],
     UA[CompanyShortName],F$5,
     UA[Source],Source,
     UA[Year],Year,
     UA[Month],Month,
     UA[AccountCode],$B577&amp;$C577,
     UA[GroupStructure],GroupStructure
  )</f>
        <v>0</v>
      </c>
      <c r="G577" s="60"/>
      <c r="H577" s="61">
        <f>SUMIFS(
     UA[AmountYTD],
     UA[CompanyShortName],H$5,
     UA[Source],Source,
     UA[Year],Year,
     UA[Month],Month,
     UA[AccountCode],$B577&amp;$C577,
     UA[GroupStructure],GroupStructure
  )</f>
        <v>0</v>
      </c>
      <c r="I577" s="60"/>
      <c r="J577" s="61">
        <f>SUMIFS(
     UA[AmountYTD],
     UA[CompanyShortName],J$5,
     UA[Source],Source,
     UA[Year],Year,
     UA[Month],Month,
     UA[AccountCode],$B577&amp;$C577,
     UA[GroupStructure],GroupStructure
  )</f>
        <v>0</v>
      </c>
      <c r="K577" s="60"/>
      <c r="L577" s="61">
        <f>SUMIFS(
     UA[AmountYTD],
     UA[CompanyShortName],L$5,
     UA[Source],Source,
     UA[Year],Year,
     UA[Month],Month,
     UA[AccountCode],$B577&amp;$C577,
     UA[GroupStructure],GroupStructure
  )</f>
        <v>0</v>
      </c>
      <c r="M577" s="60"/>
      <c r="N577" s="61">
        <f>SUMIFS(
     UA[AmountYTD],
     UA[CompanyShortName],N$5,
     UA[Source],Source,
     UA[Year],Year,
     UA[Month],Month,
     UA[AccountCode],$B577&amp;$C577,
     UA[GroupStructure],GroupStructure
  )</f>
        <v>0</v>
      </c>
      <c r="O577" s="60"/>
      <c r="P577" s="61">
        <f>SUMIFS(
     UA[AmountYTD],
     UA[CompanyShortName],P$5,
     UA[Source],Source,
     UA[Year],Year,
     UA[Month],Month,
     UA[AccountCode],$B577&amp;$C577,
     UA[GroupStructure],GroupStructure
  )</f>
        <v>0</v>
      </c>
      <c r="Q577" s="60"/>
      <c r="R577" s="61">
        <f>SUMIFS(
     UA[AmountYTD],
     UA[CompanyShortName],R$5,
     UA[Source],Source,
     UA[Year],Year,
     UA[Month],Month,
     UA[AccountCode],$B577&amp;$C577,
     UA[GroupStructure],GroupStructure
  )</f>
        <v>0</v>
      </c>
      <c r="S577" s="60"/>
      <c r="T577" s="61">
        <f>SUMIFS(
     UA[AmountYTD],
     UA[CompanyShortName],T$5,
     UA[Source],Source,
     UA[Year],Year,
     UA[Month],Month,
     UA[AccountCode],$B577&amp;$C577,
     UA[GroupStructure],GroupStructure
  )</f>
        <v>0</v>
      </c>
      <c r="U577" s="60"/>
      <c r="V577" s="61">
        <f>SUMIFS(
     UA[AmountYTD],
     UA[CompanyShortName],V$5,
     UA[Source],Source,
     UA[Year],Year,
     UA[Month],Month,
     UA[AccountCode],$B577&amp;$C577,
     UA[GroupStructure],GroupStructure
  )</f>
        <v>0</v>
      </c>
      <c r="W577" s="60"/>
      <c r="X577" s="61">
        <f>SUMIFS(
     UA[AmountYTD],
     UA[CompanyShortName],X$5,
     UA[Source],Source,
     UA[Year],Year,
     UA[Month],Month,
     UA[AccountCode],$B577&amp;$C577,
     UA[GroupStructure],GroupStructure
  )</f>
        <v>0</v>
      </c>
      <c r="Y577" s="60"/>
      <c r="Z577" s="61">
        <f>SUMIFS(
     UA[AmountYTD],
     UA[CompanyShortName],Z$5,
     UA[Source],Source,
     UA[Year],Year,
     UA[Month],Month,
     UA[AccountCode],$B577&amp;$C577,
     UA[GroupStructure],GroupStructure
  )</f>
        <v>0</v>
      </c>
      <c r="AA577" s="60"/>
      <c r="AB577" s="61">
        <f>SUMIFS(
     UA[AmountYTD],
     UA[CompanyShortName],AB$5,
     UA[Source],Source,
     UA[Year],Year,
     UA[Month],Month,
     UA[AccountCode],$B577&amp;$C577,
     UA[GroupStructure],GroupStructure
  )</f>
        <v>0</v>
      </c>
      <c r="AC577" s="60"/>
      <c r="AD577" s="61">
        <f>SUMIFS(
     UA[AmountYTD],
     UA[CompanyShortName],AD$5,
     UA[Source],Source,
     UA[Year],Year,
     UA[Month],Month,
     UA[AccountCode],$B577&amp;$C577,
     UA[GroupStructure],GroupStructure
  )</f>
        <v>0</v>
      </c>
      <c r="AE577" s="60"/>
      <c r="AF577" s="61">
        <f>SUMIFS(
     UA[AmountYTD],
     UA[CompanyShortName],AF$5,
     UA[Source],Source,
     UA[Year],Year,
     UA[Month],Month,
     UA[AccountCode],$B577&amp;$C577,
     UA[GroupStructure],GroupStructure
  )</f>
        <v>0</v>
      </c>
      <c r="AG577" s="60"/>
      <c r="AH577" s="61">
        <f>SUMIFS(
     UA[AmountYTD],
     UA[CompanyShortName],AH$5,
     UA[Source],Source,
     UA[Year],Year,
     UA[Month],Month,
     UA[AccountCode],$B577&amp;$C577,
     UA[GroupStructure],GroupStructure
  )</f>
        <v>0</v>
      </c>
      <c r="AI577" s="60"/>
      <c r="AJ577" s="61">
        <f>SUMIFS(
     UA[AmountYTD],
     UA[CompanyShortName],AJ$5,
     UA[Source],Source,
     UA[Year],Year,
     UA[Month],Month,
     UA[AccountCode],$B577&amp;$C577,
     UA[GroupStructure],GroupStructure
  )</f>
        <v>0</v>
      </c>
      <c r="AK577" s="60"/>
      <c r="AL577" s="61">
        <f>SUMIFS(
     UA[AmountYTD],
     UA[CompanyShortName],AL$5,
     UA[Source],Source,
     UA[Year],Year,
     UA[Month],Month,
     UA[AccountCode],$B577&amp;$C577,
     UA[GroupStructure],GroupStructure
  )</f>
        <v>0</v>
      </c>
      <c r="AM577" s="60"/>
      <c r="AN577" s="61">
        <f>SUMIFS(
     UA[AmountYTD],
     UA[CompanyShortName],AN$5,
     UA[Source],Source,
     UA[Year],Year,
     UA[Month],Month,
     UA[AccountCode],$B577&amp;$C577,
     UA[GroupStructure],GroupStructure
  )</f>
        <v>0</v>
      </c>
      <c r="AO577" s="60"/>
      <c r="AP577" s="61">
        <f>SUMIFS(
     UA[AmountYTD],
     UA[CompanyShortName],AP$5,
     UA[Source],Source,
     UA[Year],Year,
     UA[Month],Month,
     UA[AccountCode],$B577&amp;$C577,
     UA[GroupStructure],GroupStructure
  )</f>
        <v>0</v>
      </c>
      <c r="AQ577" s="60"/>
      <c r="AR577" s="61">
        <f>SUMIFS(
     UA[AmountYTD],
     UA[CompanyShortName],AR$5,
     UA[Source],Source,
     UA[Year],Year,
     UA[Month],Month,
     UA[AccountCode],$B577&amp;$C577,
     UA[GroupStructure],GroupStructure
  )</f>
        <v>0</v>
      </c>
      <c r="AS577" s="60"/>
    </row>
    <row r="578" spans="1:45" ht="17.100000000000001" hidden="1" customHeight="1" outlineLevel="2" x14ac:dyDescent="0.25">
      <c r="D578" s="4" t="s">
        <v>125</v>
      </c>
      <c r="F578" s="43">
        <f>F577-SUM(F555:F561,F568:F573)</f>
        <v>0</v>
      </c>
      <c r="H578" s="43">
        <f t="shared" ref="H578" si="755">H577-SUM(H555:H561,H568:H573)</f>
        <v>0</v>
      </c>
      <c r="J578" s="43">
        <f t="shared" ref="J578" si="756">J577-SUM(J555:J561,J568:J573)</f>
        <v>0</v>
      </c>
      <c r="L578" s="43">
        <f t="shared" ref="L578" si="757">L577-SUM(L555:L561,L568:L573)</f>
        <v>0</v>
      </c>
      <c r="N578" s="43">
        <f t="shared" ref="N578" si="758">N577-SUM(N555:N561,N568:N573)</f>
        <v>0</v>
      </c>
      <c r="P578" s="43">
        <f t="shared" ref="P578" si="759">P577-SUM(P555:P561,P568:P573)</f>
        <v>0</v>
      </c>
      <c r="R578" s="43">
        <f t="shared" ref="R578" si="760">R577-SUM(R555:R561,R568:R573)</f>
        <v>0</v>
      </c>
      <c r="T578" s="43">
        <f t="shared" ref="T578" si="761">T577-SUM(T555:T561,T568:T573)</f>
        <v>0</v>
      </c>
      <c r="V578" s="43">
        <f t="shared" ref="V578" si="762">V577-SUM(V555:V561,V568:V573)</f>
        <v>0</v>
      </c>
      <c r="X578" s="43">
        <f t="shared" ref="X578" si="763">X577-SUM(X555:X561,X568:X573)</f>
        <v>0</v>
      </c>
      <c r="Z578" s="43">
        <f t="shared" ref="Z578" si="764">Z577-SUM(Z555:Z561,Z568:Z573)</f>
        <v>0</v>
      </c>
      <c r="AB578" s="43">
        <f t="shared" ref="AB578" si="765">AB577-SUM(AB555:AB561,AB568:AB573)</f>
        <v>0</v>
      </c>
      <c r="AD578" s="43">
        <f t="shared" ref="AD578" si="766">AD577-SUM(AD555:AD561,AD568:AD573)</f>
        <v>0</v>
      </c>
      <c r="AF578" s="43">
        <f t="shared" ref="AF578" si="767">AF577-SUM(AF555:AF561,AF568:AF573)</f>
        <v>0</v>
      </c>
      <c r="AH578" s="43">
        <f t="shared" ref="AH578" si="768">AH577-SUM(AH555:AH561,AH568:AH573)</f>
        <v>0</v>
      </c>
      <c r="AJ578" s="43">
        <f t="shared" ref="AJ578" si="769">AJ577-SUM(AJ555:AJ561,AJ568:AJ573)</f>
        <v>0</v>
      </c>
      <c r="AL578" s="43">
        <f t="shared" ref="AL578" si="770">AL577-SUM(AL555:AL561,AL568:AL573)</f>
        <v>0</v>
      </c>
      <c r="AN578" s="43">
        <f t="shared" ref="AN578" si="771">AN577-SUM(AN555:AN561,AN568:AN573)</f>
        <v>0</v>
      </c>
      <c r="AP578" s="43">
        <f t="shared" ref="AP578" si="772">AP577-SUM(AP555:AP561,AP568:AP573)</f>
        <v>0</v>
      </c>
      <c r="AR578" s="43">
        <f t="shared" ref="AR578" si="773">AR577-SUM(AR555:AR561,AR568:AR573)</f>
        <v>0</v>
      </c>
    </row>
    <row r="579" spans="1:45" ht="17.100000000000001" hidden="1" customHeight="1" outlineLevel="1" x14ac:dyDescent="0.25"/>
    <row r="580" spans="1:45" ht="17.100000000000001" hidden="1" customHeight="1" outlineLevel="1" collapsed="1" x14ac:dyDescent="0.25">
      <c r="A580" s="54"/>
      <c r="B580" s="54"/>
      <c r="C580" s="55"/>
      <c r="D580" s="54" t="s">
        <v>126</v>
      </c>
      <c r="E580" s="56"/>
      <c r="F580" s="57"/>
      <c r="G580" s="56"/>
      <c r="H580" s="57"/>
      <c r="I580" s="56"/>
      <c r="J580" s="57"/>
      <c r="K580" s="56"/>
      <c r="L580" s="57"/>
      <c r="M580" s="56"/>
      <c r="N580" s="57"/>
      <c r="O580" s="56"/>
      <c r="P580" s="57"/>
      <c r="Q580" s="56"/>
      <c r="R580" s="57"/>
      <c r="S580" s="56"/>
      <c r="T580" s="57"/>
      <c r="U580" s="56"/>
      <c r="V580" s="57"/>
      <c r="W580" s="56"/>
      <c r="X580" s="57"/>
      <c r="Y580" s="56"/>
      <c r="Z580" s="57"/>
      <c r="AA580" s="56"/>
      <c r="AB580" s="57"/>
      <c r="AC580" s="56"/>
      <c r="AD580" s="57"/>
      <c r="AE580" s="56"/>
      <c r="AF580" s="57"/>
      <c r="AG580" s="56"/>
      <c r="AH580" s="57"/>
      <c r="AI580" s="56"/>
      <c r="AJ580" s="57"/>
      <c r="AK580" s="56"/>
      <c r="AL580" s="57"/>
      <c r="AM580" s="56"/>
      <c r="AN580" s="57"/>
      <c r="AO580" s="56"/>
      <c r="AP580" s="57"/>
      <c r="AQ580" s="56"/>
      <c r="AR580" s="57"/>
      <c r="AS580" s="56"/>
    </row>
    <row r="581" spans="1:45" s="5" customFormat="1" ht="17.100000000000001" hidden="1" customHeight="1" outlineLevel="2" x14ac:dyDescent="0.25">
      <c r="A581" s="49"/>
      <c r="B581" s="49"/>
      <c r="C581" s="49"/>
      <c r="D581" s="49"/>
      <c r="F581" s="62"/>
      <c r="H581" s="62"/>
      <c r="J581" s="62"/>
      <c r="L581" s="62"/>
      <c r="N581" s="62"/>
      <c r="P581" s="62"/>
      <c r="R581" s="62"/>
      <c r="T581" s="62"/>
      <c r="V581" s="62"/>
      <c r="X581" s="62"/>
      <c r="Z581" s="62"/>
      <c r="AB581" s="62"/>
      <c r="AD581" s="62"/>
      <c r="AF581" s="62"/>
      <c r="AH581" s="62"/>
      <c r="AJ581" s="62"/>
      <c r="AL581" s="62"/>
      <c r="AN581" s="62"/>
      <c r="AP581" s="62"/>
      <c r="AR581" s="62"/>
    </row>
    <row r="582" spans="1:45" ht="17.100000000000001" hidden="1" customHeight="1" outlineLevel="2" x14ac:dyDescent="0.25">
      <c r="A582" s="4" t="s">
        <v>127</v>
      </c>
      <c r="B582" s="4">
        <f>B555</f>
        <v>0</v>
      </c>
      <c r="C582" s="4">
        <f>C555</f>
        <v>110</v>
      </c>
      <c r="D582" s="4" t="str">
        <f>D555</f>
        <v/>
      </c>
      <c r="F582" s="43">
        <f>-SUM(F583:F588)</f>
        <v>0</v>
      </c>
      <c r="H582" s="43">
        <f>-SUM(H583:H588)</f>
        <v>0</v>
      </c>
      <c r="J582" s="43">
        <f>-SUM(J583:J588)</f>
        <v>0</v>
      </c>
      <c r="L582" s="43">
        <f>-SUM(L583:L588)</f>
        <v>0</v>
      </c>
      <c r="N582" s="43">
        <f>-SUM(N583:N588)</f>
        <v>0</v>
      </c>
      <c r="P582" s="43">
        <f>-SUM(P583:P588)</f>
        <v>0</v>
      </c>
      <c r="R582" s="43">
        <f>-SUM(R583:R588)</f>
        <v>0</v>
      </c>
      <c r="T582" s="43">
        <f>-SUM(T583:T588)</f>
        <v>0</v>
      </c>
      <c r="V582" s="43">
        <f>-SUM(V583:V588)</f>
        <v>0</v>
      </c>
      <c r="X582" s="43">
        <f>-SUM(X583:X588)</f>
        <v>0</v>
      </c>
      <c r="Z582" s="43">
        <f>-SUM(Z583:Z588)</f>
        <v>0</v>
      </c>
      <c r="AB582" s="43">
        <f>-SUM(AB583:AB588)</f>
        <v>0</v>
      </c>
      <c r="AD582" s="43">
        <f>-SUM(AD583:AD588)</f>
        <v>0</v>
      </c>
      <c r="AF582" s="43">
        <f>-SUM(AF583:AF588)</f>
        <v>0</v>
      </c>
      <c r="AH582" s="43">
        <f>-SUM(AH583:AH588)</f>
        <v>0</v>
      </c>
      <c r="AJ582" s="43">
        <f>-SUM(AJ583:AJ588)</f>
        <v>0</v>
      </c>
      <c r="AL582" s="43">
        <f>-SUM(AL583:AL588)</f>
        <v>0</v>
      </c>
      <c r="AN582" s="43">
        <f>-SUM(AN583:AN588)</f>
        <v>0</v>
      </c>
      <c r="AP582" s="43">
        <f>-SUM(AP583:AP588)</f>
        <v>0</v>
      </c>
      <c r="AR582" s="43">
        <f>-SUM(AR583:AR588)</f>
        <v>0</v>
      </c>
    </row>
    <row r="583" spans="1:45" ht="17.100000000000001" hidden="1" customHeight="1" outlineLevel="2" x14ac:dyDescent="0.25">
      <c r="A583" s="4" t="s">
        <v>127</v>
      </c>
      <c r="B583" s="4">
        <f t="shared" ref="B583:D588" si="774">B556</f>
        <v>0</v>
      </c>
      <c r="C583" s="4">
        <f t="shared" si="774"/>
        <v>120</v>
      </c>
      <c r="D583" s="4" t="str">
        <f t="shared" si="774"/>
        <v/>
      </c>
      <c r="F583" s="42"/>
      <c r="H583" s="42"/>
      <c r="J583" s="42"/>
      <c r="L583" s="42"/>
      <c r="N583" s="42"/>
      <c r="P583" s="42"/>
      <c r="R583" s="42"/>
      <c r="T583" s="42"/>
      <c r="V583" s="42"/>
      <c r="X583" s="42"/>
      <c r="Z583" s="42"/>
      <c r="AB583" s="42"/>
      <c r="AD583" s="42"/>
      <c r="AF583" s="42"/>
      <c r="AH583" s="42"/>
      <c r="AJ583" s="42"/>
      <c r="AL583" s="42"/>
      <c r="AN583" s="42"/>
      <c r="AP583" s="42"/>
      <c r="AR583" s="42"/>
    </row>
    <row r="584" spans="1:45" ht="17.100000000000001" hidden="1" customHeight="1" outlineLevel="2" x14ac:dyDescent="0.25">
      <c r="A584" s="4" t="s">
        <v>127</v>
      </c>
      <c r="B584" s="4">
        <f t="shared" si="774"/>
        <v>0</v>
      </c>
      <c r="C584" s="4">
        <f t="shared" si="774"/>
        <v>130</v>
      </c>
      <c r="D584" s="4" t="str">
        <f t="shared" si="774"/>
        <v/>
      </c>
      <c r="F584" s="42"/>
      <c r="H584" s="42"/>
      <c r="J584" s="42"/>
      <c r="L584" s="42"/>
      <c r="N584" s="42"/>
      <c r="P584" s="42"/>
      <c r="R584" s="42"/>
      <c r="T584" s="42"/>
      <c r="V584" s="42"/>
      <c r="X584" s="42"/>
      <c r="Z584" s="42"/>
      <c r="AB584" s="42"/>
      <c r="AD584" s="42"/>
      <c r="AF584" s="42"/>
      <c r="AH584" s="42"/>
      <c r="AJ584" s="42"/>
      <c r="AL584" s="42"/>
      <c r="AN584" s="42"/>
      <c r="AP584" s="42"/>
      <c r="AR584" s="42"/>
    </row>
    <row r="585" spans="1:45" ht="17.100000000000001" hidden="1" customHeight="1" outlineLevel="2" x14ac:dyDescent="0.25">
      <c r="A585" s="4" t="s">
        <v>127</v>
      </c>
      <c r="B585" s="4">
        <f t="shared" si="774"/>
        <v>0</v>
      </c>
      <c r="C585" s="4">
        <f t="shared" si="774"/>
        <v>140</v>
      </c>
      <c r="D585" s="4" t="str">
        <f t="shared" si="774"/>
        <v/>
      </c>
      <c r="F585" s="42"/>
      <c r="H585" s="42"/>
      <c r="J585" s="42"/>
      <c r="L585" s="42"/>
      <c r="N585" s="42"/>
      <c r="P585" s="42"/>
      <c r="R585" s="42"/>
      <c r="T585" s="42"/>
      <c r="V585" s="42"/>
      <c r="X585" s="42"/>
      <c r="Z585" s="42"/>
      <c r="AB585" s="42"/>
      <c r="AD585" s="42"/>
      <c r="AF585" s="42"/>
      <c r="AH585" s="42"/>
      <c r="AJ585" s="42"/>
      <c r="AL585" s="42"/>
      <c r="AN585" s="42"/>
      <c r="AP585" s="42"/>
      <c r="AR585" s="42"/>
    </row>
    <row r="586" spans="1:45" ht="17.100000000000001" hidden="1" customHeight="1" outlineLevel="2" x14ac:dyDescent="0.25">
      <c r="A586" s="4" t="s">
        <v>127</v>
      </c>
      <c r="B586" s="4">
        <f t="shared" si="774"/>
        <v>0</v>
      </c>
      <c r="C586" s="4">
        <f t="shared" si="774"/>
        <v>150</v>
      </c>
      <c r="D586" s="4" t="str">
        <f t="shared" si="774"/>
        <v/>
      </c>
      <c r="F586" s="42"/>
      <c r="H586" s="42"/>
      <c r="J586" s="42"/>
      <c r="L586" s="42"/>
      <c r="N586" s="42"/>
      <c r="P586" s="42"/>
      <c r="R586" s="42"/>
      <c r="T586" s="42"/>
      <c r="V586" s="42"/>
      <c r="X586" s="42"/>
      <c r="Z586" s="42"/>
      <c r="AB586" s="42"/>
      <c r="AD586" s="42"/>
      <c r="AF586" s="42"/>
      <c r="AH586" s="42"/>
      <c r="AJ586" s="42"/>
      <c r="AL586" s="42"/>
      <c r="AN586" s="42"/>
      <c r="AP586" s="42"/>
      <c r="AR586" s="42"/>
    </row>
    <row r="587" spans="1:45" ht="17.100000000000001" hidden="1" customHeight="1" outlineLevel="2" x14ac:dyDescent="0.25">
      <c r="A587" s="4" t="s">
        <v>127</v>
      </c>
      <c r="B587" s="4">
        <f t="shared" si="774"/>
        <v>0</v>
      </c>
      <c r="C587" s="4">
        <f t="shared" si="774"/>
        <v>160</v>
      </c>
      <c r="D587" s="4" t="str">
        <f t="shared" si="774"/>
        <v/>
      </c>
      <c r="F587" s="42"/>
      <c r="H587" s="42"/>
      <c r="J587" s="42"/>
      <c r="L587" s="42"/>
      <c r="N587" s="42"/>
      <c r="P587" s="42"/>
      <c r="R587" s="42"/>
      <c r="T587" s="42"/>
      <c r="V587" s="42"/>
      <c r="X587" s="42"/>
      <c r="Z587" s="42"/>
      <c r="AB587" s="42"/>
      <c r="AD587" s="42"/>
      <c r="AF587" s="42"/>
      <c r="AH587" s="42"/>
      <c r="AJ587" s="42"/>
      <c r="AL587" s="42"/>
      <c r="AN587" s="42"/>
      <c r="AP587" s="42"/>
      <c r="AR587" s="42"/>
    </row>
    <row r="588" spans="1:45" ht="17.100000000000001" hidden="1" customHeight="1" outlineLevel="2" x14ac:dyDescent="0.25">
      <c r="A588" s="4" t="s">
        <v>127</v>
      </c>
      <c r="B588" s="4">
        <f t="shared" si="774"/>
        <v>0</v>
      </c>
      <c r="C588" s="4">
        <f t="shared" si="774"/>
        <v>170</v>
      </c>
      <c r="D588" s="4" t="str">
        <f t="shared" si="774"/>
        <v/>
      </c>
      <c r="F588" s="42"/>
      <c r="H588" s="42"/>
      <c r="J588" s="42"/>
      <c r="L588" s="42"/>
      <c r="N588" s="42"/>
      <c r="P588" s="42"/>
      <c r="R588" s="42"/>
      <c r="T588" s="42"/>
      <c r="V588" s="42"/>
      <c r="X588" s="42"/>
      <c r="Z588" s="42"/>
      <c r="AB588" s="42"/>
      <c r="AD588" s="42"/>
      <c r="AF588" s="42"/>
      <c r="AH588" s="42"/>
      <c r="AJ588" s="42"/>
      <c r="AL588" s="42"/>
      <c r="AN588" s="42"/>
      <c r="AP588" s="42"/>
      <c r="AR588" s="42"/>
    </row>
    <row r="589" spans="1:45" ht="17.100000000000001" hidden="1" customHeight="1" outlineLevel="2" x14ac:dyDescent="0.25"/>
    <row r="590" spans="1:45" ht="17.100000000000001" hidden="1" customHeight="1" outlineLevel="2" x14ac:dyDescent="0.25">
      <c r="A590" s="4" t="s">
        <v>127</v>
      </c>
      <c r="B590" s="4">
        <f>B568</f>
        <v>0</v>
      </c>
      <c r="C590" s="4">
        <f>C568</f>
        <v>310</v>
      </c>
      <c r="D590" s="4" t="str">
        <f>D568</f>
        <v/>
      </c>
      <c r="F590" s="43">
        <f>-SUM(F591:F595)</f>
        <v>0</v>
      </c>
      <c r="H590" s="43">
        <f>-SUM(H591:H595)</f>
        <v>0</v>
      </c>
      <c r="J590" s="43">
        <f>-SUM(J591:J595)</f>
        <v>0</v>
      </c>
      <c r="L590" s="43">
        <f>-SUM(L591:L595)</f>
        <v>0</v>
      </c>
      <c r="N590" s="43">
        <f>-SUM(N591:N595)</f>
        <v>0</v>
      </c>
      <c r="P590" s="43">
        <f>-SUM(P591:P595)</f>
        <v>0</v>
      </c>
      <c r="R590" s="43">
        <f>-SUM(R591:R595)</f>
        <v>0</v>
      </c>
      <c r="T590" s="43">
        <f>-SUM(T591:T595)</f>
        <v>0</v>
      </c>
      <c r="V590" s="43">
        <f>-SUM(V591:V595)</f>
        <v>0</v>
      </c>
      <c r="X590" s="43">
        <f>-SUM(X591:X595)</f>
        <v>0</v>
      </c>
      <c r="Z590" s="43">
        <f>-SUM(Z591:Z595)</f>
        <v>0</v>
      </c>
      <c r="AB590" s="43">
        <f>-SUM(AB591:AB595)</f>
        <v>0</v>
      </c>
      <c r="AD590" s="43">
        <f>-SUM(AD591:AD595)</f>
        <v>0</v>
      </c>
      <c r="AF590" s="43">
        <f>-SUM(AF591:AF595)</f>
        <v>0</v>
      </c>
      <c r="AH590" s="43">
        <f>-SUM(AH591:AH595)</f>
        <v>0</v>
      </c>
      <c r="AJ590" s="43">
        <f>-SUM(AJ591:AJ595)</f>
        <v>0</v>
      </c>
      <c r="AL590" s="43">
        <f>-SUM(AL591:AL595)</f>
        <v>0</v>
      </c>
      <c r="AN590" s="43">
        <f>-SUM(AN591:AN595)</f>
        <v>0</v>
      </c>
      <c r="AP590" s="43">
        <f>-SUM(AP591:AP595)</f>
        <v>0</v>
      </c>
      <c r="AR590" s="43">
        <f>-SUM(AR591:AR595)</f>
        <v>0</v>
      </c>
    </row>
    <row r="591" spans="1:45" ht="17.100000000000001" hidden="1" customHeight="1" outlineLevel="2" x14ac:dyDescent="0.25">
      <c r="A591" s="4" t="s">
        <v>127</v>
      </c>
      <c r="B591" s="4">
        <f t="shared" ref="B591:C595" si="775">B569</f>
        <v>0</v>
      </c>
      <c r="C591" s="4">
        <f t="shared" si="775"/>
        <v>320</v>
      </c>
      <c r="D591" s="4" t="str">
        <f>D569</f>
        <v/>
      </c>
      <c r="F591" s="42"/>
      <c r="H591" s="42"/>
      <c r="J591" s="42"/>
      <c r="L591" s="42"/>
      <c r="N591" s="42"/>
      <c r="P591" s="42"/>
      <c r="R591" s="42"/>
      <c r="T591" s="42"/>
      <c r="V591" s="42"/>
      <c r="X591" s="42"/>
      <c r="Z591" s="42"/>
      <c r="AB591" s="42"/>
      <c r="AD591" s="42"/>
      <c r="AF591" s="42"/>
      <c r="AH591" s="42"/>
      <c r="AJ591" s="42"/>
      <c r="AL591" s="42"/>
      <c r="AN591" s="42"/>
      <c r="AP591" s="42"/>
      <c r="AR591" s="42"/>
    </row>
    <row r="592" spans="1:45" ht="17.100000000000001" hidden="1" customHeight="1" outlineLevel="2" x14ac:dyDescent="0.25">
      <c r="A592" s="4" t="s">
        <v>127</v>
      </c>
      <c r="B592" s="4">
        <f t="shared" si="775"/>
        <v>0</v>
      </c>
      <c r="C592" s="4">
        <f t="shared" si="775"/>
        <v>330</v>
      </c>
      <c r="D592" s="4" t="str">
        <f>D570</f>
        <v/>
      </c>
      <c r="F592" s="42"/>
      <c r="H592" s="42"/>
      <c r="J592" s="42"/>
      <c r="L592" s="42"/>
      <c r="N592" s="42"/>
      <c r="P592" s="42"/>
      <c r="R592" s="42"/>
      <c r="T592" s="42"/>
      <c r="V592" s="42"/>
      <c r="X592" s="42"/>
      <c r="Z592" s="42"/>
      <c r="AB592" s="42"/>
      <c r="AD592" s="42"/>
      <c r="AF592" s="42"/>
      <c r="AH592" s="42"/>
      <c r="AJ592" s="42"/>
      <c r="AL592" s="42"/>
      <c r="AN592" s="42"/>
      <c r="AP592" s="42"/>
      <c r="AR592" s="42"/>
    </row>
    <row r="593" spans="1:45" ht="17.100000000000001" hidden="1" customHeight="1" outlineLevel="2" x14ac:dyDescent="0.25">
      <c r="A593" s="4" t="s">
        <v>127</v>
      </c>
      <c r="B593" s="4">
        <f t="shared" si="775"/>
        <v>0</v>
      </c>
      <c r="C593" s="4">
        <f t="shared" si="775"/>
        <v>340</v>
      </c>
      <c r="D593" s="4" t="str">
        <f>D571</f>
        <v/>
      </c>
      <c r="F593" s="42"/>
      <c r="H593" s="42"/>
      <c r="J593" s="42"/>
      <c r="L593" s="42"/>
      <c r="N593" s="42"/>
      <c r="P593" s="42"/>
      <c r="R593" s="42"/>
      <c r="T593" s="42"/>
      <c r="V593" s="42"/>
      <c r="X593" s="42"/>
      <c r="Z593" s="42"/>
      <c r="AB593" s="42"/>
      <c r="AD593" s="42"/>
      <c r="AF593" s="42"/>
      <c r="AH593" s="42"/>
      <c r="AJ593" s="42"/>
      <c r="AL593" s="42"/>
      <c r="AN593" s="42"/>
      <c r="AP593" s="42"/>
      <c r="AR593" s="42"/>
    </row>
    <row r="594" spans="1:45" ht="17.100000000000001" hidden="1" customHeight="1" outlineLevel="2" x14ac:dyDescent="0.25">
      <c r="A594" s="4" t="s">
        <v>127</v>
      </c>
      <c r="B594" s="4">
        <f t="shared" si="775"/>
        <v>0</v>
      </c>
      <c r="C594" s="4">
        <f t="shared" si="775"/>
        <v>350</v>
      </c>
      <c r="D594" s="4" t="str">
        <f>D572</f>
        <v/>
      </c>
      <c r="F594" s="42"/>
      <c r="H594" s="42"/>
      <c r="J594" s="42"/>
      <c r="L594" s="42"/>
      <c r="N594" s="42"/>
      <c r="P594" s="42"/>
      <c r="R594" s="42"/>
      <c r="T594" s="42"/>
      <c r="V594" s="42"/>
      <c r="X594" s="42"/>
      <c r="Z594" s="42"/>
      <c r="AB594" s="42"/>
      <c r="AD594" s="42"/>
      <c r="AF594" s="42"/>
      <c r="AH594" s="42"/>
      <c r="AJ594" s="42"/>
      <c r="AL594" s="42"/>
      <c r="AN594" s="42"/>
      <c r="AP594" s="42"/>
      <c r="AR594" s="42"/>
    </row>
    <row r="595" spans="1:45" ht="17.100000000000001" hidden="1" customHeight="1" outlineLevel="2" x14ac:dyDescent="0.25">
      <c r="A595" s="4" t="s">
        <v>127</v>
      </c>
      <c r="B595" s="4">
        <f t="shared" si="775"/>
        <v>0</v>
      </c>
      <c r="C595" s="4">
        <f t="shared" si="775"/>
        <v>360</v>
      </c>
      <c r="D595" s="4" t="str">
        <f>D573</f>
        <v/>
      </c>
      <c r="F595" s="42"/>
      <c r="H595" s="42"/>
      <c r="J595" s="42"/>
      <c r="L595" s="42"/>
      <c r="N595" s="42"/>
      <c r="P595" s="42"/>
      <c r="R595" s="42"/>
      <c r="T595" s="42"/>
      <c r="V595" s="42"/>
      <c r="X595" s="42"/>
      <c r="Z595" s="42"/>
      <c r="AB595" s="42"/>
      <c r="AD595" s="42"/>
      <c r="AF595" s="42"/>
      <c r="AH595" s="42"/>
      <c r="AJ595" s="42"/>
      <c r="AL595" s="42"/>
      <c r="AN595" s="42"/>
      <c r="AP595" s="42"/>
      <c r="AR595" s="42"/>
    </row>
    <row r="596" spans="1:45" ht="17.100000000000001" hidden="1" customHeight="1" outlineLevel="1" x14ac:dyDescent="0.25"/>
    <row r="597" spans="1:45" ht="17.100000000000001" hidden="1" customHeight="1" outlineLevel="1" collapsed="1" x14ac:dyDescent="0.25">
      <c r="A597" s="54"/>
      <c r="B597" s="54"/>
      <c r="C597" s="55"/>
      <c r="D597" s="54" t="s">
        <v>128</v>
      </c>
      <c r="E597" s="56"/>
      <c r="F597" s="57"/>
      <c r="G597" s="56"/>
      <c r="H597" s="57"/>
      <c r="I597" s="56"/>
      <c r="J597" s="57"/>
      <c r="K597" s="56"/>
      <c r="L597" s="57"/>
      <c r="M597" s="56"/>
      <c r="N597" s="57"/>
      <c r="O597" s="56"/>
      <c r="P597" s="57"/>
      <c r="Q597" s="56"/>
      <c r="R597" s="57"/>
      <c r="S597" s="56"/>
      <c r="T597" s="57"/>
      <c r="U597" s="56"/>
      <c r="V597" s="57"/>
      <c r="W597" s="56"/>
      <c r="X597" s="57"/>
      <c r="Y597" s="56"/>
      <c r="Z597" s="57"/>
      <c r="AA597" s="56"/>
      <c r="AB597" s="57"/>
      <c r="AC597" s="56"/>
      <c r="AD597" s="57"/>
      <c r="AE597" s="56"/>
      <c r="AF597" s="57"/>
      <c r="AG597" s="56"/>
      <c r="AH597" s="57"/>
      <c r="AI597" s="56"/>
      <c r="AJ597" s="57"/>
      <c r="AK597" s="56"/>
      <c r="AL597" s="57"/>
      <c r="AM597" s="56"/>
      <c r="AN597" s="57"/>
      <c r="AO597" s="56"/>
      <c r="AP597" s="57"/>
      <c r="AQ597" s="56"/>
      <c r="AR597" s="57"/>
      <c r="AS597" s="56"/>
    </row>
    <row r="598" spans="1:45" ht="17.100000000000001" hidden="1" customHeight="1" outlineLevel="2" x14ac:dyDescent="0.25"/>
    <row r="599" spans="1:45" s="5" customFormat="1" ht="17.100000000000001" hidden="1" customHeight="1" outlineLevel="2" x14ac:dyDescent="0.25">
      <c r="A599" s="58"/>
      <c r="B599" s="58"/>
      <c r="C599" s="58"/>
      <c r="D599" s="58" t="e">
        <f>D552</f>
        <v>#N/A</v>
      </c>
      <c r="E599" s="60"/>
      <c r="F599" s="61">
        <f>F552</f>
        <v>0</v>
      </c>
      <c r="G599" s="60"/>
      <c r="H599" s="61">
        <f>H552</f>
        <v>0</v>
      </c>
      <c r="I599" s="60"/>
      <c r="J599" s="61">
        <f>J552</f>
        <v>0</v>
      </c>
      <c r="K599" s="60"/>
      <c r="L599" s="61">
        <f>L552</f>
        <v>0</v>
      </c>
      <c r="M599" s="60"/>
      <c r="N599" s="61">
        <f>N552</f>
        <v>0</v>
      </c>
      <c r="O599" s="60"/>
      <c r="P599" s="61">
        <f>P552</f>
        <v>0</v>
      </c>
      <c r="Q599" s="60"/>
      <c r="R599" s="61">
        <f>R552</f>
        <v>0</v>
      </c>
      <c r="S599" s="60"/>
      <c r="T599" s="61">
        <f>T552</f>
        <v>0</v>
      </c>
      <c r="U599" s="60"/>
      <c r="V599" s="61">
        <f>V552</f>
        <v>0</v>
      </c>
      <c r="W599" s="60"/>
      <c r="X599" s="61">
        <f>X552</f>
        <v>0</v>
      </c>
      <c r="Y599" s="60"/>
      <c r="Z599" s="61">
        <f>Z552</f>
        <v>0</v>
      </c>
      <c r="AA599" s="60"/>
      <c r="AB599" s="61">
        <f>AB552</f>
        <v>0</v>
      </c>
      <c r="AC599" s="60"/>
      <c r="AD599" s="61">
        <f>AD552</f>
        <v>0</v>
      </c>
      <c r="AE599" s="60"/>
      <c r="AF599" s="61">
        <f>AF552</f>
        <v>0</v>
      </c>
      <c r="AG599" s="60"/>
      <c r="AH599" s="61">
        <f>AH552</f>
        <v>0</v>
      </c>
      <c r="AI599" s="60"/>
      <c r="AJ599" s="61">
        <f>AJ552</f>
        <v>0</v>
      </c>
      <c r="AK599" s="60"/>
      <c r="AL599" s="61">
        <f>AL552</f>
        <v>0</v>
      </c>
      <c r="AM599" s="60"/>
      <c r="AN599" s="61">
        <f>AN552</f>
        <v>0</v>
      </c>
      <c r="AO599" s="60"/>
      <c r="AP599" s="61">
        <f>AP552</f>
        <v>0</v>
      </c>
      <c r="AQ599" s="60"/>
      <c r="AR599" s="61">
        <f>AR552</f>
        <v>0</v>
      </c>
      <c r="AS599" s="60"/>
    </row>
    <row r="600" spans="1:45" ht="17.100000000000001" hidden="1" customHeight="1" outlineLevel="2" x14ac:dyDescent="0.25">
      <c r="D600" s="4" t="s">
        <v>124</v>
      </c>
      <c r="F600" s="43">
        <f>F602-F599</f>
        <v>0</v>
      </c>
      <c r="H600" s="43">
        <f>H602-H599</f>
        <v>0</v>
      </c>
      <c r="J600" s="43">
        <f>J602-J599</f>
        <v>0</v>
      </c>
      <c r="L600" s="43">
        <f>L602-L599</f>
        <v>0</v>
      </c>
      <c r="N600" s="43">
        <f>N602-N599</f>
        <v>0</v>
      </c>
      <c r="P600" s="43">
        <f>P602-P599</f>
        <v>0</v>
      </c>
      <c r="R600" s="43">
        <f>R602-R599</f>
        <v>0</v>
      </c>
      <c r="T600" s="43">
        <f>T602-T599</f>
        <v>0</v>
      </c>
      <c r="V600" s="43">
        <f>V602-V599</f>
        <v>0</v>
      </c>
      <c r="X600" s="43">
        <f>X602-X599</f>
        <v>0</v>
      </c>
      <c r="Z600" s="43">
        <f>Z602-Z599</f>
        <v>0</v>
      </c>
      <c r="AB600" s="43">
        <f>AB602-AB599</f>
        <v>0</v>
      </c>
      <c r="AD600" s="43">
        <f>AD602-AD599</f>
        <v>0</v>
      </c>
      <c r="AF600" s="43">
        <f>AF602-AF599</f>
        <v>0</v>
      </c>
      <c r="AH600" s="43">
        <f>AH602-AH599</f>
        <v>0</v>
      </c>
      <c r="AJ600" s="43">
        <f>AJ602-AJ599</f>
        <v>0</v>
      </c>
      <c r="AL600" s="43">
        <f>AL602-AL599</f>
        <v>0</v>
      </c>
      <c r="AN600" s="43">
        <f>AN602-AN599</f>
        <v>0</v>
      </c>
      <c r="AP600" s="43">
        <f>AP602-AP599</f>
        <v>0</v>
      </c>
      <c r="AR600" s="43">
        <f>AR602-AR599</f>
        <v>0</v>
      </c>
    </row>
    <row r="601" spans="1:45" ht="17.100000000000001" hidden="1" customHeight="1" outlineLevel="2" x14ac:dyDescent="0.25"/>
    <row r="602" spans="1:45" ht="17.100000000000001" hidden="1" customHeight="1" outlineLevel="2" x14ac:dyDescent="0.25">
      <c r="D602" s="4" t="str">
        <f>D555</f>
        <v/>
      </c>
      <c r="F602" s="43">
        <f>SUM(F555,F582)</f>
        <v>0</v>
      </c>
      <c r="H602" s="43">
        <f>SUM(H555,H582)</f>
        <v>0</v>
      </c>
      <c r="J602" s="43">
        <f>SUM(J555,J582)</f>
        <v>0</v>
      </c>
      <c r="L602" s="43">
        <f>SUM(L555,L582)</f>
        <v>0</v>
      </c>
      <c r="N602" s="43">
        <f>SUM(N555,N582)</f>
        <v>0</v>
      </c>
      <c r="P602" s="43">
        <f>SUM(P555,P582)</f>
        <v>0</v>
      </c>
      <c r="R602" s="43">
        <f>SUM(R555,R582)</f>
        <v>0</v>
      </c>
      <c r="T602" s="43">
        <f>SUM(T555,T582)</f>
        <v>0</v>
      </c>
      <c r="V602" s="43">
        <f>SUM(V555,V582)</f>
        <v>0</v>
      </c>
      <c r="X602" s="43">
        <f>SUM(X555,X582)</f>
        <v>0</v>
      </c>
      <c r="Z602" s="43">
        <f>SUM(Z555,Z582)</f>
        <v>0</v>
      </c>
      <c r="AB602" s="43">
        <f>SUM(AB555,AB582)</f>
        <v>0</v>
      </c>
      <c r="AD602" s="43">
        <f>SUM(AD555,AD582)</f>
        <v>0</v>
      </c>
      <c r="AF602" s="43">
        <f>SUM(AF555,AF582)</f>
        <v>0</v>
      </c>
      <c r="AH602" s="43">
        <f>SUM(AH555,AH582)</f>
        <v>0</v>
      </c>
      <c r="AJ602" s="43">
        <f>SUM(AJ555,AJ582)</f>
        <v>0</v>
      </c>
      <c r="AL602" s="43">
        <f>SUM(AL555,AL582)</f>
        <v>0</v>
      </c>
      <c r="AN602" s="43">
        <f>SUM(AN555,AN582)</f>
        <v>0</v>
      </c>
      <c r="AP602" s="43">
        <f>SUM(AP555,AP582)</f>
        <v>0</v>
      </c>
      <c r="AR602" s="43">
        <f>SUM(AR555,AR582)</f>
        <v>0</v>
      </c>
    </row>
    <row r="603" spans="1:45" ht="17.100000000000001" hidden="1" customHeight="1" outlineLevel="2" x14ac:dyDescent="0.25">
      <c r="D603" s="4" t="str">
        <f>D556</f>
        <v/>
      </c>
      <c r="F603" s="43">
        <f t="shared" ref="F603:F608" si="776">SUM(F556,F583)</f>
        <v>0</v>
      </c>
      <c r="H603" s="43">
        <f t="shared" ref="H603:J608" si="777">SUM(H556,H583)</f>
        <v>0</v>
      </c>
      <c r="J603" s="43">
        <f t="shared" si="777"/>
        <v>0</v>
      </c>
      <c r="L603" s="43">
        <f t="shared" ref="L603:L608" si="778">SUM(L556,L583)</f>
        <v>0</v>
      </c>
      <c r="N603" s="43">
        <f t="shared" ref="N603:N608" si="779">SUM(N556,N583)</f>
        <v>0</v>
      </c>
      <c r="P603" s="43">
        <f t="shared" ref="P603:P608" si="780">SUM(P556,P583)</f>
        <v>0</v>
      </c>
      <c r="R603" s="43">
        <f t="shared" ref="R603:R608" si="781">SUM(R556,R583)</f>
        <v>0</v>
      </c>
      <c r="T603" s="43">
        <f t="shared" ref="T603:T608" si="782">SUM(T556,T583)</f>
        <v>0</v>
      </c>
      <c r="V603" s="43">
        <f t="shared" ref="V603:V608" si="783">SUM(V556,V583)</f>
        <v>0</v>
      </c>
      <c r="X603" s="43">
        <f t="shared" ref="X603:X608" si="784">SUM(X556,X583)</f>
        <v>0</v>
      </c>
      <c r="Z603" s="43">
        <f t="shared" ref="Z603:Z608" si="785">SUM(Z556,Z583)</f>
        <v>0</v>
      </c>
      <c r="AB603" s="43">
        <f t="shared" ref="AB603:AB608" si="786">SUM(AB556,AB583)</f>
        <v>0</v>
      </c>
      <c r="AD603" s="43">
        <f t="shared" ref="AD603:AD608" si="787">SUM(AD556,AD583)</f>
        <v>0</v>
      </c>
      <c r="AF603" s="43">
        <f t="shared" ref="AF603:AF608" si="788">SUM(AF556,AF583)</f>
        <v>0</v>
      </c>
      <c r="AH603" s="43">
        <f t="shared" ref="AH603:AH608" si="789">SUM(AH556,AH583)</f>
        <v>0</v>
      </c>
      <c r="AJ603" s="43">
        <f t="shared" ref="AJ603:AJ608" si="790">SUM(AJ556,AJ583)</f>
        <v>0</v>
      </c>
      <c r="AL603" s="43">
        <f t="shared" ref="AL603:AL608" si="791">SUM(AL556,AL583)</f>
        <v>0</v>
      </c>
      <c r="AN603" s="43">
        <f t="shared" ref="AN603:AN608" si="792">SUM(AN556,AN583)</f>
        <v>0</v>
      </c>
      <c r="AP603" s="43">
        <f t="shared" ref="AP603:AP608" si="793">SUM(AP556,AP583)</f>
        <v>0</v>
      </c>
      <c r="AR603" s="43">
        <f t="shared" ref="AR603:AR608" si="794">SUM(AR556,AR583)</f>
        <v>0</v>
      </c>
    </row>
    <row r="604" spans="1:45" ht="17.100000000000001" hidden="1" customHeight="1" outlineLevel="2" x14ac:dyDescent="0.25">
      <c r="D604" s="4" t="str">
        <f t="shared" ref="D604:D609" si="795">D557</f>
        <v/>
      </c>
      <c r="F604" s="43">
        <f t="shared" si="776"/>
        <v>0</v>
      </c>
      <c r="H604" s="43">
        <f t="shared" si="777"/>
        <v>0</v>
      </c>
      <c r="J604" s="43">
        <f t="shared" si="777"/>
        <v>0</v>
      </c>
      <c r="L604" s="43">
        <f t="shared" si="778"/>
        <v>0</v>
      </c>
      <c r="N604" s="43">
        <f t="shared" si="779"/>
        <v>0</v>
      </c>
      <c r="P604" s="43">
        <f t="shared" si="780"/>
        <v>0</v>
      </c>
      <c r="R604" s="43">
        <f t="shared" si="781"/>
        <v>0</v>
      </c>
      <c r="T604" s="43">
        <f t="shared" si="782"/>
        <v>0</v>
      </c>
      <c r="V604" s="43">
        <f t="shared" si="783"/>
        <v>0</v>
      </c>
      <c r="X604" s="43">
        <f t="shared" si="784"/>
        <v>0</v>
      </c>
      <c r="Z604" s="43">
        <f t="shared" si="785"/>
        <v>0</v>
      </c>
      <c r="AB604" s="43">
        <f t="shared" si="786"/>
        <v>0</v>
      </c>
      <c r="AD604" s="43">
        <f t="shared" si="787"/>
        <v>0</v>
      </c>
      <c r="AF604" s="43">
        <f t="shared" si="788"/>
        <v>0</v>
      </c>
      <c r="AH604" s="43">
        <f t="shared" si="789"/>
        <v>0</v>
      </c>
      <c r="AJ604" s="43">
        <f t="shared" si="790"/>
        <v>0</v>
      </c>
      <c r="AL604" s="43">
        <f t="shared" si="791"/>
        <v>0</v>
      </c>
      <c r="AN604" s="43">
        <f t="shared" si="792"/>
        <v>0</v>
      </c>
      <c r="AP604" s="43">
        <f t="shared" si="793"/>
        <v>0</v>
      </c>
      <c r="AR604" s="43">
        <f t="shared" si="794"/>
        <v>0</v>
      </c>
    </row>
    <row r="605" spans="1:45" ht="17.100000000000001" hidden="1" customHeight="1" outlineLevel="2" x14ac:dyDescent="0.25">
      <c r="D605" s="4" t="str">
        <f t="shared" si="795"/>
        <v/>
      </c>
      <c r="F605" s="43">
        <f t="shared" si="776"/>
        <v>0</v>
      </c>
      <c r="H605" s="43">
        <f t="shared" si="777"/>
        <v>0</v>
      </c>
      <c r="J605" s="43">
        <f t="shared" si="777"/>
        <v>0</v>
      </c>
      <c r="L605" s="43">
        <f t="shared" si="778"/>
        <v>0</v>
      </c>
      <c r="N605" s="43">
        <f t="shared" si="779"/>
        <v>0</v>
      </c>
      <c r="P605" s="43">
        <f t="shared" si="780"/>
        <v>0</v>
      </c>
      <c r="R605" s="43">
        <f t="shared" si="781"/>
        <v>0</v>
      </c>
      <c r="T605" s="43">
        <f t="shared" si="782"/>
        <v>0</v>
      </c>
      <c r="V605" s="43">
        <f t="shared" si="783"/>
        <v>0</v>
      </c>
      <c r="X605" s="43">
        <f t="shared" si="784"/>
        <v>0</v>
      </c>
      <c r="Z605" s="43">
        <f t="shared" si="785"/>
        <v>0</v>
      </c>
      <c r="AB605" s="43">
        <f t="shared" si="786"/>
        <v>0</v>
      </c>
      <c r="AD605" s="43">
        <f t="shared" si="787"/>
        <v>0</v>
      </c>
      <c r="AF605" s="43">
        <f t="shared" si="788"/>
        <v>0</v>
      </c>
      <c r="AH605" s="43">
        <f t="shared" si="789"/>
        <v>0</v>
      </c>
      <c r="AJ605" s="43">
        <f t="shared" si="790"/>
        <v>0</v>
      </c>
      <c r="AL605" s="43">
        <f t="shared" si="791"/>
        <v>0</v>
      </c>
      <c r="AN605" s="43">
        <f t="shared" si="792"/>
        <v>0</v>
      </c>
      <c r="AP605" s="43">
        <f t="shared" si="793"/>
        <v>0</v>
      </c>
      <c r="AR605" s="43">
        <f t="shared" si="794"/>
        <v>0</v>
      </c>
    </row>
    <row r="606" spans="1:45" ht="17.100000000000001" hidden="1" customHeight="1" outlineLevel="2" x14ac:dyDescent="0.25">
      <c r="D606" s="4" t="str">
        <f t="shared" si="795"/>
        <v/>
      </c>
      <c r="F606" s="43">
        <f t="shared" si="776"/>
        <v>0</v>
      </c>
      <c r="H606" s="43">
        <f t="shared" si="777"/>
        <v>0</v>
      </c>
      <c r="J606" s="43">
        <f t="shared" si="777"/>
        <v>0</v>
      </c>
      <c r="L606" s="43">
        <f t="shared" si="778"/>
        <v>0</v>
      </c>
      <c r="N606" s="43">
        <f t="shared" si="779"/>
        <v>0</v>
      </c>
      <c r="P606" s="43">
        <f t="shared" si="780"/>
        <v>0</v>
      </c>
      <c r="R606" s="43">
        <f t="shared" si="781"/>
        <v>0</v>
      </c>
      <c r="T606" s="43">
        <f t="shared" si="782"/>
        <v>0</v>
      </c>
      <c r="V606" s="43">
        <f t="shared" si="783"/>
        <v>0</v>
      </c>
      <c r="X606" s="43">
        <f t="shared" si="784"/>
        <v>0</v>
      </c>
      <c r="Z606" s="43">
        <f t="shared" si="785"/>
        <v>0</v>
      </c>
      <c r="AB606" s="43">
        <f t="shared" si="786"/>
        <v>0</v>
      </c>
      <c r="AD606" s="43">
        <f t="shared" si="787"/>
        <v>0</v>
      </c>
      <c r="AF606" s="43">
        <f t="shared" si="788"/>
        <v>0</v>
      </c>
      <c r="AH606" s="43">
        <f t="shared" si="789"/>
        <v>0</v>
      </c>
      <c r="AJ606" s="43">
        <f t="shared" si="790"/>
        <v>0</v>
      </c>
      <c r="AL606" s="43">
        <f t="shared" si="791"/>
        <v>0</v>
      </c>
      <c r="AN606" s="43">
        <f t="shared" si="792"/>
        <v>0</v>
      </c>
      <c r="AP606" s="43">
        <f t="shared" si="793"/>
        <v>0</v>
      </c>
      <c r="AR606" s="43">
        <f t="shared" si="794"/>
        <v>0</v>
      </c>
    </row>
    <row r="607" spans="1:45" ht="17.100000000000001" hidden="1" customHeight="1" outlineLevel="2" x14ac:dyDescent="0.25">
      <c r="D607" s="4" t="str">
        <f t="shared" si="795"/>
        <v/>
      </c>
      <c r="F607" s="43">
        <f t="shared" si="776"/>
        <v>0</v>
      </c>
      <c r="H607" s="43">
        <f t="shared" si="777"/>
        <v>0</v>
      </c>
      <c r="J607" s="43">
        <f t="shared" si="777"/>
        <v>0</v>
      </c>
      <c r="L607" s="43">
        <f t="shared" si="778"/>
        <v>0</v>
      </c>
      <c r="N607" s="43">
        <f t="shared" si="779"/>
        <v>0</v>
      </c>
      <c r="P607" s="43">
        <f t="shared" si="780"/>
        <v>0</v>
      </c>
      <c r="R607" s="43">
        <f t="shared" si="781"/>
        <v>0</v>
      </c>
      <c r="T607" s="43">
        <f t="shared" si="782"/>
        <v>0</v>
      </c>
      <c r="V607" s="43">
        <f t="shared" si="783"/>
        <v>0</v>
      </c>
      <c r="X607" s="43">
        <f t="shared" si="784"/>
        <v>0</v>
      </c>
      <c r="Z607" s="43">
        <f t="shared" si="785"/>
        <v>0</v>
      </c>
      <c r="AB607" s="43">
        <f t="shared" si="786"/>
        <v>0</v>
      </c>
      <c r="AD607" s="43">
        <f t="shared" si="787"/>
        <v>0</v>
      </c>
      <c r="AF607" s="43">
        <f t="shared" si="788"/>
        <v>0</v>
      </c>
      <c r="AH607" s="43">
        <f t="shared" si="789"/>
        <v>0</v>
      </c>
      <c r="AJ607" s="43">
        <f t="shared" si="790"/>
        <v>0</v>
      </c>
      <c r="AL607" s="43">
        <f t="shared" si="791"/>
        <v>0</v>
      </c>
      <c r="AN607" s="43">
        <f t="shared" si="792"/>
        <v>0</v>
      </c>
      <c r="AP607" s="43">
        <f t="shared" si="793"/>
        <v>0</v>
      </c>
      <c r="AR607" s="43">
        <f t="shared" si="794"/>
        <v>0</v>
      </c>
    </row>
    <row r="608" spans="1:45" ht="17.100000000000001" hidden="1" customHeight="1" outlineLevel="2" x14ac:dyDescent="0.25">
      <c r="D608" s="4" t="str">
        <f t="shared" si="795"/>
        <v/>
      </c>
      <c r="F608" s="43">
        <f t="shared" si="776"/>
        <v>0</v>
      </c>
      <c r="H608" s="43">
        <f t="shared" si="777"/>
        <v>0</v>
      </c>
      <c r="J608" s="43">
        <f t="shared" si="777"/>
        <v>0</v>
      </c>
      <c r="L608" s="43">
        <f t="shared" si="778"/>
        <v>0</v>
      </c>
      <c r="N608" s="43">
        <f t="shared" si="779"/>
        <v>0</v>
      </c>
      <c r="P608" s="43">
        <f t="shared" si="780"/>
        <v>0</v>
      </c>
      <c r="R608" s="43">
        <f t="shared" si="781"/>
        <v>0</v>
      </c>
      <c r="T608" s="43">
        <f t="shared" si="782"/>
        <v>0</v>
      </c>
      <c r="V608" s="43">
        <f t="shared" si="783"/>
        <v>0</v>
      </c>
      <c r="X608" s="43">
        <f t="shared" si="784"/>
        <v>0</v>
      </c>
      <c r="Z608" s="43">
        <f t="shared" si="785"/>
        <v>0</v>
      </c>
      <c r="AB608" s="43">
        <f t="shared" si="786"/>
        <v>0</v>
      </c>
      <c r="AD608" s="43">
        <f t="shared" si="787"/>
        <v>0</v>
      </c>
      <c r="AF608" s="43">
        <f t="shared" si="788"/>
        <v>0</v>
      </c>
      <c r="AH608" s="43">
        <f t="shared" si="789"/>
        <v>0</v>
      </c>
      <c r="AJ608" s="43">
        <f t="shared" si="790"/>
        <v>0</v>
      </c>
      <c r="AL608" s="43">
        <f t="shared" si="791"/>
        <v>0</v>
      </c>
      <c r="AN608" s="43">
        <f t="shared" si="792"/>
        <v>0</v>
      </c>
      <c r="AP608" s="43">
        <f t="shared" si="793"/>
        <v>0</v>
      </c>
      <c r="AR608" s="43">
        <f t="shared" si="794"/>
        <v>0</v>
      </c>
    </row>
    <row r="609" spans="1:45" s="5" customFormat="1" ht="17.100000000000001" hidden="1" customHeight="1" outlineLevel="2" x14ac:dyDescent="0.25">
      <c r="A609" s="58"/>
      <c r="B609" s="58"/>
      <c r="C609" s="58"/>
      <c r="D609" s="58" t="str">
        <f t="shared" si="795"/>
        <v/>
      </c>
      <c r="E609" s="60"/>
      <c r="F609" s="61">
        <f>SUM(F602:F608)</f>
        <v>0</v>
      </c>
      <c r="G609" s="60"/>
      <c r="H609" s="61">
        <f>SUM(H602:H608)</f>
        <v>0</v>
      </c>
      <c r="I609" s="60"/>
      <c r="J609" s="61">
        <f>SUM(J602:J608)</f>
        <v>0</v>
      </c>
      <c r="K609" s="60"/>
      <c r="L609" s="61">
        <f>SUM(L602:L608)</f>
        <v>0</v>
      </c>
      <c r="M609" s="60"/>
      <c r="N609" s="61">
        <f>SUM(N602:N608)</f>
        <v>0</v>
      </c>
      <c r="O609" s="60"/>
      <c r="P609" s="61">
        <f>SUM(P602:P608)</f>
        <v>0</v>
      </c>
      <c r="Q609" s="60"/>
      <c r="R609" s="61">
        <f>SUM(R602:R608)</f>
        <v>0</v>
      </c>
      <c r="S609" s="60"/>
      <c r="T609" s="61">
        <f>SUM(T602:T608)</f>
        <v>0</v>
      </c>
      <c r="U609" s="60"/>
      <c r="V609" s="61">
        <f>SUM(V602:V608)</f>
        <v>0</v>
      </c>
      <c r="W609" s="60"/>
      <c r="X609" s="61">
        <f>SUM(X602:X608)</f>
        <v>0</v>
      </c>
      <c r="Y609" s="60"/>
      <c r="Z609" s="61">
        <f>SUM(Z602:Z608)</f>
        <v>0</v>
      </c>
      <c r="AA609" s="60"/>
      <c r="AB609" s="61">
        <f>SUM(AB602:AB608)</f>
        <v>0</v>
      </c>
      <c r="AC609" s="60"/>
      <c r="AD609" s="61">
        <f>SUM(AD602:AD608)</f>
        <v>0</v>
      </c>
      <c r="AE609" s="60"/>
      <c r="AF609" s="61">
        <f>SUM(AF602:AF608)</f>
        <v>0</v>
      </c>
      <c r="AG609" s="60"/>
      <c r="AH609" s="61">
        <f>SUM(AH602:AH608)</f>
        <v>0</v>
      </c>
      <c r="AI609" s="60"/>
      <c r="AJ609" s="61">
        <f>SUM(AJ602:AJ608)</f>
        <v>0</v>
      </c>
      <c r="AK609" s="60"/>
      <c r="AL609" s="61">
        <f>SUM(AL602:AL608)</f>
        <v>0</v>
      </c>
      <c r="AM609" s="60"/>
      <c r="AN609" s="61">
        <f>SUM(AN602:AN608)</f>
        <v>0</v>
      </c>
      <c r="AO609" s="60"/>
      <c r="AP609" s="61">
        <f>SUM(AP602:AP608)</f>
        <v>0</v>
      </c>
      <c r="AQ609" s="60"/>
      <c r="AR609" s="61">
        <f>SUM(AR602:AR608)</f>
        <v>0</v>
      </c>
      <c r="AS609" s="60"/>
    </row>
    <row r="610" spans="1:45" ht="17.100000000000001" hidden="1" customHeight="1" outlineLevel="2" x14ac:dyDescent="0.25"/>
    <row r="611" spans="1:45" s="5" customFormat="1" ht="17.100000000000001" hidden="1" customHeight="1" outlineLevel="2" x14ac:dyDescent="0.25">
      <c r="A611" s="58"/>
      <c r="B611" s="58"/>
      <c r="C611" s="58"/>
      <c r="D611" s="58" t="e">
        <f>D565</f>
        <v>#N/A</v>
      </c>
      <c r="E611" s="60"/>
      <c r="F611" s="61">
        <f>F565</f>
        <v>0</v>
      </c>
      <c r="G611" s="60"/>
      <c r="H611" s="61">
        <f>H565</f>
        <v>0</v>
      </c>
      <c r="I611" s="60"/>
      <c r="J611" s="61">
        <f>J565</f>
        <v>0</v>
      </c>
      <c r="K611" s="60"/>
      <c r="L611" s="61">
        <f>L565</f>
        <v>0</v>
      </c>
      <c r="M611" s="60"/>
      <c r="N611" s="61">
        <f>N565</f>
        <v>0</v>
      </c>
      <c r="O611" s="60"/>
      <c r="P611" s="61">
        <f>P565</f>
        <v>0</v>
      </c>
      <c r="Q611" s="60"/>
      <c r="R611" s="61">
        <f>R565</f>
        <v>0</v>
      </c>
      <c r="S611" s="60"/>
      <c r="T611" s="61">
        <f>T565</f>
        <v>0</v>
      </c>
      <c r="U611" s="60"/>
      <c r="V611" s="61">
        <f>V565</f>
        <v>0</v>
      </c>
      <c r="W611" s="60"/>
      <c r="X611" s="61">
        <f>X565</f>
        <v>0</v>
      </c>
      <c r="Y611" s="60"/>
      <c r="Z611" s="61">
        <f>Z565</f>
        <v>0</v>
      </c>
      <c r="AA611" s="60"/>
      <c r="AB611" s="61">
        <f>AB565</f>
        <v>0</v>
      </c>
      <c r="AC611" s="60"/>
      <c r="AD611" s="61">
        <f>AD565</f>
        <v>0</v>
      </c>
      <c r="AE611" s="60"/>
      <c r="AF611" s="61">
        <f>AF565</f>
        <v>0</v>
      </c>
      <c r="AG611" s="60"/>
      <c r="AH611" s="61">
        <f>AH565</f>
        <v>0</v>
      </c>
      <c r="AI611" s="60"/>
      <c r="AJ611" s="61">
        <f>AJ565</f>
        <v>0</v>
      </c>
      <c r="AK611" s="60"/>
      <c r="AL611" s="61">
        <f>AL565</f>
        <v>0</v>
      </c>
      <c r="AM611" s="60"/>
      <c r="AN611" s="61">
        <f>AN565</f>
        <v>0</v>
      </c>
      <c r="AO611" s="60"/>
      <c r="AP611" s="61">
        <f>AP565</f>
        <v>0</v>
      </c>
      <c r="AQ611" s="60"/>
      <c r="AR611" s="61">
        <f>AR565</f>
        <v>0</v>
      </c>
      <c r="AS611" s="60"/>
    </row>
    <row r="612" spans="1:45" ht="17.100000000000001" hidden="1" customHeight="1" outlineLevel="2" x14ac:dyDescent="0.25">
      <c r="D612" s="4" t="s">
        <v>124</v>
      </c>
      <c r="F612" s="43">
        <f>F614-F611</f>
        <v>0</v>
      </c>
      <c r="H612" s="43">
        <f>H614-H611</f>
        <v>0</v>
      </c>
      <c r="J612" s="43">
        <f>J614-J611</f>
        <v>0</v>
      </c>
      <c r="L612" s="43">
        <f>L614-L611</f>
        <v>0</v>
      </c>
      <c r="N612" s="43">
        <f>N614-N611</f>
        <v>0</v>
      </c>
      <c r="P612" s="43">
        <f>P614-P611</f>
        <v>0</v>
      </c>
      <c r="R612" s="43">
        <f>R614-R611</f>
        <v>0</v>
      </c>
      <c r="T612" s="43">
        <f>T614-T611</f>
        <v>0</v>
      </c>
      <c r="V612" s="43">
        <f>V614-V611</f>
        <v>0</v>
      </c>
      <c r="X612" s="43">
        <f>X614-X611</f>
        <v>0</v>
      </c>
      <c r="Z612" s="43">
        <f>Z614-Z611</f>
        <v>0</v>
      </c>
      <c r="AB612" s="43">
        <f>AB614-AB611</f>
        <v>0</v>
      </c>
      <c r="AD612" s="43">
        <f>AD614-AD611</f>
        <v>0</v>
      </c>
      <c r="AF612" s="43">
        <f>AF614-AF611</f>
        <v>0</v>
      </c>
      <c r="AH612" s="43">
        <f>AH614-AH611</f>
        <v>0</v>
      </c>
      <c r="AJ612" s="43">
        <f>AJ614-AJ611</f>
        <v>0</v>
      </c>
      <c r="AL612" s="43">
        <f>AL614-AL611</f>
        <v>0</v>
      </c>
      <c r="AN612" s="43">
        <f>AN614-AN611</f>
        <v>0</v>
      </c>
      <c r="AP612" s="43">
        <f>AP614-AP611</f>
        <v>0</v>
      </c>
      <c r="AR612" s="43">
        <f>AR614-AR611</f>
        <v>0</v>
      </c>
    </row>
    <row r="613" spans="1:45" ht="17.100000000000001" hidden="1" customHeight="1" outlineLevel="2" x14ac:dyDescent="0.25"/>
    <row r="614" spans="1:45" ht="17.100000000000001" hidden="1" customHeight="1" outlineLevel="2" x14ac:dyDescent="0.25">
      <c r="D614" s="4" t="str">
        <f t="shared" ref="D614:D620" si="796">D568</f>
        <v/>
      </c>
      <c r="F614" s="43">
        <f>SUM(F568,F590)</f>
        <v>0</v>
      </c>
      <c r="H614" s="43">
        <f>SUM(H568,H590)</f>
        <v>0</v>
      </c>
      <c r="J614" s="43">
        <f>SUM(J568,J590)</f>
        <v>0</v>
      </c>
      <c r="L614" s="43">
        <f>SUM(L568,L590)</f>
        <v>0</v>
      </c>
      <c r="N614" s="43">
        <f>SUM(N568,N590)</f>
        <v>0</v>
      </c>
      <c r="P614" s="43">
        <f>SUM(P568,P590)</f>
        <v>0</v>
      </c>
      <c r="R614" s="43">
        <f>SUM(R568,R590)</f>
        <v>0</v>
      </c>
      <c r="T614" s="43">
        <f>SUM(T568,T590)</f>
        <v>0</v>
      </c>
      <c r="V614" s="43">
        <f>SUM(V568,V590)</f>
        <v>0</v>
      </c>
      <c r="X614" s="43">
        <f>SUM(X568,X590)</f>
        <v>0</v>
      </c>
      <c r="Z614" s="43">
        <f>SUM(Z568,Z590)</f>
        <v>0</v>
      </c>
      <c r="AB614" s="43">
        <f>SUM(AB568,AB590)</f>
        <v>0</v>
      </c>
      <c r="AD614" s="43">
        <f>SUM(AD568,AD590)</f>
        <v>0</v>
      </c>
      <c r="AF614" s="43">
        <f>SUM(AF568,AF590)</f>
        <v>0</v>
      </c>
      <c r="AH614" s="43">
        <f>SUM(AH568,AH590)</f>
        <v>0</v>
      </c>
      <c r="AJ614" s="43">
        <f>SUM(AJ568,AJ590)</f>
        <v>0</v>
      </c>
      <c r="AL614" s="43">
        <f>SUM(AL568,AL590)</f>
        <v>0</v>
      </c>
      <c r="AN614" s="43">
        <f>SUM(AN568,AN590)</f>
        <v>0</v>
      </c>
      <c r="AP614" s="43">
        <f>SUM(AP568,AP590)</f>
        <v>0</v>
      </c>
      <c r="AR614" s="43">
        <f>SUM(AR568,AR590)</f>
        <v>0</v>
      </c>
    </row>
    <row r="615" spans="1:45" ht="17.100000000000001" hidden="1" customHeight="1" outlineLevel="2" x14ac:dyDescent="0.25">
      <c r="D615" s="4" t="str">
        <f t="shared" si="796"/>
        <v/>
      </c>
      <c r="F615" s="43">
        <f t="shared" ref="F615:F619" si="797">SUM(F569,F591)</f>
        <v>0</v>
      </c>
      <c r="H615" s="43">
        <f t="shared" ref="H615:J619" si="798">SUM(H569,H591)</f>
        <v>0</v>
      </c>
      <c r="J615" s="43">
        <f t="shared" si="798"/>
        <v>0</v>
      </c>
      <c r="L615" s="43">
        <f t="shared" ref="L615:L619" si="799">SUM(L569,L591)</f>
        <v>0</v>
      </c>
      <c r="N615" s="43">
        <f t="shared" ref="N615:N619" si="800">SUM(N569,N591)</f>
        <v>0</v>
      </c>
      <c r="P615" s="43">
        <f t="shared" ref="P615:P619" si="801">SUM(P569,P591)</f>
        <v>0</v>
      </c>
      <c r="R615" s="43">
        <f t="shared" ref="R615:R619" si="802">SUM(R569,R591)</f>
        <v>0</v>
      </c>
      <c r="T615" s="43">
        <f t="shared" ref="T615:T619" si="803">SUM(T569,T591)</f>
        <v>0</v>
      </c>
      <c r="V615" s="43">
        <f t="shared" ref="V615:V619" si="804">SUM(V569,V591)</f>
        <v>0</v>
      </c>
      <c r="X615" s="43">
        <f t="shared" ref="X615:X619" si="805">SUM(X569,X591)</f>
        <v>0</v>
      </c>
      <c r="Z615" s="43">
        <f t="shared" ref="Z615:Z619" si="806">SUM(Z569,Z591)</f>
        <v>0</v>
      </c>
      <c r="AB615" s="43">
        <f t="shared" ref="AB615:AB619" si="807">SUM(AB569,AB591)</f>
        <v>0</v>
      </c>
      <c r="AD615" s="43">
        <f t="shared" ref="AD615:AD619" si="808">SUM(AD569,AD591)</f>
        <v>0</v>
      </c>
      <c r="AF615" s="43">
        <f t="shared" ref="AF615:AF619" si="809">SUM(AF569,AF591)</f>
        <v>0</v>
      </c>
      <c r="AH615" s="43">
        <f t="shared" ref="AH615:AH619" si="810">SUM(AH569,AH591)</f>
        <v>0</v>
      </c>
      <c r="AJ615" s="43">
        <f t="shared" ref="AJ615:AJ619" si="811">SUM(AJ569,AJ591)</f>
        <v>0</v>
      </c>
      <c r="AL615" s="43">
        <f t="shared" ref="AL615:AL619" si="812">SUM(AL569,AL591)</f>
        <v>0</v>
      </c>
      <c r="AN615" s="43">
        <f t="shared" ref="AN615:AN619" si="813">SUM(AN569,AN591)</f>
        <v>0</v>
      </c>
      <c r="AP615" s="43">
        <f t="shared" ref="AP615:AP619" si="814">SUM(AP569,AP591)</f>
        <v>0</v>
      </c>
      <c r="AR615" s="43">
        <f t="shared" ref="AR615:AR619" si="815">SUM(AR569,AR591)</f>
        <v>0</v>
      </c>
    </row>
    <row r="616" spans="1:45" ht="17.100000000000001" hidden="1" customHeight="1" outlineLevel="2" x14ac:dyDescent="0.25">
      <c r="D616" s="4" t="str">
        <f t="shared" si="796"/>
        <v/>
      </c>
      <c r="F616" s="43">
        <f t="shared" si="797"/>
        <v>0</v>
      </c>
      <c r="H616" s="43">
        <f t="shared" si="798"/>
        <v>0</v>
      </c>
      <c r="J616" s="43">
        <f t="shared" si="798"/>
        <v>0</v>
      </c>
      <c r="L616" s="43">
        <f t="shared" si="799"/>
        <v>0</v>
      </c>
      <c r="N616" s="43">
        <f t="shared" si="800"/>
        <v>0</v>
      </c>
      <c r="P616" s="43">
        <f t="shared" si="801"/>
        <v>0</v>
      </c>
      <c r="R616" s="43">
        <f t="shared" si="802"/>
        <v>0</v>
      </c>
      <c r="T616" s="43">
        <f t="shared" si="803"/>
        <v>0</v>
      </c>
      <c r="V616" s="43">
        <f t="shared" si="804"/>
        <v>0</v>
      </c>
      <c r="X616" s="43">
        <f t="shared" si="805"/>
        <v>0</v>
      </c>
      <c r="Z616" s="43">
        <f t="shared" si="806"/>
        <v>0</v>
      </c>
      <c r="AB616" s="43">
        <f t="shared" si="807"/>
        <v>0</v>
      </c>
      <c r="AD616" s="43">
        <f t="shared" si="808"/>
        <v>0</v>
      </c>
      <c r="AF616" s="43">
        <f t="shared" si="809"/>
        <v>0</v>
      </c>
      <c r="AH616" s="43">
        <f t="shared" si="810"/>
        <v>0</v>
      </c>
      <c r="AJ616" s="43">
        <f t="shared" si="811"/>
        <v>0</v>
      </c>
      <c r="AL616" s="43">
        <f t="shared" si="812"/>
        <v>0</v>
      </c>
      <c r="AN616" s="43">
        <f t="shared" si="813"/>
        <v>0</v>
      </c>
      <c r="AP616" s="43">
        <f t="shared" si="814"/>
        <v>0</v>
      </c>
      <c r="AR616" s="43">
        <f t="shared" si="815"/>
        <v>0</v>
      </c>
    </row>
    <row r="617" spans="1:45" ht="17.100000000000001" hidden="1" customHeight="1" outlineLevel="2" x14ac:dyDescent="0.25">
      <c r="D617" s="4" t="str">
        <f t="shared" si="796"/>
        <v/>
      </c>
      <c r="F617" s="43">
        <f t="shared" si="797"/>
        <v>0</v>
      </c>
      <c r="H617" s="43">
        <f t="shared" si="798"/>
        <v>0</v>
      </c>
      <c r="J617" s="43">
        <f t="shared" si="798"/>
        <v>0</v>
      </c>
      <c r="L617" s="43">
        <f t="shared" si="799"/>
        <v>0</v>
      </c>
      <c r="N617" s="43">
        <f t="shared" si="800"/>
        <v>0</v>
      </c>
      <c r="P617" s="43">
        <f t="shared" si="801"/>
        <v>0</v>
      </c>
      <c r="R617" s="43">
        <f t="shared" si="802"/>
        <v>0</v>
      </c>
      <c r="T617" s="43">
        <f t="shared" si="803"/>
        <v>0</v>
      </c>
      <c r="V617" s="43">
        <f t="shared" si="804"/>
        <v>0</v>
      </c>
      <c r="X617" s="43">
        <f t="shared" si="805"/>
        <v>0</v>
      </c>
      <c r="Z617" s="43">
        <f t="shared" si="806"/>
        <v>0</v>
      </c>
      <c r="AB617" s="43">
        <f t="shared" si="807"/>
        <v>0</v>
      </c>
      <c r="AD617" s="43">
        <f t="shared" si="808"/>
        <v>0</v>
      </c>
      <c r="AF617" s="43">
        <f t="shared" si="809"/>
        <v>0</v>
      </c>
      <c r="AH617" s="43">
        <f t="shared" si="810"/>
        <v>0</v>
      </c>
      <c r="AJ617" s="43">
        <f t="shared" si="811"/>
        <v>0</v>
      </c>
      <c r="AL617" s="43">
        <f t="shared" si="812"/>
        <v>0</v>
      </c>
      <c r="AN617" s="43">
        <f t="shared" si="813"/>
        <v>0</v>
      </c>
      <c r="AP617" s="43">
        <f t="shared" si="814"/>
        <v>0</v>
      </c>
      <c r="AR617" s="43">
        <f t="shared" si="815"/>
        <v>0</v>
      </c>
    </row>
    <row r="618" spans="1:45" ht="17.100000000000001" hidden="1" customHeight="1" outlineLevel="2" x14ac:dyDescent="0.25">
      <c r="D618" s="4" t="str">
        <f t="shared" si="796"/>
        <v/>
      </c>
      <c r="F618" s="43">
        <f t="shared" si="797"/>
        <v>0</v>
      </c>
      <c r="H618" s="43">
        <f t="shared" si="798"/>
        <v>0</v>
      </c>
      <c r="J618" s="43">
        <f t="shared" si="798"/>
        <v>0</v>
      </c>
      <c r="L618" s="43">
        <f t="shared" si="799"/>
        <v>0</v>
      </c>
      <c r="N618" s="43">
        <f t="shared" si="800"/>
        <v>0</v>
      </c>
      <c r="P618" s="43">
        <f t="shared" si="801"/>
        <v>0</v>
      </c>
      <c r="R618" s="43">
        <f t="shared" si="802"/>
        <v>0</v>
      </c>
      <c r="T618" s="43">
        <f t="shared" si="803"/>
        <v>0</v>
      </c>
      <c r="V618" s="43">
        <f t="shared" si="804"/>
        <v>0</v>
      </c>
      <c r="X618" s="43">
        <f t="shared" si="805"/>
        <v>0</v>
      </c>
      <c r="Z618" s="43">
        <f t="shared" si="806"/>
        <v>0</v>
      </c>
      <c r="AB618" s="43">
        <f t="shared" si="807"/>
        <v>0</v>
      </c>
      <c r="AD618" s="43">
        <f t="shared" si="808"/>
        <v>0</v>
      </c>
      <c r="AF618" s="43">
        <f t="shared" si="809"/>
        <v>0</v>
      </c>
      <c r="AH618" s="43">
        <f t="shared" si="810"/>
        <v>0</v>
      </c>
      <c r="AJ618" s="43">
        <f t="shared" si="811"/>
        <v>0</v>
      </c>
      <c r="AL618" s="43">
        <f t="shared" si="812"/>
        <v>0</v>
      </c>
      <c r="AN618" s="43">
        <f t="shared" si="813"/>
        <v>0</v>
      </c>
      <c r="AP618" s="43">
        <f t="shared" si="814"/>
        <v>0</v>
      </c>
      <c r="AR618" s="43">
        <f t="shared" si="815"/>
        <v>0</v>
      </c>
    </row>
    <row r="619" spans="1:45" ht="17.100000000000001" hidden="1" customHeight="1" outlineLevel="2" x14ac:dyDescent="0.25">
      <c r="D619" s="4" t="str">
        <f t="shared" si="796"/>
        <v/>
      </c>
      <c r="F619" s="43">
        <f t="shared" si="797"/>
        <v>0</v>
      </c>
      <c r="H619" s="43">
        <f t="shared" si="798"/>
        <v>0</v>
      </c>
      <c r="J619" s="43">
        <f t="shared" si="798"/>
        <v>0</v>
      </c>
      <c r="L619" s="43">
        <f t="shared" si="799"/>
        <v>0</v>
      </c>
      <c r="N619" s="43">
        <f t="shared" si="800"/>
        <v>0</v>
      </c>
      <c r="P619" s="43">
        <f t="shared" si="801"/>
        <v>0</v>
      </c>
      <c r="R619" s="43">
        <f t="shared" si="802"/>
        <v>0</v>
      </c>
      <c r="T619" s="43">
        <f t="shared" si="803"/>
        <v>0</v>
      </c>
      <c r="V619" s="43">
        <f t="shared" si="804"/>
        <v>0</v>
      </c>
      <c r="X619" s="43">
        <f t="shared" si="805"/>
        <v>0</v>
      </c>
      <c r="Z619" s="43">
        <f t="shared" si="806"/>
        <v>0</v>
      </c>
      <c r="AB619" s="43">
        <f t="shared" si="807"/>
        <v>0</v>
      </c>
      <c r="AD619" s="43">
        <f t="shared" si="808"/>
        <v>0</v>
      </c>
      <c r="AF619" s="43">
        <f t="shared" si="809"/>
        <v>0</v>
      </c>
      <c r="AH619" s="43">
        <f t="shared" si="810"/>
        <v>0</v>
      </c>
      <c r="AJ619" s="43">
        <f t="shared" si="811"/>
        <v>0</v>
      </c>
      <c r="AL619" s="43">
        <f t="shared" si="812"/>
        <v>0</v>
      </c>
      <c r="AN619" s="43">
        <f t="shared" si="813"/>
        <v>0</v>
      </c>
      <c r="AP619" s="43">
        <f t="shared" si="814"/>
        <v>0</v>
      </c>
      <c r="AR619" s="43">
        <f t="shared" si="815"/>
        <v>0</v>
      </c>
    </row>
    <row r="620" spans="1:45" s="5" customFormat="1" ht="17.100000000000001" hidden="1" customHeight="1" outlineLevel="2" x14ac:dyDescent="0.25">
      <c r="A620" s="58"/>
      <c r="B620" s="58"/>
      <c r="C620" s="58"/>
      <c r="D620" s="58" t="str">
        <f t="shared" si="796"/>
        <v/>
      </c>
      <c r="E620" s="60"/>
      <c r="F620" s="61">
        <f>SUM(F614:F619)</f>
        <v>0</v>
      </c>
      <c r="G620" s="60"/>
      <c r="H620" s="61">
        <f>SUM(H614:H619)</f>
        <v>0</v>
      </c>
      <c r="I620" s="60"/>
      <c r="J620" s="61">
        <f>SUM(J614:J619)</f>
        <v>0</v>
      </c>
      <c r="K620" s="60"/>
      <c r="L620" s="61">
        <f>SUM(L614:L619)</f>
        <v>0</v>
      </c>
      <c r="M620" s="60"/>
      <c r="N620" s="61">
        <f>SUM(N614:N619)</f>
        <v>0</v>
      </c>
      <c r="O620" s="60"/>
      <c r="P620" s="61">
        <f>SUM(P614:P619)</f>
        <v>0</v>
      </c>
      <c r="Q620" s="60"/>
      <c r="R620" s="61">
        <f>SUM(R614:R619)</f>
        <v>0</v>
      </c>
      <c r="S620" s="60"/>
      <c r="T620" s="61">
        <f>SUM(T614:T619)</f>
        <v>0</v>
      </c>
      <c r="U620" s="60"/>
      <c r="V620" s="61">
        <f>SUM(V614:V619)</f>
        <v>0</v>
      </c>
      <c r="W620" s="60"/>
      <c r="X620" s="61">
        <f>SUM(X614:X619)</f>
        <v>0</v>
      </c>
      <c r="Y620" s="60"/>
      <c r="Z620" s="61">
        <f>SUM(Z614:Z619)</f>
        <v>0</v>
      </c>
      <c r="AA620" s="60"/>
      <c r="AB620" s="61">
        <f>SUM(AB614:AB619)</f>
        <v>0</v>
      </c>
      <c r="AC620" s="60"/>
      <c r="AD620" s="61">
        <f>SUM(AD614:AD619)</f>
        <v>0</v>
      </c>
      <c r="AE620" s="60"/>
      <c r="AF620" s="61">
        <f>SUM(AF614:AF619)</f>
        <v>0</v>
      </c>
      <c r="AG620" s="60"/>
      <c r="AH620" s="61">
        <f>SUM(AH614:AH619)</f>
        <v>0</v>
      </c>
      <c r="AI620" s="60"/>
      <c r="AJ620" s="61">
        <f>SUM(AJ614:AJ619)</f>
        <v>0</v>
      </c>
      <c r="AK620" s="60"/>
      <c r="AL620" s="61">
        <f>SUM(AL614:AL619)</f>
        <v>0</v>
      </c>
      <c r="AM620" s="60"/>
      <c r="AN620" s="61">
        <f>SUM(AN614:AN619)</f>
        <v>0</v>
      </c>
      <c r="AO620" s="60"/>
      <c r="AP620" s="61">
        <f>SUM(AP614:AP619)</f>
        <v>0</v>
      </c>
      <c r="AQ620" s="60"/>
      <c r="AR620" s="61">
        <f>SUM(AR614:AR619)</f>
        <v>0</v>
      </c>
      <c r="AS620" s="60"/>
    </row>
    <row r="621" spans="1:45" ht="17.100000000000001" hidden="1" customHeight="1" outlineLevel="2" x14ac:dyDescent="0.25"/>
    <row r="622" spans="1:45" s="5" customFormat="1" ht="17.100000000000001" hidden="1" customHeight="1" outlineLevel="2" x14ac:dyDescent="0.25">
      <c r="A622" s="58"/>
      <c r="B622" s="58"/>
      <c r="C622" s="58"/>
      <c r="D622" s="58" t="str">
        <f>D577</f>
        <v/>
      </c>
      <c r="E622" s="60"/>
      <c r="F622" s="61">
        <f>SUM(F620,F609)</f>
        <v>0</v>
      </c>
      <c r="G622" s="60"/>
      <c r="H622" s="61">
        <f>SUM(H620,H609)</f>
        <v>0</v>
      </c>
      <c r="I622" s="60"/>
      <c r="J622" s="61">
        <f>SUM(J620,J609)</f>
        <v>0</v>
      </c>
      <c r="K622" s="60"/>
      <c r="L622" s="61">
        <f>SUM(L620,L609)</f>
        <v>0</v>
      </c>
      <c r="M622" s="60"/>
      <c r="N622" s="61">
        <f>SUM(N620,N609)</f>
        <v>0</v>
      </c>
      <c r="O622" s="60"/>
      <c r="P622" s="61">
        <f>SUM(P620,P609)</f>
        <v>0</v>
      </c>
      <c r="Q622" s="60"/>
      <c r="R622" s="61">
        <f>SUM(R620,R609)</f>
        <v>0</v>
      </c>
      <c r="S622" s="60"/>
      <c r="T622" s="61">
        <f>SUM(T620,T609)</f>
        <v>0</v>
      </c>
      <c r="U622" s="60"/>
      <c r="V622" s="61">
        <f>SUM(V620,V609)</f>
        <v>0</v>
      </c>
      <c r="W622" s="60"/>
      <c r="X622" s="61">
        <f>SUM(X620,X609)</f>
        <v>0</v>
      </c>
      <c r="Y622" s="60"/>
      <c r="Z622" s="61">
        <f>SUM(Z620,Z609)</f>
        <v>0</v>
      </c>
      <c r="AA622" s="60"/>
      <c r="AB622" s="61">
        <f>SUM(AB620,AB609)</f>
        <v>0</v>
      </c>
      <c r="AC622" s="60"/>
      <c r="AD622" s="61">
        <f>SUM(AD620,AD609)</f>
        <v>0</v>
      </c>
      <c r="AE622" s="60"/>
      <c r="AF622" s="61">
        <f>SUM(AF620,AF609)</f>
        <v>0</v>
      </c>
      <c r="AG622" s="60"/>
      <c r="AH622" s="61">
        <f>SUM(AH620,AH609)</f>
        <v>0</v>
      </c>
      <c r="AI622" s="60"/>
      <c r="AJ622" s="61">
        <f>SUM(AJ620,AJ609)</f>
        <v>0</v>
      </c>
      <c r="AK622" s="60"/>
      <c r="AL622" s="61">
        <f>SUM(AL620,AL609)</f>
        <v>0</v>
      </c>
      <c r="AM622" s="60"/>
      <c r="AN622" s="61">
        <f>SUM(AN620,AN609)</f>
        <v>0</v>
      </c>
      <c r="AO622" s="60"/>
      <c r="AP622" s="61">
        <f>SUM(AP620,AP609)</f>
        <v>0</v>
      </c>
      <c r="AQ622" s="60"/>
      <c r="AR622" s="61">
        <f>SUM(AR620,AR609)</f>
        <v>0</v>
      </c>
      <c r="AS622" s="60"/>
    </row>
    <row r="623" spans="1:45" ht="17.100000000000001" hidden="1" customHeight="1" outlineLevel="2" x14ac:dyDescent="0.25"/>
    <row r="624" spans="1:45" ht="17.100000000000001" customHeight="1" x14ac:dyDescent="0.25"/>
    <row r="625" spans="1:45" ht="17.100000000000001" customHeight="1" collapsed="1" x14ac:dyDescent="0.25">
      <c r="A625" s="40"/>
      <c r="B625" s="51"/>
      <c r="C625" s="44"/>
      <c r="D625" s="40" t="str">
        <f>D654</f>
        <v/>
      </c>
      <c r="E625" s="52"/>
      <c r="F625" s="53"/>
      <c r="G625" s="52"/>
      <c r="H625" s="53"/>
      <c r="I625" s="52"/>
      <c r="J625" s="53"/>
      <c r="K625" s="52"/>
      <c r="L625" s="53"/>
      <c r="M625" s="52"/>
      <c r="N625" s="53"/>
      <c r="O625" s="52"/>
      <c r="P625" s="53"/>
      <c r="Q625" s="52"/>
      <c r="R625" s="53"/>
      <c r="S625" s="52"/>
      <c r="T625" s="53"/>
      <c r="U625" s="52"/>
      <c r="V625" s="53"/>
      <c r="W625" s="52"/>
      <c r="X625" s="53"/>
      <c r="Y625" s="52"/>
      <c r="Z625" s="53"/>
      <c r="AA625" s="52"/>
      <c r="AB625" s="53"/>
      <c r="AC625" s="52"/>
      <c r="AD625" s="53"/>
      <c r="AE625" s="52"/>
      <c r="AF625" s="53"/>
      <c r="AG625" s="52"/>
      <c r="AH625" s="53"/>
      <c r="AI625" s="52"/>
      <c r="AJ625" s="53"/>
      <c r="AK625" s="52"/>
      <c r="AL625" s="53"/>
      <c r="AM625" s="52"/>
      <c r="AN625" s="53"/>
      <c r="AO625" s="52"/>
      <c r="AP625" s="53"/>
      <c r="AQ625" s="52"/>
      <c r="AR625" s="53"/>
      <c r="AS625" s="52"/>
    </row>
    <row r="626" spans="1:45" ht="17.100000000000001" hidden="1" customHeight="1" outlineLevel="1" x14ac:dyDescent="0.25"/>
    <row r="627" spans="1:45" ht="17.100000000000001" hidden="1" customHeight="1" outlineLevel="1" collapsed="1" x14ac:dyDescent="0.25">
      <c r="A627" s="54"/>
      <c r="B627" s="54"/>
      <c r="C627" s="55"/>
      <c r="D627" s="54" t="s">
        <v>123</v>
      </c>
      <c r="E627" s="56"/>
      <c r="F627" s="57"/>
      <c r="G627" s="56"/>
      <c r="H627" s="57"/>
      <c r="I627" s="56"/>
      <c r="J627" s="57"/>
      <c r="K627" s="56"/>
      <c r="L627" s="57"/>
      <c r="M627" s="56"/>
      <c r="N627" s="57"/>
      <c r="O627" s="56"/>
      <c r="P627" s="57"/>
      <c r="Q627" s="56"/>
      <c r="R627" s="57"/>
      <c r="S627" s="56"/>
      <c r="T627" s="57"/>
      <c r="U627" s="56"/>
      <c r="V627" s="57"/>
      <c r="W627" s="56"/>
      <c r="X627" s="57"/>
      <c r="Y627" s="56"/>
      <c r="Z627" s="57"/>
      <c r="AA627" s="56"/>
      <c r="AB627" s="57"/>
      <c r="AC627" s="56"/>
      <c r="AD627" s="57"/>
      <c r="AE627" s="56"/>
      <c r="AF627" s="57"/>
      <c r="AG627" s="56"/>
      <c r="AH627" s="57"/>
      <c r="AI627" s="56"/>
      <c r="AJ627" s="57"/>
      <c r="AK627" s="56"/>
      <c r="AL627" s="57"/>
      <c r="AM627" s="56"/>
      <c r="AN627" s="57"/>
      <c r="AO627" s="56"/>
      <c r="AP627" s="57"/>
      <c r="AQ627" s="56"/>
      <c r="AR627" s="57"/>
      <c r="AS627" s="56"/>
    </row>
    <row r="628" spans="1:45" ht="17.100000000000001" hidden="1" customHeight="1" outlineLevel="2" x14ac:dyDescent="0.25"/>
    <row r="629" spans="1:45" s="5" customFormat="1" ht="17.100000000000001" hidden="1" customHeight="1" outlineLevel="2" x14ac:dyDescent="0.25">
      <c r="A629" s="58"/>
      <c r="B629" s="58">
        <f>B625</f>
        <v>0</v>
      </c>
      <c r="C629" s="59">
        <v>199</v>
      </c>
      <c r="D629" s="58" t="e">
        <f>VLOOKUP($B629&amp;$C629,GA[],2,FALSE)&amp;"  -  PY"</f>
        <v>#N/A</v>
      </c>
      <c r="E629" s="60"/>
      <c r="F629" s="61">
        <f>SUMIFS(
     UA[AmountYTD],
     UA[CompanyShortName],F$5,
     UA[Source],Source,
     UA[Year],YearEndYear,
     UA[Month],YearEnd,
     UA[AccountCode],$B629&amp;$C629,
     UA[GroupStructure],GroupStructure
  )</f>
        <v>0</v>
      </c>
      <c r="G629" s="60"/>
      <c r="H629" s="61">
        <f>SUMIFS(
     UA[AmountYTD],
     UA[CompanyShortName],H$5,
     UA[Source],Source,
     UA[Year],YearEndYear,
     UA[Month],YearEnd,
     UA[AccountCode],$B629&amp;$C629,
     UA[GroupStructure],GroupStructure
  )</f>
        <v>0</v>
      </c>
      <c r="I629" s="60"/>
      <c r="J629" s="61">
        <f>SUMIFS(
     UA[AmountYTD],
     UA[CompanyShortName],J$5,
     UA[Source],Source,
     UA[Year],YearEndYear,
     UA[Month],YearEnd,
     UA[AccountCode],$B629&amp;$C629,
     UA[GroupStructure],GroupStructure
  )</f>
        <v>0</v>
      </c>
      <c r="K629" s="60"/>
      <c r="L629" s="61">
        <f>SUMIFS(
     UA[AmountYTD],
     UA[CompanyShortName],L$5,
     UA[Source],Source,
     UA[Year],YearEndYear,
     UA[Month],YearEnd,
     UA[AccountCode],$B629&amp;$C629,
     UA[GroupStructure],GroupStructure
  )</f>
        <v>0</v>
      </c>
      <c r="M629" s="60"/>
      <c r="N629" s="61">
        <f>SUMIFS(
     UA[AmountYTD],
     UA[CompanyShortName],N$5,
     UA[Source],Source,
     UA[Year],YearEndYear,
     UA[Month],YearEnd,
     UA[AccountCode],$B629&amp;$C629,
     UA[GroupStructure],GroupStructure
  )</f>
        <v>0</v>
      </c>
      <c r="O629" s="60"/>
      <c r="P629" s="61">
        <f>SUMIFS(
     UA[AmountYTD],
     UA[CompanyShortName],P$5,
     UA[Source],Source,
     UA[Year],YearEndYear,
     UA[Month],YearEnd,
     UA[AccountCode],$B629&amp;$C629,
     UA[GroupStructure],GroupStructure
  )</f>
        <v>0</v>
      </c>
      <c r="Q629" s="60"/>
      <c r="R629" s="61">
        <f>SUMIFS(
     UA[AmountYTD],
     UA[CompanyShortName],R$5,
     UA[Source],Source,
     UA[Year],YearEndYear,
     UA[Month],YearEnd,
     UA[AccountCode],$B629&amp;$C629,
     UA[GroupStructure],GroupStructure
  )</f>
        <v>0</v>
      </c>
      <c r="S629" s="60"/>
      <c r="T629" s="61">
        <f>SUMIFS(
     UA[AmountYTD],
     UA[CompanyShortName],T$5,
     UA[Source],Source,
     UA[Year],YearEndYear,
     UA[Month],YearEnd,
     UA[AccountCode],$B629&amp;$C629,
     UA[GroupStructure],GroupStructure
  )</f>
        <v>0</v>
      </c>
      <c r="U629" s="60"/>
      <c r="V629" s="61">
        <f>SUMIFS(
     UA[AmountYTD],
     UA[CompanyShortName],V$5,
     UA[Source],Source,
     UA[Year],YearEndYear,
     UA[Month],YearEnd,
     UA[AccountCode],$B629&amp;$C629,
     UA[GroupStructure],GroupStructure
  )</f>
        <v>0</v>
      </c>
      <c r="W629" s="60"/>
      <c r="X629" s="61">
        <f>SUMIFS(
     UA[AmountYTD],
     UA[CompanyShortName],X$5,
     UA[Source],Source,
     UA[Year],YearEndYear,
     UA[Month],YearEnd,
     UA[AccountCode],$B629&amp;$C629,
     UA[GroupStructure],GroupStructure
  )</f>
        <v>0</v>
      </c>
      <c r="Y629" s="60"/>
      <c r="Z629" s="61">
        <f>SUMIFS(
     UA[AmountYTD],
     UA[CompanyShortName],Z$5,
     UA[Source],Source,
     UA[Year],YearEndYear,
     UA[Month],YearEnd,
     UA[AccountCode],$B629&amp;$C629,
     UA[GroupStructure],GroupStructure
  )</f>
        <v>0</v>
      </c>
      <c r="AA629" s="60"/>
      <c r="AB629" s="61">
        <f>SUMIFS(
     UA[AmountYTD],
     UA[CompanyShortName],AB$5,
     UA[Source],Source,
     UA[Year],YearEndYear,
     UA[Month],YearEnd,
     UA[AccountCode],$B629&amp;$C629,
     UA[GroupStructure],GroupStructure
  )</f>
        <v>0</v>
      </c>
      <c r="AC629" s="60"/>
      <c r="AD629" s="61">
        <f>SUMIFS(
     UA[AmountYTD],
     UA[CompanyShortName],AD$5,
     UA[Source],Source,
     UA[Year],YearEndYear,
     UA[Month],YearEnd,
     UA[AccountCode],$B629&amp;$C629,
     UA[GroupStructure],GroupStructure
  )</f>
        <v>0</v>
      </c>
      <c r="AE629" s="60"/>
      <c r="AF629" s="61">
        <f>SUMIFS(
     UA[AmountYTD],
     UA[CompanyShortName],AF$5,
     UA[Source],Source,
     UA[Year],YearEndYear,
     UA[Month],YearEnd,
     UA[AccountCode],$B629&amp;$C629,
     UA[GroupStructure],GroupStructure
  )</f>
        <v>0</v>
      </c>
      <c r="AG629" s="60"/>
      <c r="AH629" s="61">
        <f>SUMIFS(
     UA[AmountYTD],
     UA[CompanyShortName],AH$5,
     UA[Source],Source,
     UA[Year],YearEndYear,
     UA[Month],YearEnd,
     UA[AccountCode],$B629&amp;$C629,
     UA[GroupStructure],GroupStructure
  )</f>
        <v>0</v>
      </c>
      <c r="AI629" s="60"/>
      <c r="AJ629" s="61">
        <f>SUMIFS(
     UA[AmountYTD],
     UA[CompanyShortName],AJ$5,
     UA[Source],Source,
     UA[Year],YearEndYear,
     UA[Month],YearEnd,
     UA[AccountCode],$B629&amp;$C629,
     UA[GroupStructure],GroupStructure
  )</f>
        <v>0</v>
      </c>
      <c r="AK629" s="60"/>
      <c r="AL629" s="61">
        <f>SUMIFS(
     UA[AmountYTD],
     UA[CompanyShortName],AL$5,
     UA[Source],Source,
     UA[Year],YearEndYear,
     UA[Month],YearEnd,
     UA[AccountCode],$B629&amp;$C629,
     UA[GroupStructure],GroupStructure
  )</f>
        <v>0</v>
      </c>
      <c r="AM629" s="60"/>
      <c r="AN629" s="61">
        <f>SUMIFS(
     UA[AmountYTD],
     UA[CompanyShortName],AN$5,
     UA[Source],Source,
     UA[Year],YearEndYear,
     UA[Month],YearEnd,
     UA[AccountCode],$B629&amp;$C629,
     UA[GroupStructure],GroupStructure
  )</f>
        <v>0</v>
      </c>
      <c r="AO629" s="60"/>
      <c r="AP629" s="61">
        <f>SUMIFS(
     UA[AmountYTD],
     UA[CompanyShortName],AP$5,
     UA[Source],Source,
     UA[Year],YearEndYear,
     UA[Month],YearEnd,
     UA[AccountCode],$B629&amp;$C629,
     UA[GroupStructure],GroupStructure
  )</f>
        <v>0</v>
      </c>
      <c r="AQ629" s="60"/>
      <c r="AR629" s="61">
        <f>SUMIFS(
     UA[AmountYTD],
     UA[CompanyShortName],AR$5,
     UA[Source],Source,
     UA[Year],YearEndYear,
     UA[Month],YearEnd,
     UA[AccountCode],$B629&amp;$C629,
     UA[GroupStructure],GroupStructure
  )</f>
        <v>0</v>
      </c>
      <c r="AS629" s="60"/>
    </row>
    <row r="630" spans="1:45" ht="17.100000000000001" hidden="1" customHeight="1" outlineLevel="2" x14ac:dyDescent="0.25">
      <c r="D630" s="4" t="s">
        <v>124</v>
      </c>
      <c r="F630" s="43">
        <f>F632-F629</f>
        <v>0</v>
      </c>
      <c r="H630" s="43">
        <f>H632-H629</f>
        <v>0</v>
      </c>
      <c r="J630" s="43">
        <f>J632-J629</f>
        <v>0</v>
      </c>
      <c r="L630" s="43">
        <f>L632-L629</f>
        <v>0</v>
      </c>
      <c r="N630" s="43">
        <f>N632-N629</f>
        <v>0</v>
      </c>
      <c r="P630" s="43">
        <f>P632-P629</f>
        <v>0</v>
      </c>
      <c r="R630" s="43">
        <f>R632-R629</f>
        <v>0</v>
      </c>
      <c r="T630" s="43">
        <f>T632-T629</f>
        <v>0</v>
      </c>
      <c r="V630" s="43">
        <f>V632-V629</f>
        <v>0</v>
      </c>
      <c r="X630" s="43">
        <f>X632-X629</f>
        <v>0</v>
      </c>
      <c r="Z630" s="43">
        <f>Z632-Z629</f>
        <v>0</v>
      </c>
      <c r="AB630" s="43">
        <f>AB632-AB629</f>
        <v>0</v>
      </c>
      <c r="AD630" s="43">
        <f>AD632-AD629</f>
        <v>0</v>
      </c>
      <c r="AF630" s="43">
        <f>AF632-AF629</f>
        <v>0</v>
      </c>
      <c r="AH630" s="43">
        <f>AH632-AH629</f>
        <v>0</v>
      </c>
      <c r="AJ630" s="43">
        <f>AJ632-AJ629</f>
        <v>0</v>
      </c>
      <c r="AL630" s="43">
        <f>AL632-AL629</f>
        <v>0</v>
      </c>
      <c r="AN630" s="43">
        <f>AN632-AN629</f>
        <v>0</v>
      </c>
      <c r="AP630" s="43">
        <f>AP632-AP629</f>
        <v>0</v>
      </c>
      <c r="AR630" s="43">
        <f>AR632-AR629</f>
        <v>0</v>
      </c>
    </row>
    <row r="631" spans="1:45" ht="17.100000000000001" hidden="1" customHeight="1" outlineLevel="2" x14ac:dyDescent="0.25"/>
    <row r="632" spans="1:45" ht="17.100000000000001" hidden="1" customHeight="1" outlineLevel="2" x14ac:dyDescent="0.25">
      <c r="B632" s="4">
        <f>B629</f>
        <v>0</v>
      </c>
      <c r="C632" s="41">
        <v>110</v>
      </c>
      <c r="D632" s="4" t="str">
        <f>IFERROR(VLOOKUP($B632&amp;$C632,GA[],2,FALSE),"")</f>
        <v/>
      </c>
      <c r="F632" s="43">
        <f>SUMIFS(
     UA[AmountYTD],
     UA[CompanyShortName],F$5,
     UA[Source],Source,
     UA[Year],Year,
     UA[Month],Month,
     UA[AccountCode],$B632&amp;$C632,
     UA[GroupStructure],GroupStructure
  )</f>
        <v>0</v>
      </c>
      <c r="H632" s="43">
        <f>SUMIFS(
     UA[AmountYTD],
     UA[CompanyShortName],H$5,
     UA[Source],Source,
     UA[Year],Year,
     UA[Month],Month,
     UA[AccountCode],$B632&amp;$C632,
     UA[GroupStructure],GroupStructure
  )</f>
        <v>0</v>
      </c>
      <c r="J632" s="43">
        <f>SUMIFS(
     UA[AmountYTD],
     UA[CompanyShortName],J$5,
     UA[Source],Source,
     UA[Year],Year,
     UA[Month],Month,
     UA[AccountCode],$B632&amp;$C632,
     UA[GroupStructure],GroupStructure
  )</f>
        <v>0</v>
      </c>
      <c r="L632" s="43">
        <f>SUMIFS(
     UA[AmountYTD],
     UA[CompanyShortName],L$5,
     UA[Source],Source,
     UA[Year],Year,
     UA[Month],Month,
     UA[AccountCode],$B632&amp;$C632,
     UA[GroupStructure],GroupStructure
  )</f>
        <v>0</v>
      </c>
      <c r="N632" s="43">
        <f>SUMIFS(
     UA[AmountYTD],
     UA[CompanyShortName],N$5,
     UA[Source],Source,
     UA[Year],Year,
     UA[Month],Month,
     UA[AccountCode],$B632&amp;$C632,
     UA[GroupStructure],GroupStructure
  )</f>
        <v>0</v>
      </c>
      <c r="P632" s="43">
        <f>SUMIFS(
     UA[AmountYTD],
     UA[CompanyShortName],P$5,
     UA[Source],Source,
     UA[Year],Year,
     UA[Month],Month,
     UA[AccountCode],$B632&amp;$C632,
     UA[GroupStructure],GroupStructure
  )</f>
        <v>0</v>
      </c>
      <c r="R632" s="43">
        <f>SUMIFS(
     UA[AmountYTD],
     UA[CompanyShortName],R$5,
     UA[Source],Source,
     UA[Year],Year,
     UA[Month],Month,
     UA[AccountCode],$B632&amp;$C632,
     UA[GroupStructure],GroupStructure
  )</f>
        <v>0</v>
      </c>
      <c r="T632" s="43">
        <f>SUMIFS(
     UA[AmountYTD],
     UA[CompanyShortName],T$5,
     UA[Source],Source,
     UA[Year],Year,
     UA[Month],Month,
     UA[AccountCode],$B632&amp;$C632,
     UA[GroupStructure],GroupStructure
  )</f>
        <v>0</v>
      </c>
      <c r="V632" s="43">
        <f>SUMIFS(
     UA[AmountYTD],
     UA[CompanyShortName],V$5,
     UA[Source],Source,
     UA[Year],Year,
     UA[Month],Month,
     UA[AccountCode],$B632&amp;$C632,
     UA[GroupStructure],GroupStructure
  )</f>
        <v>0</v>
      </c>
      <c r="X632" s="43">
        <f>SUMIFS(
     UA[AmountYTD],
     UA[CompanyShortName],X$5,
     UA[Source],Source,
     UA[Year],Year,
     UA[Month],Month,
     UA[AccountCode],$B632&amp;$C632,
     UA[GroupStructure],GroupStructure
  )</f>
        <v>0</v>
      </c>
      <c r="Z632" s="43">
        <f>SUMIFS(
     UA[AmountYTD],
     UA[CompanyShortName],Z$5,
     UA[Source],Source,
     UA[Year],Year,
     UA[Month],Month,
     UA[AccountCode],$B632&amp;$C632,
     UA[GroupStructure],GroupStructure
  )</f>
        <v>0</v>
      </c>
      <c r="AB632" s="43">
        <f>SUMIFS(
     UA[AmountYTD],
     UA[CompanyShortName],AB$5,
     UA[Source],Source,
     UA[Year],Year,
     UA[Month],Month,
     UA[AccountCode],$B632&amp;$C632,
     UA[GroupStructure],GroupStructure
  )</f>
        <v>0</v>
      </c>
      <c r="AD632" s="43">
        <f>SUMIFS(
     UA[AmountYTD],
     UA[CompanyShortName],AD$5,
     UA[Source],Source,
     UA[Year],Year,
     UA[Month],Month,
     UA[AccountCode],$B632&amp;$C632,
     UA[GroupStructure],GroupStructure
  )</f>
        <v>0</v>
      </c>
      <c r="AF632" s="43">
        <f>SUMIFS(
     UA[AmountYTD],
     UA[CompanyShortName],AF$5,
     UA[Source],Source,
     UA[Year],Year,
     UA[Month],Month,
     UA[AccountCode],$B632&amp;$C632,
     UA[GroupStructure],GroupStructure
  )</f>
        <v>0</v>
      </c>
      <c r="AH632" s="43">
        <f>SUMIFS(
     UA[AmountYTD],
     UA[CompanyShortName],AH$5,
     UA[Source],Source,
     UA[Year],Year,
     UA[Month],Month,
     UA[AccountCode],$B632&amp;$C632,
     UA[GroupStructure],GroupStructure
  )</f>
        <v>0</v>
      </c>
      <c r="AJ632" s="43">
        <f>SUMIFS(
     UA[AmountYTD],
     UA[CompanyShortName],AJ$5,
     UA[Source],Source,
     UA[Year],Year,
     UA[Month],Month,
     UA[AccountCode],$B632&amp;$C632,
     UA[GroupStructure],GroupStructure
  )</f>
        <v>0</v>
      </c>
      <c r="AL632" s="43">
        <f>SUMIFS(
     UA[AmountYTD],
     UA[CompanyShortName],AL$5,
     UA[Source],Source,
     UA[Year],Year,
     UA[Month],Month,
     UA[AccountCode],$B632&amp;$C632,
     UA[GroupStructure],GroupStructure
  )</f>
        <v>0</v>
      </c>
      <c r="AN632" s="43">
        <f>SUMIFS(
     UA[AmountYTD],
     UA[CompanyShortName],AN$5,
     UA[Source],Source,
     UA[Year],Year,
     UA[Month],Month,
     UA[AccountCode],$B632&amp;$C632,
     UA[GroupStructure],GroupStructure
  )</f>
        <v>0</v>
      </c>
      <c r="AP632" s="43">
        <f>SUMIFS(
     UA[AmountYTD],
     UA[CompanyShortName],AP$5,
     UA[Source],Source,
     UA[Year],Year,
     UA[Month],Month,
     UA[AccountCode],$B632&amp;$C632,
     UA[GroupStructure],GroupStructure
  )</f>
        <v>0</v>
      </c>
      <c r="AR632" s="43">
        <f>SUMIFS(
     UA[AmountYTD],
     UA[CompanyShortName],AR$5,
     UA[Source],Source,
     UA[Year],Year,
     UA[Month],Month,
     UA[AccountCode],$B632&amp;$C632,
     UA[GroupStructure],GroupStructure
  )</f>
        <v>0</v>
      </c>
    </row>
    <row r="633" spans="1:45" ht="17.100000000000001" hidden="1" customHeight="1" outlineLevel="2" x14ac:dyDescent="0.25">
      <c r="B633" s="4">
        <f t="shared" ref="B633:B639" si="816">B632</f>
        <v>0</v>
      </c>
      <c r="C633" s="4">
        <f t="shared" ref="C633:C638" si="817">C632+10</f>
        <v>120</v>
      </c>
      <c r="D633" s="4" t="str">
        <f>IFERROR(VLOOKUP($B633&amp;$C633,GA[],2,FALSE),"")</f>
        <v/>
      </c>
      <c r="F633" s="43">
        <f>SUMIFS(
     UA[AmountYTD],
     UA[CompanyShortName],F$5,
     UA[Source],Source,
     UA[Year],Year,
     UA[Month],Month,
     UA[AccountCode],$B633&amp;$C633,
     UA[GroupStructure],GroupStructure
  )</f>
        <v>0</v>
      </c>
      <c r="H633" s="43">
        <f>SUMIFS(
     UA[AmountYTD],
     UA[CompanyShortName],H$5,
     UA[Source],Source,
     UA[Year],Year,
     UA[Month],Month,
     UA[AccountCode],$B633&amp;$C633,
     UA[GroupStructure],GroupStructure
  )</f>
        <v>0</v>
      </c>
      <c r="J633" s="43">
        <f>SUMIFS(
     UA[AmountYTD],
     UA[CompanyShortName],J$5,
     UA[Source],Source,
     UA[Year],Year,
     UA[Month],Month,
     UA[AccountCode],$B633&amp;$C633,
     UA[GroupStructure],GroupStructure
  )</f>
        <v>0</v>
      </c>
      <c r="L633" s="43">
        <f>SUMIFS(
     UA[AmountYTD],
     UA[CompanyShortName],L$5,
     UA[Source],Source,
     UA[Year],Year,
     UA[Month],Month,
     UA[AccountCode],$B633&amp;$C633,
     UA[GroupStructure],GroupStructure
  )</f>
        <v>0</v>
      </c>
      <c r="N633" s="43">
        <f>SUMIFS(
     UA[AmountYTD],
     UA[CompanyShortName],N$5,
     UA[Source],Source,
     UA[Year],Year,
     UA[Month],Month,
     UA[AccountCode],$B633&amp;$C633,
     UA[GroupStructure],GroupStructure
  )</f>
        <v>0</v>
      </c>
      <c r="P633" s="43">
        <f>SUMIFS(
     UA[AmountYTD],
     UA[CompanyShortName],P$5,
     UA[Source],Source,
     UA[Year],Year,
     UA[Month],Month,
     UA[AccountCode],$B633&amp;$C633,
     UA[GroupStructure],GroupStructure
  )</f>
        <v>0</v>
      </c>
      <c r="R633" s="43">
        <f>SUMIFS(
     UA[AmountYTD],
     UA[CompanyShortName],R$5,
     UA[Source],Source,
     UA[Year],Year,
     UA[Month],Month,
     UA[AccountCode],$B633&amp;$C633,
     UA[GroupStructure],GroupStructure
  )</f>
        <v>0</v>
      </c>
      <c r="T633" s="43">
        <f>SUMIFS(
     UA[AmountYTD],
     UA[CompanyShortName],T$5,
     UA[Source],Source,
     UA[Year],Year,
     UA[Month],Month,
     UA[AccountCode],$B633&amp;$C633,
     UA[GroupStructure],GroupStructure
  )</f>
        <v>0</v>
      </c>
      <c r="V633" s="43">
        <f>SUMIFS(
     UA[AmountYTD],
     UA[CompanyShortName],V$5,
     UA[Source],Source,
     UA[Year],Year,
     UA[Month],Month,
     UA[AccountCode],$B633&amp;$C633,
     UA[GroupStructure],GroupStructure
  )</f>
        <v>0</v>
      </c>
      <c r="X633" s="43">
        <f>SUMIFS(
     UA[AmountYTD],
     UA[CompanyShortName],X$5,
     UA[Source],Source,
     UA[Year],Year,
     UA[Month],Month,
     UA[AccountCode],$B633&amp;$C633,
     UA[GroupStructure],GroupStructure
  )</f>
        <v>0</v>
      </c>
      <c r="Z633" s="43">
        <f>SUMIFS(
     UA[AmountYTD],
     UA[CompanyShortName],Z$5,
     UA[Source],Source,
     UA[Year],Year,
     UA[Month],Month,
     UA[AccountCode],$B633&amp;$C633,
     UA[GroupStructure],GroupStructure
  )</f>
        <v>0</v>
      </c>
      <c r="AB633" s="43">
        <f>SUMIFS(
     UA[AmountYTD],
     UA[CompanyShortName],AB$5,
     UA[Source],Source,
     UA[Year],Year,
     UA[Month],Month,
     UA[AccountCode],$B633&amp;$C633,
     UA[GroupStructure],GroupStructure
  )</f>
        <v>0</v>
      </c>
      <c r="AD633" s="43">
        <f>SUMIFS(
     UA[AmountYTD],
     UA[CompanyShortName],AD$5,
     UA[Source],Source,
     UA[Year],Year,
     UA[Month],Month,
     UA[AccountCode],$B633&amp;$C633,
     UA[GroupStructure],GroupStructure
  )</f>
        <v>0</v>
      </c>
      <c r="AF633" s="43">
        <f>SUMIFS(
     UA[AmountYTD],
     UA[CompanyShortName],AF$5,
     UA[Source],Source,
     UA[Year],Year,
     UA[Month],Month,
     UA[AccountCode],$B633&amp;$C633,
     UA[GroupStructure],GroupStructure
  )</f>
        <v>0</v>
      </c>
      <c r="AH633" s="43">
        <f>SUMIFS(
     UA[AmountYTD],
     UA[CompanyShortName],AH$5,
     UA[Source],Source,
     UA[Year],Year,
     UA[Month],Month,
     UA[AccountCode],$B633&amp;$C633,
     UA[GroupStructure],GroupStructure
  )</f>
        <v>0</v>
      </c>
      <c r="AJ633" s="43">
        <f>SUMIFS(
     UA[AmountYTD],
     UA[CompanyShortName],AJ$5,
     UA[Source],Source,
     UA[Year],Year,
     UA[Month],Month,
     UA[AccountCode],$B633&amp;$C633,
     UA[GroupStructure],GroupStructure
  )</f>
        <v>0</v>
      </c>
      <c r="AL633" s="43">
        <f>SUMIFS(
     UA[AmountYTD],
     UA[CompanyShortName],AL$5,
     UA[Source],Source,
     UA[Year],Year,
     UA[Month],Month,
     UA[AccountCode],$B633&amp;$C633,
     UA[GroupStructure],GroupStructure
  )</f>
        <v>0</v>
      </c>
      <c r="AN633" s="43">
        <f>SUMIFS(
     UA[AmountYTD],
     UA[CompanyShortName],AN$5,
     UA[Source],Source,
     UA[Year],Year,
     UA[Month],Month,
     UA[AccountCode],$B633&amp;$C633,
     UA[GroupStructure],GroupStructure
  )</f>
        <v>0</v>
      </c>
      <c r="AP633" s="43">
        <f>SUMIFS(
     UA[AmountYTD],
     UA[CompanyShortName],AP$5,
     UA[Source],Source,
     UA[Year],Year,
     UA[Month],Month,
     UA[AccountCode],$B633&amp;$C633,
     UA[GroupStructure],GroupStructure
  )</f>
        <v>0</v>
      </c>
      <c r="AR633" s="43">
        <f>SUMIFS(
     UA[AmountYTD],
     UA[CompanyShortName],AR$5,
     UA[Source],Source,
     UA[Year],Year,
     UA[Month],Month,
     UA[AccountCode],$B633&amp;$C633,
     UA[GroupStructure],GroupStructure
  )</f>
        <v>0</v>
      </c>
    </row>
    <row r="634" spans="1:45" ht="17.100000000000001" hidden="1" customHeight="1" outlineLevel="2" x14ac:dyDescent="0.25">
      <c r="B634" s="4">
        <f t="shared" si="816"/>
        <v>0</v>
      </c>
      <c r="C634" s="4">
        <f t="shared" si="817"/>
        <v>130</v>
      </c>
      <c r="D634" s="4" t="str">
        <f>IFERROR(VLOOKUP($B634&amp;$C634,GA[],2,FALSE),"")</f>
        <v/>
      </c>
      <c r="F634" s="43">
        <f>SUMIFS(
     UA[AmountYTD],
     UA[CompanyShortName],F$5,
     UA[Source],Source,
     UA[Year],Year,
     UA[Month],Month,
     UA[AccountCode],$B634&amp;$C634,
     UA[GroupStructure],GroupStructure
  )</f>
        <v>0</v>
      </c>
      <c r="H634" s="43">
        <f>SUMIFS(
     UA[AmountYTD],
     UA[CompanyShortName],H$5,
     UA[Source],Source,
     UA[Year],Year,
     UA[Month],Month,
     UA[AccountCode],$B634&amp;$C634,
     UA[GroupStructure],GroupStructure
  )</f>
        <v>0</v>
      </c>
      <c r="J634" s="43">
        <f>SUMIFS(
     UA[AmountYTD],
     UA[CompanyShortName],J$5,
     UA[Source],Source,
     UA[Year],Year,
     UA[Month],Month,
     UA[AccountCode],$B634&amp;$C634,
     UA[GroupStructure],GroupStructure
  )</f>
        <v>0</v>
      </c>
      <c r="L634" s="43">
        <f>SUMIFS(
     UA[AmountYTD],
     UA[CompanyShortName],L$5,
     UA[Source],Source,
     UA[Year],Year,
     UA[Month],Month,
     UA[AccountCode],$B634&amp;$C634,
     UA[GroupStructure],GroupStructure
  )</f>
        <v>0</v>
      </c>
      <c r="N634" s="43">
        <f>SUMIFS(
     UA[AmountYTD],
     UA[CompanyShortName],N$5,
     UA[Source],Source,
     UA[Year],Year,
     UA[Month],Month,
     UA[AccountCode],$B634&amp;$C634,
     UA[GroupStructure],GroupStructure
  )</f>
        <v>0</v>
      </c>
      <c r="P634" s="43">
        <f>SUMIFS(
     UA[AmountYTD],
     UA[CompanyShortName],P$5,
     UA[Source],Source,
     UA[Year],Year,
     UA[Month],Month,
     UA[AccountCode],$B634&amp;$C634,
     UA[GroupStructure],GroupStructure
  )</f>
        <v>0</v>
      </c>
      <c r="R634" s="43">
        <f>SUMIFS(
     UA[AmountYTD],
     UA[CompanyShortName],R$5,
     UA[Source],Source,
     UA[Year],Year,
     UA[Month],Month,
     UA[AccountCode],$B634&amp;$C634,
     UA[GroupStructure],GroupStructure
  )</f>
        <v>0</v>
      </c>
      <c r="T634" s="43">
        <f>SUMIFS(
     UA[AmountYTD],
     UA[CompanyShortName],T$5,
     UA[Source],Source,
     UA[Year],Year,
     UA[Month],Month,
     UA[AccountCode],$B634&amp;$C634,
     UA[GroupStructure],GroupStructure
  )</f>
        <v>0</v>
      </c>
      <c r="V634" s="43">
        <f>SUMIFS(
     UA[AmountYTD],
     UA[CompanyShortName],V$5,
     UA[Source],Source,
     UA[Year],Year,
     UA[Month],Month,
     UA[AccountCode],$B634&amp;$C634,
     UA[GroupStructure],GroupStructure
  )</f>
        <v>0</v>
      </c>
      <c r="X634" s="43">
        <f>SUMIFS(
     UA[AmountYTD],
     UA[CompanyShortName],X$5,
     UA[Source],Source,
     UA[Year],Year,
     UA[Month],Month,
     UA[AccountCode],$B634&amp;$C634,
     UA[GroupStructure],GroupStructure
  )</f>
        <v>0</v>
      </c>
      <c r="Z634" s="43">
        <f>SUMIFS(
     UA[AmountYTD],
     UA[CompanyShortName],Z$5,
     UA[Source],Source,
     UA[Year],Year,
     UA[Month],Month,
     UA[AccountCode],$B634&amp;$C634,
     UA[GroupStructure],GroupStructure
  )</f>
        <v>0</v>
      </c>
      <c r="AB634" s="43">
        <f>SUMIFS(
     UA[AmountYTD],
     UA[CompanyShortName],AB$5,
     UA[Source],Source,
     UA[Year],Year,
     UA[Month],Month,
     UA[AccountCode],$B634&amp;$C634,
     UA[GroupStructure],GroupStructure
  )</f>
        <v>0</v>
      </c>
      <c r="AD634" s="43">
        <f>SUMIFS(
     UA[AmountYTD],
     UA[CompanyShortName],AD$5,
     UA[Source],Source,
     UA[Year],Year,
     UA[Month],Month,
     UA[AccountCode],$B634&amp;$C634,
     UA[GroupStructure],GroupStructure
  )</f>
        <v>0</v>
      </c>
      <c r="AF634" s="43">
        <f>SUMIFS(
     UA[AmountYTD],
     UA[CompanyShortName],AF$5,
     UA[Source],Source,
     UA[Year],Year,
     UA[Month],Month,
     UA[AccountCode],$B634&amp;$C634,
     UA[GroupStructure],GroupStructure
  )</f>
        <v>0</v>
      </c>
      <c r="AH634" s="43">
        <f>SUMIFS(
     UA[AmountYTD],
     UA[CompanyShortName],AH$5,
     UA[Source],Source,
     UA[Year],Year,
     UA[Month],Month,
     UA[AccountCode],$B634&amp;$C634,
     UA[GroupStructure],GroupStructure
  )</f>
        <v>0</v>
      </c>
      <c r="AJ634" s="43">
        <f>SUMIFS(
     UA[AmountYTD],
     UA[CompanyShortName],AJ$5,
     UA[Source],Source,
     UA[Year],Year,
     UA[Month],Month,
     UA[AccountCode],$B634&amp;$C634,
     UA[GroupStructure],GroupStructure
  )</f>
        <v>0</v>
      </c>
      <c r="AL634" s="43">
        <f>SUMIFS(
     UA[AmountYTD],
     UA[CompanyShortName],AL$5,
     UA[Source],Source,
     UA[Year],Year,
     UA[Month],Month,
     UA[AccountCode],$B634&amp;$C634,
     UA[GroupStructure],GroupStructure
  )</f>
        <v>0</v>
      </c>
      <c r="AN634" s="43">
        <f>SUMIFS(
     UA[AmountYTD],
     UA[CompanyShortName],AN$5,
     UA[Source],Source,
     UA[Year],Year,
     UA[Month],Month,
     UA[AccountCode],$B634&amp;$C634,
     UA[GroupStructure],GroupStructure
  )</f>
        <v>0</v>
      </c>
      <c r="AP634" s="43">
        <f>SUMIFS(
     UA[AmountYTD],
     UA[CompanyShortName],AP$5,
     UA[Source],Source,
     UA[Year],Year,
     UA[Month],Month,
     UA[AccountCode],$B634&amp;$C634,
     UA[GroupStructure],GroupStructure
  )</f>
        <v>0</v>
      </c>
      <c r="AR634" s="43">
        <f>SUMIFS(
     UA[AmountYTD],
     UA[CompanyShortName],AR$5,
     UA[Source],Source,
     UA[Year],Year,
     UA[Month],Month,
     UA[AccountCode],$B634&amp;$C634,
     UA[GroupStructure],GroupStructure
  )</f>
        <v>0</v>
      </c>
    </row>
    <row r="635" spans="1:45" ht="17.100000000000001" hidden="1" customHeight="1" outlineLevel="2" x14ac:dyDescent="0.25">
      <c r="B635" s="4">
        <f t="shared" si="816"/>
        <v>0</v>
      </c>
      <c r="C635" s="4">
        <f t="shared" si="817"/>
        <v>140</v>
      </c>
      <c r="D635" s="4" t="str">
        <f>IFERROR(VLOOKUP($B635&amp;$C635,GA[],2,FALSE),"")</f>
        <v/>
      </c>
      <c r="F635" s="43">
        <f>SUMIFS(
     UA[AmountYTD],
     UA[CompanyShortName],F$5,
     UA[Source],Source,
     UA[Year],Year,
     UA[Month],Month,
     UA[AccountCode],$B635&amp;$C635,
     UA[GroupStructure],GroupStructure
  )</f>
        <v>0</v>
      </c>
      <c r="H635" s="43">
        <f>SUMIFS(
     UA[AmountYTD],
     UA[CompanyShortName],H$5,
     UA[Source],Source,
     UA[Year],Year,
     UA[Month],Month,
     UA[AccountCode],$B635&amp;$C635,
     UA[GroupStructure],GroupStructure
  )</f>
        <v>0</v>
      </c>
      <c r="J635" s="43">
        <f>SUMIFS(
     UA[AmountYTD],
     UA[CompanyShortName],J$5,
     UA[Source],Source,
     UA[Year],Year,
     UA[Month],Month,
     UA[AccountCode],$B635&amp;$C635,
     UA[GroupStructure],GroupStructure
  )</f>
        <v>0</v>
      </c>
      <c r="L635" s="43">
        <f>SUMIFS(
     UA[AmountYTD],
     UA[CompanyShortName],L$5,
     UA[Source],Source,
     UA[Year],Year,
     UA[Month],Month,
     UA[AccountCode],$B635&amp;$C635,
     UA[GroupStructure],GroupStructure
  )</f>
        <v>0</v>
      </c>
      <c r="N635" s="43">
        <f>SUMIFS(
     UA[AmountYTD],
     UA[CompanyShortName],N$5,
     UA[Source],Source,
     UA[Year],Year,
     UA[Month],Month,
     UA[AccountCode],$B635&amp;$C635,
     UA[GroupStructure],GroupStructure
  )</f>
        <v>0</v>
      </c>
      <c r="P635" s="43">
        <f>SUMIFS(
     UA[AmountYTD],
     UA[CompanyShortName],P$5,
     UA[Source],Source,
     UA[Year],Year,
     UA[Month],Month,
     UA[AccountCode],$B635&amp;$C635,
     UA[GroupStructure],GroupStructure
  )</f>
        <v>0</v>
      </c>
      <c r="R635" s="43">
        <f>SUMIFS(
     UA[AmountYTD],
     UA[CompanyShortName],R$5,
     UA[Source],Source,
     UA[Year],Year,
     UA[Month],Month,
     UA[AccountCode],$B635&amp;$C635,
     UA[GroupStructure],GroupStructure
  )</f>
        <v>0</v>
      </c>
      <c r="T635" s="43">
        <f>SUMIFS(
     UA[AmountYTD],
     UA[CompanyShortName],T$5,
     UA[Source],Source,
     UA[Year],Year,
     UA[Month],Month,
     UA[AccountCode],$B635&amp;$C635,
     UA[GroupStructure],GroupStructure
  )</f>
        <v>0</v>
      </c>
      <c r="V635" s="43">
        <f>SUMIFS(
     UA[AmountYTD],
     UA[CompanyShortName],V$5,
     UA[Source],Source,
     UA[Year],Year,
     UA[Month],Month,
     UA[AccountCode],$B635&amp;$C635,
     UA[GroupStructure],GroupStructure
  )</f>
        <v>0</v>
      </c>
      <c r="X635" s="43">
        <f>SUMIFS(
     UA[AmountYTD],
     UA[CompanyShortName],X$5,
     UA[Source],Source,
     UA[Year],Year,
     UA[Month],Month,
     UA[AccountCode],$B635&amp;$C635,
     UA[GroupStructure],GroupStructure
  )</f>
        <v>0</v>
      </c>
      <c r="Z635" s="43">
        <f>SUMIFS(
     UA[AmountYTD],
     UA[CompanyShortName],Z$5,
     UA[Source],Source,
     UA[Year],Year,
     UA[Month],Month,
     UA[AccountCode],$B635&amp;$C635,
     UA[GroupStructure],GroupStructure
  )</f>
        <v>0</v>
      </c>
      <c r="AB635" s="43">
        <f>SUMIFS(
     UA[AmountYTD],
     UA[CompanyShortName],AB$5,
     UA[Source],Source,
     UA[Year],Year,
     UA[Month],Month,
     UA[AccountCode],$B635&amp;$C635,
     UA[GroupStructure],GroupStructure
  )</f>
        <v>0</v>
      </c>
      <c r="AD635" s="43">
        <f>SUMIFS(
     UA[AmountYTD],
     UA[CompanyShortName],AD$5,
     UA[Source],Source,
     UA[Year],Year,
     UA[Month],Month,
     UA[AccountCode],$B635&amp;$C635,
     UA[GroupStructure],GroupStructure
  )</f>
        <v>0</v>
      </c>
      <c r="AF635" s="43">
        <f>SUMIFS(
     UA[AmountYTD],
     UA[CompanyShortName],AF$5,
     UA[Source],Source,
     UA[Year],Year,
     UA[Month],Month,
     UA[AccountCode],$B635&amp;$C635,
     UA[GroupStructure],GroupStructure
  )</f>
        <v>0</v>
      </c>
      <c r="AH635" s="43">
        <f>SUMIFS(
     UA[AmountYTD],
     UA[CompanyShortName],AH$5,
     UA[Source],Source,
     UA[Year],Year,
     UA[Month],Month,
     UA[AccountCode],$B635&amp;$C635,
     UA[GroupStructure],GroupStructure
  )</f>
        <v>0</v>
      </c>
      <c r="AJ635" s="43">
        <f>SUMIFS(
     UA[AmountYTD],
     UA[CompanyShortName],AJ$5,
     UA[Source],Source,
     UA[Year],Year,
     UA[Month],Month,
     UA[AccountCode],$B635&amp;$C635,
     UA[GroupStructure],GroupStructure
  )</f>
        <v>0</v>
      </c>
      <c r="AL635" s="43">
        <f>SUMIFS(
     UA[AmountYTD],
     UA[CompanyShortName],AL$5,
     UA[Source],Source,
     UA[Year],Year,
     UA[Month],Month,
     UA[AccountCode],$B635&amp;$C635,
     UA[GroupStructure],GroupStructure
  )</f>
        <v>0</v>
      </c>
      <c r="AN635" s="43">
        <f>SUMIFS(
     UA[AmountYTD],
     UA[CompanyShortName],AN$5,
     UA[Source],Source,
     UA[Year],Year,
     UA[Month],Month,
     UA[AccountCode],$B635&amp;$C635,
     UA[GroupStructure],GroupStructure
  )</f>
        <v>0</v>
      </c>
      <c r="AP635" s="43">
        <f>SUMIFS(
     UA[AmountYTD],
     UA[CompanyShortName],AP$5,
     UA[Source],Source,
     UA[Year],Year,
     UA[Month],Month,
     UA[AccountCode],$B635&amp;$C635,
     UA[GroupStructure],GroupStructure
  )</f>
        <v>0</v>
      </c>
      <c r="AR635" s="43">
        <f>SUMIFS(
     UA[AmountYTD],
     UA[CompanyShortName],AR$5,
     UA[Source],Source,
     UA[Year],Year,
     UA[Month],Month,
     UA[AccountCode],$B635&amp;$C635,
     UA[GroupStructure],GroupStructure
  )</f>
        <v>0</v>
      </c>
    </row>
    <row r="636" spans="1:45" ht="17.100000000000001" hidden="1" customHeight="1" outlineLevel="2" x14ac:dyDescent="0.25">
      <c r="B636" s="4">
        <f t="shared" si="816"/>
        <v>0</v>
      </c>
      <c r="C636" s="4">
        <f t="shared" si="817"/>
        <v>150</v>
      </c>
      <c r="D636" s="4" t="str">
        <f>IFERROR(VLOOKUP($B636&amp;$C636,GA[],2,FALSE),"")</f>
        <v/>
      </c>
      <c r="F636" s="43">
        <f>SUMIFS(
     UA[AmountYTD],
     UA[CompanyShortName],F$5,
     UA[Source],Source,
     UA[Year],Year,
     UA[Month],Month,
     UA[AccountCode],$B636&amp;$C636,
     UA[GroupStructure],GroupStructure
  )</f>
        <v>0</v>
      </c>
      <c r="H636" s="43">
        <f>SUMIFS(
     UA[AmountYTD],
     UA[CompanyShortName],H$5,
     UA[Source],Source,
     UA[Year],Year,
     UA[Month],Month,
     UA[AccountCode],$B636&amp;$C636,
     UA[GroupStructure],GroupStructure
  )</f>
        <v>0</v>
      </c>
      <c r="J636" s="43">
        <f>SUMIFS(
     UA[AmountYTD],
     UA[CompanyShortName],J$5,
     UA[Source],Source,
     UA[Year],Year,
     UA[Month],Month,
     UA[AccountCode],$B636&amp;$C636,
     UA[GroupStructure],GroupStructure
  )</f>
        <v>0</v>
      </c>
      <c r="L636" s="43">
        <f>SUMIFS(
     UA[AmountYTD],
     UA[CompanyShortName],L$5,
     UA[Source],Source,
     UA[Year],Year,
     UA[Month],Month,
     UA[AccountCode],$B636&amp;$C636,
     UA[GroupStructure],GroupStructure
  )</f>
        <v>0</v>
      </c>
      <c r="N636" s="43">
        <f>SUMIFS(
     UA[AmountYTD],
     UA[CompanyShortName],N$5,
     UA[Source],Source,
     UA[Year],Year,
     UA[Month],Month,
     UA[AccountCode],$B636&amp;$C636,
     UA[GroupStructure],GroupStructure
  )</f>
        <v>0</v>
      </c>
      <c r="P636" s="43">
        <f>SUMIFS(
     UA[AmountYTD],
     UA[CompanyShortName],P$5,
     UA[Source],Source,
     UA[Year],Year,
     UA[Month],Month,
     UA[AccountCode],$B636&amp;$C636,
     UA[GroupStructure],GroupStructure
  )</f>
        <v>0</v>
      </c>
      <c r="R636" s="43">
        <f>SUMIFS(
     UA[AmountYTD],
     UA[CompanyShortName],R$5,
     UA[Source],Source,
     UA[Year],Year,
     UA[Month],Month,
     UA[AccountCode],$B636&amp;$C636,
     UA[GroupStructure],GroupStructure
  )</f>
        <v>0</v>
      </c>
      <c r="T636" s="43">
        <f>SUMIFS(
     UA[AmountYTD],
     UA[CompanyShortName],T$5,
     UA[Source],Source,
     UA[Year],Year,
     UA[Month],Month,
     UA[AccountCode],$B636&amp;$C636,
     UA[GroupStructure],GroupStructure
  )</f>
        <v>0</v>
      </c>
      <c r="V636" s="43">
        <f>SUMIFS(
     UA[AmountYTD],
     UA[CompanyShortName],V$5,
     UA[Source],Source,
     UA[Year],Year,
     UA[Month],Month,
     UA[AccountCode],$B636&amp;$C636,
     UA[GroupStructure],GroupStructure
  )</f>
        <v>0</v>
      </c>
      <c r="X636" s="43">
        <f>SUMIFS(
     UA[AmountYTD],
     UA[CompanyShortName],X$5,
     UA[Source],Source,
     UA[Year],Year,
     UA[Month],Month,
     UA[AccountCode],$B636&amp;$C636,
     UA[GroupStructure],GroupStructure
  )</f>
        <v>0</v>
      </c>
      <c r="Z636" s="43">
        <f>SUMIFS(
     UA[AmountYTD],
     UA[CompanyShortName],Z$5,
     UA[Source],Source,
     UA[Year],Year,
     UA[Month],Month,
     UA[AccountCode],$B636&amp;$C636,
     UA[GroupStructure],GroupStructure
  )</f>
        <v>0</v>
      </c>
      <c r="AB636" s="43">
        <f>SUMIFS(
     UA[AmountYTD],
     UA[CompanyShortName],AB$5,
     UA[Source],Source,
     UA[Year],Year,
     UA[Month],Month,
     UA[AccountCode],$B636&amp;$C636,
     UA[GroupStructure],GroupStructure
  )</f>
        <v>0</v>
      </c>
      <c r="AD636" s="43">
        <f>SUMIFS(
     UA[AmountYTD],
     UA[CompanyShortName],AD$5,
     UA[Source],Source,
     UA[Year],Year,
     UA[Month],Month,
     UA[AccountCode],$B636&amp;$C636,
     UA[GroupStructure],GroupStructure
  )</f>
        <v>0</v>
      </c>
      <c r="AF636" s="43">
        <f>SUMIFS(
     UA[AmountYTD],
     UA[CompanyShortName],AF$5,
     UA[Source],Source,
     UA[Year],Year,
     UA[Month],Month,
     UA[AccountCode],$B636&amp;$C636,
     UA[GroupStructure],GroupStructure
  )</f>
        <v>0</v>
      </c>
      <c r="AH636" s="43">
        <f>SUMIFS(
     UA[AmountYTD],
     UA[CompanyShortName],AH$5,
     UA[Source],Source,
     UA[Year],Year,
     UA[Month],Month,
     UA[AccountCode],$B636&amp;$C636,
     UA[GroupStructure],GroupStructure
  )</f>
        <v>0</v>
      </c>
      <c r="AJ636" s="43">
        <f>SUMIFS(
     UA[AmountYTD],
     UA[CompanyShortName],AJ$5,
     UA[Source],Source,
     UA[Year],Year,
     UA[Month],Month,
     UA[AccountCode],$B636&amp;$C636,
     UA[GroupStructure],GroupStructure
  )</f>
        <v>0</v>
      </c>
      <c r="AL636" s="43">
        <f>SUMIFS(
     UA[AmountYTD],
     UA[CompanyShortName],AL$5,
     UA[Source],Source,
     UA[Year],Year,
     UA[Month],Month,
     UA[AccountCode],$B636&amp;$C636,
     UA[GroupStructure],GroupStructure
  )</f>
        <v>0</v>
      </c>
      <c r="AN636" s="43">
        <f>SUMIFS(
     UA[AmountYTD],
     UA[CompanyShortName],AN$5,
     UA[Source],Source,
     UA[Year],Year,
     UA[Month],Month,
     UA[AccountCode],$B636&amp;$C636,
     UA[GroupStructure],GroupStructure
  )</f>
        <v>0</v>
      </c>
      <c r="AP636" s="43">
        <f>SUMIFS(
     UA[AmountYTD],
     UA[CompanyShortName],AP$5,
     UA[Source],Source,
     UA[Year],Year,
     UA[Month],Month,
     UA[AccountCode],$B636&amp;$C636,
     UA[GroupStructure],GroupStructure
  )</f>
        <v>0</v>
      </c>
      <c r="AR636" s="43">
        <f>SUMIFS(
     UA[AmountYTD],
     UA[CompanyShortName],AR$5,
     UA[Source],Source,
     UA[Year],Year,
     UA[Month],Month,
     UA[AccountCode],$B636&amp;$C636,
     UA[GroupStructure],GroupStructure
  )</f>
        <v>0</v>
      </c>
    </row>
    <row r="637" spans="1:45" ht="17.100000000000001" hidden="1" customHeight="1" outlineLevel="2" x14ac:dyDescent="0.25">
      <c r="B637" s="4">
        <f t="shared" si="816"/>
        <v>0</v>
      </c>
      <c r="C637" s="4">
        <f t="shared" si="817"/>
        <v>160</v>
      </c>
      <c r="D637" s="4" t="str">
        <f>IFERROR(VLOOKUP($B637&amp;$C637,GA[],2,FALSE),"")</f>
        <v/>
      </c>
      <c r="F637" s="43">
        <f>SUMIFS(
     UA[AmountYTD],
     UA[CompanyShortName],F$5,
     UA[Source],Source,
     UA[Year],Year,
     UA[Month],Month,
     UA[AccountCode],$B637&amp;$C637,
     UA[GroupStructure],GroupStructure
  )</f>
        <v>0</v>
      </c>
      <c r="H637" s="43">
        <f>SUMIFS(
     UA[AmountYTD],
     UA[CompanyShortName],H$5,
     UA[Source],Source,
     UA[Year],Year,
     UA[Month],Month,
     UA[AccountCode],$B637&amp;$C637,
     UA[GroupStructure],GroupStructure
  )</f>
        <v>0</v>
      </c>
      <c r="J637" s="43">
        <f>SUMIFS(
     UA[AmountYTD],
     UA[CompanyShortName],J$5,
     UA[Source],Source,
     UA[Year],Year,
     UA[Month],Month,
     UA[AccountCode],$B637&amp;$C637,
     UA[GroupStructure],GroupStructure
  )</f>
        <v>0</v>
      </c>
      <c r="L637" s="43">
        <f>SUMIFS(
     UA[AmountYTD],
     UA[CompanyShortName],L$5,
     UA[Source],Source,
     UA[Year],Year,
     UA[Month],Month,
     UA[AccountCode],$B637&amp;$C637,
     UA[GroupStructure],GroupStructure
  )</f>
        <v>0</v>
      </c>
      <c r="N637" s="43">
        <f>SUMIFS(
     UA[AmountYTD],
     UA[CompanyShortName],N$5,
     UA[Source],Source,
     UA[Year],Year,
     UA[Month],Month,
     UA[AccountCode],$B637&amp;$C637,
     UA[GroupStructure],GroupStructure
  )</f>
        <v>0</v>
      </c>
      <c r="P637" s="43">
        <f>SUMIFS(
     UA[AmountYTD],
     UA[CompanyShortName],P$5,
     UA[Source],Source,
     UA[Year],Year,
     UA[Month],Month,
     UA[AccountCode],$B637&amp;$C637,
     UA[GroupStructure],GroupStructure
  )</f>
        <v>0</v>
      </c>
      <c r="R637" s="43">
        <f>SUMIFS(
     UA[AmountYTD],
     UA[CompanyShortName],R$5,
     UA[Source],Source,
     UA[Year],Year,
     UA[Month],Month,
     UA[AccountCode],$B637&amp;$C637,
     UA[GroupStructure],GroupStructure
  )</f>
        <v>0</v>
      </c>
      <c r="T637" s="43">
        <f>SUMIFS(
     UA[AmountYTD],
     UA[CompanyShortName],T$5,
     UA[Source],Source,
     UA[Year],Year,
     UA[Month],Month,
     UA[AccountCode],$B637&amp;$C637,
     UA[GroupStructure],GroupStructure
  )</f>
        <v>0</v>
      </c>
      <c r="V637" s="43">
        <f>SUMIFS(
     UA[AmountYTD],
     UA[CompanyShortName],V$5,
     UA[Source],Source,
     UA[Year],Year,
     UA[Month],Month,
     UA[AccountCode],$B637&amp;$C637,
     UA[GroupStructure],GroupStructure
  )</f>
        <v>0</v>
      </c>
      <c r="X637" s="43">
        <f>SUMIFS(
     UA[AmountYTD],
     UA[CompanyShortName],X$5,
     UA[Source],Source,
     UA[Year],Year,
     UA[Month],Month,
     UA[AccountCode],$B637&amp;$C637,
     UA[GroupStructure],GroupStructure
  )</f>
        <v>0</v>
      </c>
      <c r="Z637" s="43">
        <f>SUMIFS(
     UA[AmountYTD],
     UA[CompanyShortName],Z$5,
     UA[Source],Source,
     UA[Year],Year,
     UA[Month],Month,
     UA[AccountCode],$B637&amp;$C637,
     UA[GroupStructure],GroupStructure
  )</f>
        <v>0</v>
      </c>
      <c r="AB637" s="43">
        <f>SUMIFS(
     UA[AmountYTD],
     UA[CompanyShortName],AB$5,
     UA[Source],Source,
     UA[Year],Year,
     UA[Month],Month,
     UA[AccountCode],$B637&amp;$C637,
     UA[GroupStructure],GroupStructure
  )</f>
        <v>0</v>
      </c>
      <c r="AD637" s="43">
        <f>SUMIFS(
     UA[AmountYTD],
     UA[CompanyShortName],AD$5,
     UA[Source],Source,
     UA[Year],Year,
     UA[Month],Month,
     UA[AccountCode],$B637&amp;$C637,
     UA[GroupStructure],GroupStructure
  )</f>
        <v>0</v>
      </c>
      <c r="AF637" s="43">
        <f>SUMIFS(
     UA[AmountYTD],
     UA[CompanyShortName],AF$5,
     UA[Source],Source,
     UA[Year],Year,
     UA[Month],Month,
     UA[AccountCode],$B637&amp;$C637,
     UA[GroupStructure],GroupStructure
  )</f>
        <v>0</v>
      </c>
      <c r="AH637" s="43">
        <f>SUMIFS(
     UA[AmountYTD],
     UA[CompanyShortName],AH$5,
     UA[Source],Source,
     UA[Year],Year,
     UA[Month],Month,
     UA[AccountCode],$B637&amp;$C637,
     UA[GroupStructure],GroupStructure
  )</f>
        <v>0</v>
      </c>
      <c r="AJ637" s="43">
        <f>SUMIFS(
     UA[AmountYTD],
     UA[CompanyShortName],AJ$5,
     UA[Source],Source,
     UA[Year],Year,
     UA[Month],Month,
     UA[AccountCode],$B637&amp;$C637,
     UA[GroupStructure],GroupStructure
  )</f>
        <v>0</v>
      </c>
      <c r="AL637" s="43">
        <f>SUMIFS(
     UA[AmountYTD],
     UA[CompanyShortName],AL$5,
     UA[Source],Source,
     UA[Year],Year,
     UA[Month],Month,
     UA[AccountCode],$B637&amp;$C637,
     UA[GroupStructure],GroupStructure
  )</f>
        <v>0</v>
      </c>
      <c r="AN637" s="43">
        <f>SUMIFS(
     UA[AmountYTD],
     UA[CompanyShortName],AN$5,
     UA[Source],Source,
     UA[Year],Year,
     UA[Month],Month,
     UA[AccountCode],$B637&amp;$C637,
     UA[GroupStructure],GroupStructure
  )</f>
        <v>0</v>
      </c>
      <c r="AP637" s="43">
        <f>SUMIFS(
     UA[AmountYTD],
     UA[CompanyShortName],AP$5,
     UA[Source],Source,
     UA[Year],Year,
     UA[Month],Month,
     UA[AccountCode],$B637&amp;$C637,
     UA[GroupStructure],GroupStructure
  )</f>
        <v>0</v>
      </c>
      <c r="AR637" s="43">
        <f>SUMIFS(
     UA[AmountYTD],
     UA[CompanyShortName],AR$5,
     UA[Source],Source,
     UA[Year],Year,
     UA[Month],Month,
     UA[AccountCode],$B637&amp;$C637,
     UA[GroupStructure],GroupStructure
  )</f>
        <v>0</v>
      </c>
    </row>
    <row r="638" spans="1:45" ht="17.100000000000001" hidden="1" customHeight="1" outlineLevel="2" x14ac:dyDescent="0.25">
      <c r="B638" s="4">
        <f t="shared" si="816"/>
        <v>0</v>
      </c>
      <c r="C638" s="4">
        <f t="shared" si="817"/>
        <v>170</v>
      </c>
      <c r="D638" s="4" t="str">
        <f>IFERROR(VLOOKUP($B638&amp;$C638,GA[],2,FALSE),"")</f>
        <v/>
      </c>
      <c r="F638" s="43">
        <f>SUMIFS(
     UA[AmountYTD],
     UA[CompanyShortName],F$5,
     UA[Source],Source,
     UA[Year],Year,
     UA[Month],Month,
     UA[AccountCode],$B638&amp;$C638,
     UA[GroupStructure],GroupStructure
  )</f>
        <v>0</v>
      </c>
      <c r="H638" s="43">
        <f>SUMIFS(
     UA[AmountYTD],
     UA[CompanyShortName],H$5,
     UA[Source],Source,
     UA[Year],Year,
     UA[Month],Month,
     UA[AccountCode],$B638&amp;$C638,
     UA[GroupStructure],GroupStructure
  )</f>
        <v>0</v>
      </c>
      <c r="J638" s="43">
        <f>SUMIFS(
     UA[AmountYTD],
     UA[CompanyShortName],J$5,
     UA[Source],Source,
     UA[Year],Year,
     UA[Month],Month,
     UA[AccountCode],$B638&amp;$C638,
     UA[GroupStructure],GroupStructure
  )</f>
        <v>0</v>
      </c>
      <c r="L638" s="43">
        <f>SUMIFS(
     UA[AmountYTD],
     UA[CompanyShortName],L$5,
     UA[Source],Source,
     UA[Year],Year,
     UA[Month],Month,
     UA[AccountCode],$B638&amp;$C638,
     UA[GroupStructure],GroupStructure
  )</f>
        <v>0</v>
      </c>
      <c r="N638" s="43">
        <f>SUMIFS(
     UA[AmountYTD],
     UA[CompanyShortName],N$5,
     UA[Source],Source,
     UA[Year],Year,
     UA[Month],Month,
     UA[AccountCode],$B638&amp;$C638,
     UA[GroupStructure],GroupStructure
  )</f>
        <v>0</v>
      </c>
      <c r="P638" s="43">
        <f>SUMIFS(
     UA[AmountYTD],
     UA[CompanyShortName],P$5,
     UA[Source],Source,
     UA[Year],Year,
     UA[Month],Month,
     UA[AccountCode],$B638&amp;$C638,
     UA[GroupStructure],GroupStructure
  )</f>
        <v>0</v>
      </c>
      <c r="R638" s="43">
        <f>SUMIFS(
     UA[AmountYTD],
     UA[CompanyShortName],R$5,
     UA[Source],Source,
     UA[Year],Year,
     UA[Month],Month,
     UA[AccountCode],$B638&amp;$C638,
     UA[GroupStructure],GroupStructure
  )</f>
        <v>0</v>
      </c>
      <c r="T638" s="43">
        <f>SUMIFS(
     UA[AmountYTD],
     UA[CompanyShortName],T$5,
     UA[Source],Source,
     UA[Year],Year,
     UA[Month],Month,
     UA[AccountCode],$B638&amp;$C638,
     UA[GroupStructure],GroupStructure
  )</f>
        <v>0</v>
      </c>
      <c r="V638" s="43">
        <f>SUMIFS(
     UA[AmountYTD],
     UA[CompanyShortName],V$5,
     UA[Source],Source,
     UA[Year],Year,
     UA[Month],Month,
     UA[AccountCode],$B638&amp;$C638,
     UA[GroupStructure],GroupStructure
  )</f>
        <v>0</v>
      </c>
      <c r="X638" s="43">
        <f>SUMIFS(
     UA[AmountYTD],
     UA[CompanyShortName],X$5,
     UA[Source],Source,
     UA[Year],Year,
     UA[Month],Month,
     UA[AccountCode],$B638&amp;$C638,
     UA[GroupStructure],GroupStructure
  )</f>
        <v>0</v>
      </c>
      <c r="Z638" s="43">
        <f>SUMIFS(
     UA[AmountYTD],
     UA[CompanyShortName],Z$5,
     UA[Source],Source,
     UA[Year],Year,
     UA[Month],Month,
     UA[AccountCode],$B638&amp;$C638,
     UA[GroupStructure],GroupStructure
  )</f>
        <v>0</v>
      </c>
      <c r="AB638" s="43">
        <f>SUMIFS(
     UA[AmountYTD],
     UA[CompanyShortName],AB$5,
     UA[Source],Source,
     UA[Year],Year,
     UA[Month],Month,
     UA[AccountCode],$B638&amp;$C638,
     UA[GroupStructure],GroupStructure
  )</f>
        <v>0</v>
      </c>
      <c r="AD638" s="43">
        <f>SUMIFS(
     UA[AmountYTD],
     UA[CompanyShortName],AD$5,
     UA[Source],Source,
     UA[Year],Year,
     UA[Month],Month,
     UA[AccountCode],$B638&amp;$C638,
     UA[GroupStructure],GroupStructure
  )</f>
        <v>0</v>
      </c>
      <c r="AF638" s="43">
        <f>SUMIFS(
     UA[AmountYTD],
     UA[CompanyShortName],AF$5,
     UA[Source],Source,
     UA[Year],Year,
     UA[Month],Month,
     UA[AccountCode],$B638&amp;$C638,
     UA[GroupStructure],GroupStructure
  )</f>
        <v>0</v>
      </c>
      <c r="AH638" s="43">
        <f>SUMIFS(
     UA[AmountYTD],
     UA[CompanyShortName],AH$5,
     UA[Source],Source,
     UA[Year],Year,
     UA[Month],Month,
     UA[AccountCode],$B638&amp;$C638,
     UA[GroupStructure],GroupStructure
  )</f>
        <v>0</v>
      </c>
      <c r="AJ638" s="43">
        <f>SUMIFS(
     UA[AmountYTD],
     UA[CompanyShortName],AJ$5,
     UA[Source],Source,
     UA[Year],Year,
     UA[Month],Month,
     UA[AccountCode],$B638&amp;$C638,
     UA[GroupStructure],GroupStructure
  )</f>
        <v>0</v>
      </c>
      <c r="AL638" s="43">
        <f>SUMIFS(
     UA[AmountYTD],
     UA[CompanyShortName],AL$5,
     UA[Source],Source,
     UA[Year],Year,
     UA[Month],Month,
     UA[AccountCode],$B638&amp;$C638,
     UA[GroupStructure],GroupStructure
  )</f>
        <v>0</v>
      </c>
      <c r="AN638" s="43">
        <f>SUMIFS(
     UA[AmountYTD],
     UA[CompanyShortName],AN$5,
     UA[Source],Source,
     UA[Year],Year,
     UA[Month],Month,
     UA[AccountCode],$B638&amp;$C638,
     UA[GroupStructure],GroupStructure
  )</f>
        <v>0</v>
      </c>
      <c r="AP638" s="43">
        <f>SUMIFS(
     UA[AmountYTD],
     UA[CompanyShortName],AP$5,
     UA[Source],Source,
     UA[Year],Year,
     UA[Month],Month,
     UA[AccountCode],$B638&amp;$C638,
     UA[GroupStructure],GroupStructure
  )</f>
        <v>0</v>
      </c>
      <c r="AR638" s="43">
        <f>SUMIFS(
     UA[AmountYTD],
     UA[CompanyShortName],AR$5,
     UA[Source],Source,
     UA[Year],Year,
     UA[Month],Month,
     UA[AccountCode],$B638&amp;$C638,
     UA[GroupStructure],GroupStructure
  )</f>
        <v>0</v>
      </c>
    </row>
    <row r="639" spans="1:45" s="5" customFormat="1" ht="17.100000000000001" hidden="1" customHeight="1" outlineLevel="2" x14ac:dyDescent="0.25">
      <c r="A639" s="58"/>
      <c r="B639" s="58">
        <f t="shared" si="816"/>
        <v>0</v>
      </c>
      <c r="C639" s="58">
        <f>C629</f>
        <v>199</v>
      </c>
      <c r="D639" s="58" t="str">
        <f>IFERROR(VLOOKUP($B639&amp;$C639,GA[],2,FALSE),"")</f>
        <v/>
      </c>
      <c r="E639" s="60"/>
      <c r="F639" s="61">
        <f>SUMIFS(
     UA[AmountYTD],
     UA[CompanyShortName],F$5,
     UA[Source],Source,
     UA[Year],Year,
     UA[Month],Month,
     UA[AccountCode],$B639&amp;$C639,
     UA[GroupStructure],GroupStructure
  )</f>
        <v>0</v>
      </c>
      <c r="G639" s="60"/>
      <c r="H639" s="61">
        <f>SUMIFS(
     UA[AmountYTD],
     UA[CompanyShortName],H$5,
     UA[Source],Source,
     UA[Year],Year,
     UA[Month],Month,
     UA[AccountCode],$B639&amp;$C639,
     UA[GroupStructure],GroupStructure
  )</f>
        <v>0</v>
      </c>
      <c r="I639" s="60"/>
      <c r="J639" s="61">
        <f>SUMIFS(
     UA[AmountYTD],
     UA[CompanyShortName],J$5,
     UA[Source],Source,
     UA[Year],Year,
     UA[Month],Month,
     UA[AccountCode],$B639&amp;$C639,
     UA[GroupStructure],GroupStructure
  )</f>
        <v>0</v>
      </c>
      <c r="K639" s="60"/>
      <c r="L639" s="61">
        <f>SUMIFS(
     UA[AmountYTD],
     UA[CompanyShortName],L$5,
     UA[Source],Source,
     UA[Year],Year,
     UA[Month],Month,
     UA[AccountCode],$B639&amp;$C639,
     UA[GroupStructure],GroupStructure
  )</f>
        <v>0</v>
      </c>
      <c r="M639" s="60"/>
      <c r="N639" s="61">
        <f>SUMIFS(
     UA[AmountYTD],
     UA[CompanyShortName],N$5,
     UA[Source],Source,
     UA[Year],Year,
     UA[Month],Month,
     UA[AccountCode],$B639&amp;$C639,
     UA[GroupStructure],GroupStructure
  )</f>
        <v>0</v>
      </c>
      <c r="O639" s="60"/>
      <c r="P639" s="61">
        <f>SUMIFS(
     UA[AmountYTD],
     UA[CompanyShortName],P$5,
     UA[Source],Source,
     UA[Year],Year,
     UA[Month],Month,
     UA[AccountCode],$B639&amp;$C639,
     UA[GroupStructure],GroupStructure
  )</f>
        <v>0</v>
      </c>
      <c r="Q639" s="60"/>
      <c r="R639" s="61">
        <f>SUMIFS(
     UA[AmountYTD],
     UA[CompanyShortName],R$5,
     UA[Source],Source,
     UA[Year],Year,
     UA[Month],Month,
     UA[AccountCode],$B639&amp;$C639,
     UA[GroupStructure],GroupStructure
  )</f>
        <v>0</v>
      </c>
      <c r="S639" s="60"/>
      <c r="T639" s="61">
        <f>SUMIFS(
     UA[AmountYTD],
     UA[CompanyShortName],T$5,
     UA[Source],Source,
     UA[Year],Year,
     UA[Month],Month,
     UA[AccountCode],$B639&amp;$C639,
     UA[GroupStructure],GroupStructure
  )</f>
        <v>0</v>
      </c>
      <c r="U639" s="60"/>
      <c r="V639" s="61">
        <f>SUMIFS(
     UA[AmountYTD],
     UA[CompanyShortName],V$5,
     UA[Source],Source,
     UA[Year],Year,
     UA[Month],Month,
     UA[AccountCode],$B639&amp;$C639,
     UA[GroupStructure],GroupStructure
  )</f>
        <v>0</v>
      </c>
      <c r="W639" s="60"/>
      <c r="X639" s="61">
        <f>SUMIFS(
     UA[AmountYTD],
     UA[CompanyShortName],X$5,
     UA[Source],Source,
     UA[Year],Year,
     UA[Month],Month,
     UA[AccountCode],$B639&amp;$C639,
     UA[GroupStructure],GroupStructure
  )</f>
        <v>0</v>
      </c>
      <c r="Y639" s="60"/>
      <c r="Z639" s="61">
        <f>SUMIFS(
     UA[AmountYTD],
     UA[CompanyShortName],Z$5,
     UA[Source],Source,
     UA[Year],Year,
     UA[Month],Month,
     UA[AccountCode],$B639&amp;$C639,
     UA[GroupStructure],GroupStructure
  )</f>
        <v>0</v>
      </c>
      <c r="AA639" s="60"/>
      <c r="AB639" s="61">
        <f>SUMIFS(
     UA[AmountYTD],
     UA[CompanyShortName],AB$5,
     UA[Source],Source,
     UA[Year],Year,
     UA[Month],Month,
     UA[AccountCode],$B639&amp;$C639,
     UA[GroupStructure],GroupStructure
  )</f>
        <v>0</v>
      </c>
      <c r="AC639" s="60"/>
      <c r="AD639" s="61">
        <f>SUMIFS(
     UA[AmountYTD],
     UA[CompanyShortName],AD$5,
     UA[Source],Source,
     UA[Year],Year,
     UA[Month],Month,
     UA[AccountCode],$B639&amp;$C639,
     UA[GroupStructure],GroupStructure
  )</f>
        <v>0</v>
      </c>
      <c r="AE639" s="60"/>
      <c r="AF639" s="61">
        <f>SUMIFS(
     UA[AmountYTD],
     UA[CompanyShortName],AF$5,
     UA[Source],Source,
     UA[Year],Year,
     UA[Month],Month,
     UA[AccountCode],$B639&amp;$C639,
     UA[GroupStructure],GroupStructure
  )</f>
        <v>0</v>
      </c>
      <c r="AG639" s="60"/>
      <c r="AH639" s="61">
        <f>SUMIFS(
     UA[AmountYTD],
     UA[CompanyShortName],AH$5,
     UA[Source],Source,
     UA[Year],Year,
     UA[Month],Month,
     UA[AccountCode],$B639&amp;$C639,
     UA[GroupStructure],GroupStructure
  )</f>
        <v>0</v>
      </c>
      <c r="AI639" s="60"/>
      <c r="AJ639" s="61">
        <f>SUMIFS(
     UA[AmountYTD],
     UA[CompanyShortName],AJ$5,
     UA[Source],Source,
     UA[Year],Year,
     UA[Month],Month,
     UA[AccountCode],$B639&amp;$C639,
     UA[GroupStructure],GroupStructure
  )</f>
        <v>0</v>
      </c>
      <c r="AK639" s="60"/>
      <c r="AL639" s="61">
        <f>SUMIFS(
     UA[AmountYTD],
     UA[CompanyShortName],AL$5,
     UA[Source],Source,
     UA[Year],Year,
     UA[Month],Month,
     UA[AccountCode],$B639&amp;$C639,
     UA[GroupStructure],GroupStructure
  )</f>
        <v>0</v>
      </c>
      <c r="AM639" s="60"/>
      <c r="AN639" s="61">
        <f>SUMIFS(
     UA[AmountYTD],
     UA[CompanyShortName],AN$5,
     UA[Source],Source,
     UA[Year],Year,
     UA[Month],Month,
     UA[AccountCode],$B639&amp;$C639,
     UA[GroupStructure],GroupStructure
  )</f>
        <v>0</v>
      </c>
      <c r="AO639" s="60"/>
      <c r="AP639" s="61">
        <f>SUMIFS(
     UA[AmountYTD],
     UA[CompanyShortName],AP$5,
     UA[Source],Source,
     UA[Year],Year,
     UA[Month],Month,
     UA[AccountCode],$B639&amp;$C639,
     UA[GroupStructure],GroupStructure
  )</f>
        <v>0</v>
      </c>
      <c r="AQ639" s="60"/>
      <c r="AR639" s="61">
        <f>SUMIFS(
     UA[AmountYTD],
     UA[CompanyShortName],AR$5,
     UA[Source],Source,
     UA[Year],Year,
     UA[Month],Month,
     UA[AccountCode],$B639&amp;$C639,
     UA[GroupStructure],GroupStructure
  )</f>
        <v>0</v>
      </c>
      <c r="AS639" s="60"/>
    </row>
    <row r="640" spans="1:45" ht="17.100000000000001" hidden="1" customHeight="1" outlineLevel="2" x14ac:dyDescent="0.25">
      <c r="D640" s="4" t="s">
        <v>125</v>
      </c>
      <c r="F640" s="43">
        <f>F639-SUM(F632:F638)</f>
        <v>0</v>
      </c>
      <c r="H640" s="43">
        <f>H639-SUM(H632:H638)</f>
        <v>0</v>
      </c>
      <c r="J640" s="43">
        <f>J639-SUM(J632:J638)</f>
        <v>0</v>
      </c>
      <c r="L640" s="43">
        <f>L639-SUM(L632:L638)</f>
        <v>0</v>
      </c>
      <c r="N640" s="43">
        <f>N639-SUM(N632:N638)</f>
        <v>0</v>
      </c>
      <c r="P640" s="43">
        <f>P639-SUM(P632:P638)</f>
        <v>0</v>
      </c>
      <c r="R640" s="43">
        <f>R639-SUM(R632:R638)</f>
        <v>0</v>
      </c>
      <c r="T640" s="43">
        <f>T639-SUM(T632:T638)</f>
        <v>0</v>
      </c>
      <c r="V640" s="43">
        <f>V639-SUM(V632:V638)</f>
        <v>0</v>
      </c>
      <c r="X640" s="43">
        <f>X639-SUM(X632:X638)</f>
        <v>0</v>
      </c>
      <c r="Z640" s="43">
        <f>Z639-SUM(Z632:Z638)</f>
        <v>0</v>
      </c>
      <c r="AB640" s="43">
        <f>AB639-SUM(AB632:AB638)</f>
        <v>0</v>
      </c>
      <c r="AD640" s="43">
        <f>AD639-SUM(AD632:AD638)</f>
        <v>0</v>
      </c>
      <c r="AF640" s="43">
        <f>AF639-SUM(AF632:AF638)</f>
        <v>0</v>
      </c>
      <c r="AH640" s="43">
        <f>AH639-SUM(AH632:AH638)</f>
        <v>0</v>
      </c>
      <c r="AJ640" s="43">
        <f>AJ639-SUM(AJ632:AJ638)</f>
        <v>0</v>
      </c>
      <c r="AL640" s="43">
        <f>AL639-SUM(AL632:AL638)</f>
        <v>0</v>
      </c>
      <c r="AN640" s="43">
        <f>AN639-SUM(AN632:AN638)</f>
        <v>0</v>
      </c>
      <c r="AP640" s="43">
        <f>AP639-SUM(AP632:AP638)</f>
        <v>0</v>
      </c>
      <c r="AR640" s="43">
        <f>AR639-SUM(AR632:AR638)</f>
        <v>0</v>
      </c>
    </row>
    <row r="641" spans="1:45" ht="17.100000000000001" hidden="1" customHeight="1" outlineLevel="2" x14ac:dyDescent="0.25"/>
    <row r="642" spans="1:45" s="5" customFormat="1" ht="17.100000000000001" hidden="1" customHeight="1" outlineLevel="2" x14ac:dyDescent="0.25">
      <c r="A642" s="58"/>
      <c r="B642" s="58">
        <f>B639</f>
        <v>0</v>
      </c>
      <c r="C642" s="59">
        <v>399</v>
      </c>
      <c r="D642" s="58" t="e">
        <f>VLOOKUP($B642&amp;$C642,GA[],2,FALSE)&amp;"  -  PY"</f>
        <v>#N/A</v>
      </c>
      <c r="E642" s="60"/>
      <c r="F642" s="61">
        <f>SUMIFS(
     UA[AmountYTD],
     UA[CompanyShortName],F$5,
     UA[Source],Source,
     UA[Year],YearEndYear,
     UA[Month],YearEnd,
     UA[AccountCode],$B642&amp;$C642,
     UA[GroupStructure],GroupStructure
  )</f>
        <v>0</v>
      </c>
      <c r="G642" s="60"/>
      <c r="H642" s="61">
        <f>SUMIFS(
     UA[AmountYTD],
     UA[CompanyShortName],H$5,
     UA[Source],Source,
     UA[Year],YearEndYear,
     UA[Month],YearEnd,
     UA[AccountCode],$B642&amp;$C642,
     UA[GroupStructure],GroupStructure
  )</f>
        <v>0</v>
      </c>
      <c r="I642" s="60"/>
      <c r="J642" s="61">
        <f>SUMIFS(
     UA[AmountYTD],
     UA[CompanyShortName],J$5,
     UA[Source],Source,
     UA[Year],YearEndYear,
     UA[Month],YearEnd,
     UA[AccountCode],$B642&amp;$C642,
     UA[GroupStructure],GroupStructure
  )</f>
        <v>0</v>
      </c>
      <c r="K642" s="60"/>
      <c r="L642" s="61">
        <f>SUMIFS(
     UA[AmountYTD],
     UA[CompanyShortName],L$5,
     UA[Source],Source,
     UA[Year],YearEndYear,
     UA[Month],YearEnd,
     UA[AccountCode],$B642&amp;$C642,
     UA[GroupStructure],GroupStructure
  )</f>
        <v>0</v>
      </c>
      <c r="M642" s="60"/>
      <c r="N642" s="61">
        <f>SUMIFS(
     UA[AmountYTD],
     UA[CompanyShortName],N$5,
     UA[Source],Source,
     UA[Year],YearEndYear,
     UA[Month],YearEnd,
     UA[AccountCode],$B642&amp;$C642,
     UA[GroupStructure],GroupStructure
  )</f>
        <v>0</v>
      </c>
      <c r="O642" s="60"/>
      <c r="P642" s="61">
        <f>SUMIFS(
     UA[AmountYTD],
     UA[CompanyShortName],P$5,
     UA[Source],Source,
     UA[Year],YearEndYear,
     UA[Month],YearEnd,
     UA[AccountCode],$B642&amp;$C642,
     UA[GroupStructure],GroupStructure
  )</f>
        <v>0</v>
      </c>
      <c r="Q642" s="60"/>
      <c r="R642" s="61">
        <f>SUMIFS(
     UA[AmountYTD],
     UA[CompanyShortName],R$5,
     UA[Source],Source,
     UA[Year],YearEndYear,
     UA[Month],YearEnd,
     UA[AccountCode],$B642&amp;$C642,
     UA[GroupStructure],GroupStructure
  )</f>
        <v>0</v>
      </c>
      <c r="S642" s="60"/>
      <c r="T642" s="61">
        <f>SUMIFS(
     UA[AmountYTD],
     UA[CompanyShortName],T$5,
     UA[Source],Source,
     UA[Year],YearEndYear,
     UA[Month],YearEnd,
     UA[AccountCode],$B642&amp;$C642,
     UA[GroupStructure],GroupStructure
  )</f>
        <v>0</v>
      </c>
      <c r="U642" s="60"/>
      <c r="V642" s="61">
        <f>SUMIFS(
     UA[AmountYTD],
     UA[CompanyShortName],V$5,
     UA[Source],Source,
     UA[Year],YearEndYear,
     UA[Month],YearEnd,
     UA[AccountCode],$B642&amp;$C642,
     UA[GroupStructure],GroupStructure
  )</f>
        <v>0</v>
      </c>
      <c r="W642" s="60"/>
      <c r="X642" s="61">
        <f>SUMIFS(
     UA[AmountYTD],
     UA[CompanyShortName],X$5,
     UA[Source],Source,
     UA[Year],YearEndYear,
     UA[Month],YearEnd,
     UA[AccountCode],$B642&amp;$C642,
     UA[GroupStructure],GroupStructure
  )</f>
        <v>0</v>
      </c>
      <c r="Y642" s="60"/>
      <c r="Z642" s="61">
        <f>SUMIFS(
     UA[AmountYTD],
     UA[CompanyShortName],Z$5,
     UA[Source],Source,
     UA[Year],YearEndYear,
     UA[Month],YearEnd,
     UA[AccountCode],$B642&amp;$C642,
     UA[GroupStructure],GroupStructure
  )</f>
        <v>0</v>
      </c>
      <c r="AA642" s="60"/>
      <c r="AB642" s="61">
        <f>SUMIFS(
     UA[AmountYTD],
     UA[CompanyShortName],AB$5,
     UA[Source],Source,
     UA[Year],YearEndYear,
     UA[Month],YearEnd,
     UA[AccountCode],$B642&amp;$C642,
     UA[GroupStructure],GroupStructure
  )</f>
        <v>0</v>
      </c>
      <c r="AC642" s="60"/>
      <c r="AD642" s="61">
        <f>SUMIFS(
     UA[AmountYTD],
     UA[CompanyShortName],AD$5,
     UA[Source],Source,
     UA[Year],YearEndYear,
     UA[Month],YearEnd,
     UA[AccountCode],$B642&amp;$C642,
     UA[GroupStructure],GroupStructure
  )</f>
        <v>0</v>
      </c>
      <c r="AE642" s="60"/>
      <c r="AF642" s="61">
        <f>SUMIFS(
     UA[AmountYTD],
     UA[CompanyShortName],AF$5,
     UA[Source],Source,
     UA[Year],YearEndYear,
     UA[Month],YearEnd,
     UA[AccountCode],$B642&amp;$C642,
     UA[GroupStructure],GroupStructure
  )</f>
        <v>0</v>
      </c>
      <c r="AG642" s="60"/>
      <c r="AH642" s="61">
        <f>SUMIFS(
     UA[AmountYTD],
     UA[CompanyShortName],AH$5,
     UA[Source],Source,
     UA[Year],YearEndYear,
     UA[Month],YearEnd,
     UA[AccountCode],$B642&amp;$C642,
     UA[GroupStructure],GroupStructure
  )</f>
        <v>0</v>
      </c>
      <c r="AI642" s="60"/>
      <c r="AJ642" s="61">
        <f>SUMIFS(
     UA[AmountYTD],
     UA[CompanyShortName],AJ$5,
     UA[Source],Source,
     UA[Year],YearEndYear,
     UA[Month],YearEnd,
     UA[AccountCode],$B642&amp;$C642,
     UA[GroupStructure],GroupStructure
  )</f>
        <v>0</v>
      </c>
      <c r="AK642" s="60"/>
      <c r="AL642" s="61">
        <f>SUMIFS(
     UA[AmountYTD],
     UA[CompanyShortName],AL$5,
     UA[Source],Source,
     UA[Year],YearEndYear,
     UA[Month],YearEnd,
     UA[AccountCode],$B642&amp;$C642,
     UA[GroupStructure],GroupStructure
  )</f>
        <v>0</v>
      </c>
      <c r="AM642" s="60"/>
      <c r="AN642" s="61">
        <f>SUMIFS(
     UA[AmountYTD],
     UA[CompanyShortName],AN$5,
     UA[Source],Source,
     UA[Year],YearEndYear,
     UA[Month],YearEnd,
     UA[AccountCode],$B642&amp;$C642,
     UA[GroupStructure],GroupStructure
  )</f>
        <v>0</v>
      </c>
      <c r="AO642" s="60"/>
      <c r="AP642" s="61">
        <f>SUMIFS(
     UA[AmountYTD],
     UA[CompanyShortName],AP$5,
     UA[Source],Source,
     UA[Year],YearEndYear,
     UA[Month],YearEnd,
     UA[AccountCode],$B642&amp;$C642,
     UA[GroupStructure],GroupStructure
  )</f>
        <v>0</v>
      </c>
      <c r="AQ642" s="60"/>
      <c r="AR642" s="61">
        <f>SUMIFS(
     UA[AmountYTD],
     UA[CompanyShortName],AR$5,
     UA[Source],Source,
     UA[Year],YearEndYear,
     UA[Month],YearEnd,
     UA[AccountCode],$B642&amp;$C642,
     UA[GroupStructure],GroupStructure
  )</f>
        <v>0</v>
      </c>
      <c r="AS642" s="60"/>
    </row>
    <row r="643" spans="1:45" ht="17.100000000000001" hidden="1" customHeight="1" outlineLevel="2" x14ac:dyDescent="0.25">
      <c r="D643" s="4" t="s">
        <v>124</v>
      </c>
      <c r="F643" s="43">
        <f>F645-F642</f>
        <v>0</v>
      </c>
      <c r="H643" s="43">
        <f t="shared" ref="H643" si="818">H645-H642</f>
        <v>0</v>
      </c>
      <c r="J643" s="43">
        <f t="shared" ref="J643" si="819">J645-J642</f>
        <v>0</v>
      </c>
      <c r="L643" s="43">
        <f t="shared" ref="L643" si="820">L645-L642</f>
        <v>0</v>
      </c>
      <c r="N643" s="43">
        <f t="shared" ref="N643" si="821">N645-N642</f>
        <v>0</v>
      </c>
      <c r="P643" s="43">
        <f t="shared" ref="P643" si="822">P645-P642</f>
        <v>0</v>
      </c>
      <c r="R643" s="43">
        <f t="shared" ref="R643" si="823">R645-R642</f>
        <v>0</v>
      </c>
      <c r="T643" s="43">
        <f t="shared" ref="T643" si="824">T645-T642</f>
        <v>0</v>
      </c>
      <c r="V643" s="43">
        <f t="shared" ref="V643" si="825">V645-V642</f>
        <v>0</v>
      </c>
      <c r="X643" s="43">
        <f t="shared" ref="X643" si="826">X645-X642</f>
        <v>0</v>
      </c>
      <c r="Z643" s="43">
        <f t="shared" ref="Z643" si="827">Z645-Z642</f>
        <v>0</v>
      </c>
      <c r="AB643" s="43">
        <f t="shared" ref="AB643" si="828">AB645-AB642</f>
        <v>0</v>
      </c>
      <c r="AD643" s="43">
        <f t="shared" ref="AD643" si="829">AD645-AD642</f>
        <v>0</v>
      </c>
      <c r="AF643" s="43">
        <f t="shared" ref="AF643" si="830">AF645-AF642</f>
        <v>0</v>
      </c>
      <c r="AH643" s="43">
        <f t="shared" ref="AH643" si="831">AH645-AH642</f>
        <v>0</v>
      </c>
      <c r="AJ643" s="43">
        <f t="shared" ref="AJ643" si="832">AJ645-AJ642</f>
        <v>0</v>
      </c>
      <c r="AL643" s="43">
        <f t="shared" ref="AL643" si="833">AL645-AL642</f>
        <v>0</v>
      </c>
      <c r="AN643" s="43">
        <f t="shared" ref="AN643" si="834">AN645-AN642</f>
        <v>0</v>
      </c>
      <c r="AP643" s="43">
        <f t="shared" ref="AP643" si="835">AP645-AP642</f>
        <v>0</v>
      </c>
      <c r="AR643" s="43">
        <f t="shared" ref="AR643" si="836">AR645-AR642</f>
        <v>0</v>
      </c>
    </row>
    <row r="644" spans="1:45" ht="17.100000000000001" hidden="1" customHeight="1" outlineLevel="2" x14ac:dyDescent="0.25"/>
    <row r="645" spans="1:45" ht="17.100000000000001" hidden="1" customHeight="1" outlineLevel="2" x14ac:dyDescent="0.25">
      <c r="B645" s="4">
        <f>B642</f>
        <v>0</v>
      </c>
      <c r="C645" s="41">
        <v>310</v>
      </c>
      <c r="D645" s="4" t="str">
        <f>IFERROR(VLOOKUP($B645&amp;$C645,GA[],2,FALSE),"")</f>
        <v/>
      </c>
      <c r="F645" s="43">
        <f>SUMIFS(
     UA[AmountYTD],
     UA[CompanyShortName],F$5,
     UA[Source],Source,
     UA[Year],Year,
     UA[Month],Month,
     UA[AccountCode],$B645&amp;$C645,
     UA[GroupStructure],GroupStructure
  )</f>
        <v>0</v>
      </c>
      <c r="H645" s="43">
        <f>SUMIFS(
     UA[AmountYTD],
     UA[CompanyShortName],H$5,
     UA[Source],Source,
     UA[Year],Year,
     UA[Month],Month,
     UA[AccountCode],$B645&amp;$C645,
     UA[GroupStructure],GroupStructure
  )</f>
        <v>0</v>
      </c>
      <c r="J645" s="43">
        <f>SUMIFS(
     UA[AmountYTD],
     UA[CompanyShortName],J$5,
     UA[Source],Source,
     UA[Year],Year,
     UA[Month],Month,
     UA[AccountCode],$B645&amp;$C645,
     UA[GroupStructure],GroupStructure
  )</f>
        <v>0</v>
      </c>
      <c r="L645" s="43">
        <f>SUMIFS(
     UA[AmountYTD],
     UA[CompanyShortName],L$5,
     UA[Source],Source,
     UA[Year],Year,
     UA[Month],Month,
     UA[AccountCode],$B645&amp;$C645,
     UA[GroupStructure],GroupStructure
  )</f>
        <v>0</v>
      </c>
      <c r="N645" s="43">
        <f>SUMIFS(
     UA[AmountYTD],
     UA[CompanyShortName],N$5,
     UA[Source],Source,
     UA[Year],Year,
     UA[Month],Month,
     UA[AccountCode],$B645&amp;$C645,
     UA[GroupStructure],GroupStructure
  )</f>
        <v>0</v>
      </c>
      <c r="P645" s="43">
        <f>SUMIFS(
     UA[AmountYTD],
     UA[CompanyShortName],P$5,
     UA[Source],Source,
     UA[Year],Year,
     UA[Month],Month,
     UA[AccountCode],$B645&amp;$C645,
     UA[GroupStructure],GroupStructure
  )</f>
        <v>0</v>
      </c>
      <c r="R645" s="43">
        <f>SUMIFS(
     UA[AmountYTD],
     UA[CompanyShortName],R$5,
     UA[Source],Source,
     UA[Year],Year,
     UA[Month],Month,
     UA[AccountCode],$B645&amp;$C645,
     UA[GroupStructure],GroupStructure
  )</f>
        <v>0</v>
      </c>
      <c r="T645" s="43">
        <f>SUMIFS(
     UA[AmountYTD],
     UA[CompanyShortName],T$5,
     UA[Source],Source,
     UA[Year],Year,
     UA[Month],Month,
     UA[AccountCode],$B645&amp;$C645,
     UA[GroupStructure],GroupStructure
  )</f>
        <v>0</v>
      </c>
      <c r="V645" s="43">
        <f>SUMIFS(
     UA[AmountYTD],
     UA[CompanyShortName],V$5,
     UA[Source],Source,
     UA[Year],Year,
     UA[Month],Month,
     UA[AccountCode],$B645&amp;$C645,
     UA[GroupStructure],GroupStructure
  )</f>
        <v>0</v>
      </c>
      <c r="X645" s="43">
        <f>SUMIFS(
     UA[AmountYTD],
     UA[CompanyShortName],X$5,
     UA[Source],Source,
     UA[Year],Year,
     UA[Month],Month,
     UA[AccountCode],$B645&amp;$C645,
     UA[GroupStructure],GroupStructure
  )</f>
        <v>0</v>
      </c>
      <c r="Z645" s="43">
        <f>SUMIFS(
     UA[AmountYTD],
     UA[CompanyShortName],Z$5,
     UA[Source],Source,
     UA[Year],Year,
     UA[Month],Month,
     UA[AccountCode],$B645&amp;$C645,
     UA[GroupStructure],GroupStructure
  )</f>
        <v>0</v>
      </c>
      <c r="AB645" s="43">
        <f>SUMIFS(
     UA[AmountYTD],
     UA[CompanyShortName],AB$5,
     UA[Source],Source,
     UA[Year],Year,
     UA[Month],Month,
     UA[AccountCode],$B645&amp;$C645,
     UA[GroupStructure],GroupStructure
  )</f>
        <v>0</v>
      </c>
      <c r="AD645" s="43">
        <f>SUMIFS(
     UA[AmountYTD],
     UA[CompanyShortName],AD$5,
     UA[Source],Source,
     UA[Year],Year,
     UA[Month],Month,
     UA[AccountCode],$B645&amp;$C645,
     UA[GroupStructure],GroupStructure
  )</f>
        <v>0</v>
      </c>
      <c r="AF645" s="43">
        <f>SUMIFS(
     UA[AmountYTD],
     UA[CompanyShortName],AF$5,
     UA[Source],Source,
     UA[Year],Year,
     UA[Month],Month,
     UA[AccountCode],$B645&amp;$C645,
     UA[GroupStructure],GroupStructure
  )</f>
        <v>0</v>
      </c>
      <c r="AH645" s="43">
        <f>SUMIFS(
     UA[AmountYTD],
     UA[CompanyShortName],AH$5,
     UA[Source],Source,
     UA[Year],Year,
     UA[Month],Month,
     UA[AccountCode],$B645&amp;$C645,
     UA[GroupStructure],GroupStructure
  )</f>
        <v>0</v>
      </c>
      <c r="AJ645" s="43">
        <f>SUMIFS(
     UA[AmountYTD],
     UA[CompanyShortName],AJ$5,
     UA[Source],Source,
     UA[Year],Year,
     UA[Month],Month,
     UA[AccountCode],$B645&amp;$C645,
     UA[GroupStructure],GroupStructure
  )</f>
        <v>0</v>
      </c>
      <c r="AL645" s="43">
        <f>SUMIFS(
     UA[AmountYTD],
     UA[CompanyShortName],AL$5,
     UA[Source],Source,
     UA[Year],Year,
     UA[Month],Month,
     UA[AccountCode],$B645&amp;$C645,
     UA[GroupStructure],GroupStructure
  )</f>
        <v>0</v>
      </c>
      <c r="AN645" s="43">
        <f>SUMIFS(
     UA[AmountYTD],
     UA[CompanyShortName],AN$5,
     UA[Source],Source,
     UA[Year],Year,
     UA[Month],Month,
     UA[AccountCode],$B645&amp;$C645,
     UA[GroupStructure],GroupStructure
  )</f>
        <v>0</v>
      </c>
      <c r="AP645" s="43">
        <f>SUMIFS(
     UA[AmountYTD],
     UA[CompanyShortName],AP$5,
     UA[Source],Source,
     UA[Year],Year,
     UA[Month],Month,
     UA[AccountCode],$B645&amp;$C645,
     UA[GroupStructure],GroupStructure
  )</f>
        <v>0</v>
      </c>
      <c r="AR645" s="43">
        <f>SUMIFS(
     UA[AmountYTD],
     UA[CompanyShortName],AR$5,
     UA[Source],Source,
     UA[Year],Year,
     UA[Month],Month,
     UA[AccountCode],$B645&amp;$C645,
     UA[GroupStructure],GroupStructure
  )</f>
        <v>0</v>
      </c>
    </row>
    <row r="646" spans="1:45" ht="17.100000000000001" hidden="1" customHeight="1" outlineLevel="2" x14ac:dyDescent="0.25">
      <c r="B646" s="4">
        <f t="shared" ref="B646:B650" si="837">B645</f>
        <v>0</v>
      </c>
      <c r="C646" s="4">
        <f>C645+10</f>
        <v>320</v>
      </c>
      <c r="D646" s="4" t="str">
        <f>IFERROR(VLOOKUP($B646&amp;$C646,GA[],2,FALSE),"")</f>
        <v/>
      </c>
      <c r="F646" s="43">
        <f>SUMIFS(
     UA[AmountYTD],
     UA[CompanyShortName],F$5,
     UA[Source],Source,
     UA[Year],Year,
     UA[Month],Month,
     UA[AccountCode],$B646&amp;$C646,
     UA[GroupStructure],GroupStructure
  )</f>
        <v>0</v>
      </c>
      <c r="H646" s="43">
        <f>SUMIFS(
     UA[AmountYTD],
     UA[CompanyShortName],H$5,
     UA[Source],Source,
     UA[Year],Year,
     UA[Month],Month,
     UA[AccountCode],$B646&amp;$C646,
     UA[GroupStructure],GroupStructure
  )</f>
        <v>0</v>
      </c>
      <c r="J646" s="43">
        <f>SUMIFS(
     UA[AmountYTD],
     UA[CompanyShortName],J$5,
     UA[Source],Source,
     UA[Year],Year,
     UA[Month],Month,
     UA[AccountCode],$B646&amp;$C646,
     UA[GroupStructure],GroupStructure
  )</f>
        <v>0</v>
      </c>
      <c r="L646" s="43">
        <f>SUMIFS(
     UA[AmountYTD],
     UA[CompanyShortName],L$5,
     UA[Source],Source,
     UA[Year],Year,
     UA[Month],Month,
     UA[AccountCode],$B646&amp;$C646,
     UA[GroupStructure],GroupStructure
  )</f>
        <v>0</v>
      </c>
      <c r="N646" s="43">
        <f>SUMIFS(
     UA[AmountYTD],
     UA[CompanyShortName],N$5,
     UA[Source],Source,
     UA[Year],Year,
     UA[Month],Month,
     UA[AccountCode],$B646&amp;$C646,
     UA[GroupStructure],GroupStructure
  )</f>
        <v>0</v>
      </c>
      <c r="P646" s="43">
        <f>SUMIFS(
     UA[AmountYTD],
     UA[CompanyShortName],P$5,
     UA[Source],Source,
     UA[Year],Year,
     UA[Month],Month,
     UA[AccountCode],$B646&amp;$C646,
     UA[GroupStructure],GroupStructure
  )</f>
        <v>0</v>
      </c>
      <c r="R646" s="43">
        <f>SUMIFS(
     UA[AmountYTD],
     UA[CompanyShortName],R$5,
     UA[Source],Source,
     UA[Year],Year,
     UA[Month],Month,
     UA[AccountCode],$B646&amp;$C646,
     UA[GroupStructure],GroupStructure
  )</f>
        <v>0</v>
      </c>
      <c r="T646" s="43">
        <f>SUMIFS(
     UA[AmountYTD],
     UA[CompanyShortName],T$5,
     UA[Source],Source,
     UA[Year],Year,
     UA[Month],Month,
     UA[AccountCode],$B646&amp;$C646,
     UA[GroupStructure],GroupStructure
  )</f>
        <v>0</v>
      </c>
      <c r="V646" s="43">
        <f>SUMIFS(
     UA[AmountYTD],
     UA[CompanyShortName],V$5,
     UA[Source],Source,
     UA[Year],Year,
     UA[Month],Month,
     UA[AccountCode],$B646&amp;$C646,
     UA[GroupStructure],GroupStructure
  )</f>
        <v>0</v>
      </c>
      <c r="X646" s="43">
        <f>SUMIFS(
     UA[AmountYTD],
     UA[CompanyShortName],X$5,
     UA[Source],Source,
     UA[Year],Year,
     UA[Month],Month,
     UA[AccountCode],$B646&amp;$C646,
     UA[GroupStructure],GroupStructure
  )</f>
        <v>0</v>
      </c>
      <c r="Z646" s="43">
        <f>SUMIFS(
     UA[AmountYTD],
     UA[CompanyShortName],Z$5,
     UA[Source],Source,
     UA[Year],Year,
     UA[Month],Month,
     UA[AccountCode],$B646&amp;$C646,
     UA[GroupStructure],GroupStructure
  )</f>
        <v>0</v>
      </c>
      <c r="AB646" s="43">
        <f>SUMIFS(
     UA[AmountYTD],
     UA[CompanyShortName],AB$5,
     UA[Source],Source,
     UA[Year],Year,
     UA[Month],Month,
     UA[AccountCode],$B646&amp;$C646,
     UA[GroupStructure],GroupStructure
  )</f>
        <v>0</v>
      </c>
      <c r="AD646" s="43">
        <f>SUMIFS(
     UA[AmountYTD],
     UA[CompanyShortName],AD$5,
     UA[Source],Source,
     UA[Year],Year,
     UA[Month],Month,
     UA[AccountCode],$B646&amp;$C646,
     UA[GroupStructure],GroupStructure
  )</f>
        <v>0</v>
      </c>
      <c r="AF646" s="43">
        <f>SUMIFS(
     UA[AmountYTD],
     UA[CompanyShortName],AF$5,
     UA[Source],Source,
     UA[Year],Year,
     UA[Month],Month,
     UA[AccountCode],$B646&amp;$C646,
     UA[GroupStructure],GroupStructure
  )</f>
        <v>0</v>
      </c>
      <c r="AH646" s="43">
        <f>SUMIFS(
     UA[AmountYTD],
     UA[CompanyShortName],AH$5,
     UA[Source],Source,
     UA[Year],Year,
     UA[Month],Month,
     UA[AccountCode],$B646&amp;$C646,
     UA[GroupStructure],GroupStructure
  )</f>
        <v>0</v>
      </c>
      <c r="AJ646" s="43">
        <f>SUMIFS(
     UA[AmountYTD],
     UA[CompanyShortName],AJ$5,
     UA[Source],Source,
     UA[Year],Year,
     UA[Month],Month,
     UA[AccountCode],$B646&amp;$C646,
     UA[GroupStructure],GroupStructure
  )</f>
        <v>0</v>
      </c>
      <c r="AL646" s="43">
        <f>SUMIFS(
     UA[AmountYTD],
     UA[CompanyShortName],AL$5,
     UA[Source],Source,
     UA[Year],Year,
     UA[Month],Month,
     UA[AccountCode],$B646&amp;$C646,
     UA[GroupStructure],GroupStructure
  )</f>
        <v>0</v>
      </c>
      <c r="AN646" s="43">
        <f>SUMIFS(
     UA[AmountYTD],
     UA[CompanyShortName],AN$5,
     UA[Source],Source,
     UA[Year],Year,
     UA[Month],Month,
     UA[AccountCode],$B646&amp;$C646,
     UA[GroupStructure],GroupStructure
  )</f>
        <v>0</v>
      </c>
      <c r="AP646" s="43">
        <f>SUMIFS(
     UA[AmountYTD],
     UA[CompanyShortName],AP$5,
     UA[Source],Source,
     UA[Year],Year,
     UA[Month],Month,
     UA[AccountCode],$B646&amp;$C646,
     UA[GroupStructure],GroupStructure
  )</f>
        <v>0</v>
      </c>
      <c r="AR646" s="43">
        <f>SUMIFS(
     UA[AmountYTD],
     UA[CompanyShortName],AR$5,
     UA[Source],Source,
     UA[Year],Year,
     UA[Month],Month,
     UA[AccountCode],$B646&amp;$C646,
     UA[GroupStructure],GroupStructure
  )</f>
        <v>0</v>
      </c>
    </row>
    <row r="647" spans="1:45" ht="17.100000000000001" hidden="1" customHeight="1" outlineLevel="2" x14ac:dyDescent="0.25">
      <c r="B647" s="4">
        <f t="shared" si="837"/>
        <v>0</v>
      </c>
      <c r="C647" s="4">
        <f>C646+10</f>
        <v>330</v>
      </c>
      <c r="D647" s="4" t="str">
        <f>IFERROR(VLOOKUP($B647&amp;$C647,GA[],2,FALSE),"")</f>
        <v/>
      </c>
      <c r="F647" s="43">
        <f>SUMIFS(
     UA[AmountYTD],
     UA[CompanyShortName],F$5,
     UA[Source],Source,
     UA[Year],Year,
     UA[Month],Month,
     UA[AccountCode],$B647&amp;$C647,
     UA[GroupStructure],GroupStructure
  )</f>
        <v>0</v>
      </c>
      <c r="H647" s="43">
        <f>SUMIFS(
     UA[AmountYTD],
     UA[CompanyShortName],H$5,
     UA[Source],Source,
     UA[Year],Year,
     UA[Month],Month,
     UA[AccountCode],$B647&amp;$C647,
     UA[GroupStructure],GroupStructure
  )</f>
        <v>0</v>
      </c>
      <c r="J647" s="43">
        <f>SUMIFS(
     UA[AmountYTD],
     UA[CompanyShortName],J$5,
     UA[Source],Source,
     UA[Year],Year,
     UA[Month],Month,
     UA[AccountCode],$B647&amp;$C647,
     UA[GroupStructure],GroupStructure
  )</f>
        <v>0</v>
      </c>
      <c r="L647" s="43">
        <f>SUMIFS(
     UA[AmountYTD],
     UA[CompanyShortName],L$5,
     UA[Source],Source,
     UA[Year],Year,
     UA[Month],Month,
     UA[AccountCode],$B647&amp;$C647,
     UA[GroupStructure],GroupStructure
  )</f>
        <v>0</v>
      </c>
      <c r="N647" s="43">
        <f>SUMIFS(
     UA[AmountYTD],
     UA[CompanyShortName],N$5,
     UA[Source],Source,
     UA[Year],Year,
     UA[Month],Month,
     UA[AccountCode],$B647&amp;$C647,
     UA[GroupStructure],GroupStructure
  )</f>
        <v>0</v>
      </c>
      <c r="P647" s="43">
        <f>SUMIFS(
     UA[AmountYTD],
     UA[CompanyShortName],P$5,
     UA[Source],Source,
     UA[Year],Year,
     UA[Month],Month,
     UA[AccountCode],$B647&amp;$C647,
     UA[GroupStructure],GroupStructure
  )</f>
        <v>0</v>
      </c>
      <c r="R647" s="43">
        <f>SUMIFS(
     UA[AmountYTD],
     UA[CompanyShortName],R$5,
     UA[Source],Source,
     UA[Year],Year,
     UA[Month],Month,
     UA[AccountCode],$B647&amp;$C647,
     UA[GroupStructure],GroupStructure
  )</f>
        <v>0</v>
      </c>
      <c r="T647" s="43">
        <f>SUMIFS(
     UA[AmountYTD],
     UA[CompanyShortName],T$5,
     UA[Source],Source,
     UA[Year],Year,
     UA[Month],Month,
     UA[AccountCode],$B647&amp;$C647,
     UA[GroupStructure],GroupStructure
  )</f>
        <v>0</v>
      </c>
      <c r="V647" s="43">
        <f>SUMIFS(
     UA[AmountYTD],
     UA[CompanyShortName],V$5,
     UA[Source],Source,
     UA[Year],Year,
     UA[Month],Month,
     UA[AccountCode],$B647&amp;$C647,
     UA[GroupStructure],GroupStructure
  )</f>
        <v>0</v>
      </c>
      <c r="X647" s="43">
        <f>SUMIFS(
     UA[AmountYTD],
     UA[CompanyShortName],X$5,
     UA[Source],Source,
     UA[Year],Year,
     UA[Month],Month,
     UA[AccountCode],$B647&amp;$C647,
     UA[GroupStructure],GroupStructure
  )</f>
        <v>0</v>
      </c>
      <c r="Z647" s="43">
        <f>SUMIFS(
     UA[AmountYTD],
     UA[CompanyShortName],Z$5,
     UA[Source],Source,
     UA[Year],Year,
     UA[Month],Month,
     UA[AccountCode],$B647&amp;$C647,
     UA[GroupStructure],GroupStructure
  )</f>
        <v>0</v>
      </c>
      <c r="AB647" s="43">
        <f>SUMIFS(
     UA[AmountYTD],
     UA[CompanyShortName],AB$5,
     UA[Source],Source,
     UA[Year],Year,
     UA[Month],Month,
     UA[AccountCode],$B647&amp;$C647,
     UA[GroupStructure],GroupStructure
  )</f>
        <v>0</v>
      </c>
      <c r="AD647" s="43">
        <f>SUMIFS(
     UA[AmountYTD],
     UA[CompanyShortName],AD$5,
     UA[Source],Source,
     UA[Year],Year,
     UA[Month],Month,
     UA[AccountCode],$B647&amp;$C647,
     UA[GroupStructure],GroupStructure
  )</f>
        <v>0</v>
      </c>
      <c r="AF647" s="43">
        <f>SUMIFS(
     UA[AmountYTD],
     UA[CompanyShortName],AF$5,
     UA[Source],Source,
     UA[Year],Year,
     UA[Month],Month,
     UA[AccountCode],$B647&amp;$C647,
     UA[GroupStructure],GroupStructure
  )</f>
        <v>0</v>
      </c>
      <c r="AH647" s="43">
        <f>SUMIFS(
     UA[AmountYTD],
     UA[CompanyShortName],AH$5,
     UA[Source],Source,
     UA[Year],Year,
     UA[Month],Month,
     UA[AccountCode],$B647&amp;$C647,
     UA[GroupStructure],GroupStructure
  )</f>
        <v>0</v>
      </c>
      <c r="AJ647" s="43">
        <f>SUMIFS(
     UA[AmountYTD],
     UA[CompanyShortName],AJ$5,
     UA[Source],Source,
     UA[Year],Year,
     UA[Month],Month,
     UA[AccountCode],$B647&amp;$C647,
     UA[GroupStructure],GroupStructure
  )</f>
        <v>0</v>
      </c>
      <c r="AL647" s="43">
        <f>SUMIFS(
     UA[AmountYTD],
     UA[CompanyShortName],AL$5,
     UA[Source],Source,
     UA[Year],Year,
     UA[Month],Month,
     UA[AccountCode],$B647&amp;$C647,
     UA[GroupStructure],GroupStructure
  )</f>
        <v>0</v>
      </c>
      <c r="AN647" s="43">
        <f>SUMIFS(
     UA[AmountYTD],
     UA[CompanyShortName],AN$5,
     UA[Source],Source,
     UA[Year],Year,
     UA[Month],Month,
     UA[AccountCode],$B647&amp;$C647,
     UA[GroupStructure],GroupStructure
  )</f>
        <v>0</v>
      </c>
      <c r="AP647" s="43">
        <f>SUMIFS(
     UA[AmountYTD],
     UA[CompanyShortName],AP$5,
     UA[Source],Source,
     UA[Year],Year,
     UA[Month],Month,
     UA[AccountCode],$B647&amp;$C647,
     UA[GroupStructure],GroupStructure
  )</f>
        <v>0</v>
      </c>
      <c r="AR647" s="43">
        <f>SUMIFS(
     UA[AmountYTD],
     UA[CompanyShortName],AR$5,
     UA[Source],Source,
     UA[Year],Year,
     UA[Month],Month,
     UA[AccountCode],$B647&amp;$C647,
     UA[GroupStructure],GroupStructure
  )</f>
        <v>0</v>
      </c>
    </row>
    <row r="648" spans="1:45" ht="17.100000000000001" hidden="1" customHeight="1" outlineLevel="2" x14ac:dyDescent="0.25">
      <c r="B648" s="4">
        <f t="shared" si="837"/>
        <v>0</v>
      </c>
      <c r="C648" s="4">
        <f>C647+10</f>
        <v>340</v>
      </c>
      <c r="D648" s="4" t="str">
        <f>IFERROR(VLOOKUP($B648&amp;$C648,GA[],2,FALSE),"")</f>
        <v/>
      </c>
      <c r="F648" s="43">
        <f>SUMIFS(
     UA[AmountYTD],
     UA[CompanyShortName],F$5,
     UA[Source],Source,
     UA[Year],Year,
     UA[Month],Month,
     UA[AccountCode],$B648&amp;$C648,
     UA[GroupStructure],GroupStructure
  )</f>
        <v>0</v>
      </c>
      <c r="H648" s="43">
        <f>SUMIFS(
     UA[AmountYTD],
     UA[CompanyShortName],H$5,
     UA[Source],Source,
     UA[Year],Year,
     UA[Month],Month,
     UA[AccountCode],$B648&amp;$C648,
     UA[GroupStructure],GroupStructure
  )</f>
        <v>0</v>
      </c>
      <c r="J648" s="43">
        <f>SUMIFS(
     UA[AmountYTD],
     UA[CompanyShortName],J$5,
     UA[Source],Source,
     UA[Year],Year,
     UA[Month],Month,
     UA[AccountCode],$B648&amp;$C648,
     UA[GroupStructure],GroupStructure
  )</f>
        <v>0</v>
      </c>
      <c r="L648" s="43">
        <f>SUMIFS(
     UA[AmountYTD],
     UA[CompanyShortName],L$5,
     UA[Source],Source,
     UA[Year],Year,
     UA[Month],Month,
     UA[AccountCode],$B648&amp;$C648,
     UA[GroupStructure],GroupStructure
  )</f>
        <v>0</v>
      </c>
      <c r="N648" s="43">
        <f>SUMIFS(
     UA[AmountYTD],
     UA[CompanyShortName],N$5,
     UA[Source],Source,
     UA[Year],Year,
     UA[Month],Month,
     UA[AccountCode],$B648&amp;$C648,
     UA[GroupStructure],GroupStructure
  )</f>
        <v>0</v>
      </c>
      <c r="P648" s="43">
        <f>SUMIFS(
     UA[AmountYTD],
     UA[CompanyShortName],P$5,
     UA[Source],Source,
     UA[Year],Year,
     UA[Month],Month,
     UA[AccountCode],$B648&amp;$C648,
     UA[GroupStructure],GroupStructure
  )</f>
        <v>0</v>
      </c>
      <c r="R648" s="43">
        <f>SUMIFS(
     UA[AmountYTD],
     UA[CompanyShortName],R$5,
     UA[Source],Source,
     UA[Year],Year,
     UA[Month],Month,
     UA[AccountCode],$B648&amp;$C648,
     UA[GroupStructure],GroupStructure
  )</f>
        <v>0</v>
      </c>
      <c r="T648" s="43">
        <f>SUMIFS(
     UA[AmountYTD],
     UA[CompanyShortName],T$5,
     UA[Source],Source,
     UA[Year],Year,
     UA[Month],Month,
     UA[AccountCode],$B648&amp;$C648,
     UA[GroupStructure],GroupStructure
  )</f>
        <v>0</v>
      </c>
      <c r="V648" s="43">
        <f>SUMIFS(
     UA[AmountYTD],
     UA[CompanyShortName],V$5,
     UA[Source],Source,
     UA[Year],Year,
     UA[Month],Month,
     UA[AccountCode],$B648&amp;$C648,
     UA[GroupStructure],GroupStructure
  )</f>
        <v>0</v>
      </c>
      <c r="X648" s="43">
        <f>SUMIFS(
     UA[AmountYTD],
     UA[CompanyShortName],X$5,
     UA[Source],Source,
     UA[Year],Year,
     UA[Month],Month,
     UA[AccountCode],$B648&amp;$C648,
     UA[GroupStructure],GroupStructure
  )</f>
        <v>0</v>
      </c>
      <c r="Z648" s="43">
        <f>SUMIFS(
     UA[AmountYTD],
     UA[CompanyShortName],Z$5,
     UA[Source],Source,
     UA[Year],Year,
     UA[Month],Month,
     UA[AccountCode],$B648&amp;$C648,
     UA[GroupStructure],GroupStructure
  )</f>
        <v>0</v>
      </c>
      <c r="AB648" s="43">
        <f>SUMIFS(
     UA[AmountYTD],
     UA[CompanyShortName],AB$5,
     UA[Source],Source,
     UA[Year],Year,
     UA[Month],Month,
     UA[AccountCode],$B648&amp;$C648,
     UA[GroupStructure],GroupStructure
  )</f>
        <v>0</v>
      </c>
      <c r="AD648" s="43">
        <f>SUMIFS(
     UA[AmountYTD],
     UA[CompanyShortName],AD$5,
     UA[Source],Source,
     UA[Year],Year,
     UA[Month],Month,
     UA[AccountCode],$B648&amp;$C648,
     UA[GroupStructure],GroupStructure
  )</f>
        <v>0</v>
      </c>
      <c r="AF648" s="43">
        <f>SUMIFS(
     UA[AmountYTD],
     UA[CompanyShortName],AF$5,
     UA[Source],Source,
     UA[Year],Year,
     UA[Month],Month,
     UA[AccountCode],$B648&amp;$C648,
     UA[GroupStructure],GroupStructure
  )</f>
        <v>0</v>
      </c>
      <c r="AH648" s="43">
        <f>SUMIFS(
     UA[AmountYTD],
     UA[CompanyShortName],AH$5,
     UA[Source],Source,
     UA[Year],Year,
     UA[Month],Month,
     UA[AccountCode],$B648&amp;$C648,
     UA[GroupStructure],GroupStructure
  )</f>
        <v>0</v>
      </c>
      <c r="AJ648" s="43">
        <f>SUMIFS(
     UA[AmountYTD],
     UA[CompanyShortName],AJ$5,
     UA[Source],Source,
     UA[Year],Year,
     UA[Month],Month,
     UA[AccountCode],$B648&amp;$C648,
     UA[GroupStructure],GroupStructure
  )</f>
        <v>0</v>
      </c>
      <c r="AL648" s="43">
        <f>SUMIFS(
     UA[AmountYTD],
     UA[CompanyShortName],AL$5,
     UA[Source],Source,
     UA[Year],Year,
     UA[Month],Month,
     UA[AccountCode],$B648&amp;$C648,
     UA[GroupStructure],GroupStructure
  )</f>
        <v>0</v>
      </c>
      <c r="AN648" s="43">
        <f>SUMIFS(
     UA[AmountYTD],
     UA[CompanyShortName],AN$5,
     UA[Source],Source,
     UA[Year],Year,
     UA[Month],Month,
     UA[AccountCode],$B648&amp;$C648,
     UA[GroupStructure],GroupStructure
  )</f>
        <v>0</v>
      </c>
      <c r="AP648" s="43">
        <f>SUMIFS(
     UA[AmountYTD],
     UA[CompanyShortName],AP$5,
     UA[Source],Source,
     UA[Year],Year,
     UA[Month],Month,
     UA[AccountCode],$B648&amp;$C648,
     UA[GroupStructure],GroupStructure
  )</f>
        <v>0</v>
      </c>
      <c r="AR648" s="43">
        <f>SUMIFS(
     UA[AmountYTD],
     UA[CompanyShortName],AR$5,
     UA[Source],Source,
     UA[Year],Year,
     UA[Month],Month,
     UA[AccountCode],$B648&amp;$C648,
     UA[GroupStructure],GroupStructure
  )</f>
        <v>0</v>
      </c>
    </row>
    <row r="649" spans="1:45" ht="17.100000000000001" hidden="1" customHeight="1" outlineLevel="2" x14ac:dyDescent="0.25">
      <c r="B649" s="4">
        <f t="shared" si="837"/>
        <v>0</v>
      </c>
      <c r="C649" s="4">
        <f>C648+10</f>
        <v>350</v>
      </c>
      <c r="D649" s="4" t="str">
        <f>IFERROR(VLOOKUP($B649&amp;$C649,GA[],2,FALSE),"")</f>
        <v/>
      </c>
      <c r="F649" s="43">
        <f>SUMIFS(
     UA[AmountYTD],
     UA[CompanyShortName],F$5,
     UA[Source],Source,
     UA[Year],Year,
     UA[Month],Month,
     UA[AccountCode],$B649&amp;$C649,
     UA[GroupStructure],GroupStructure
  )</f>
        <v>0</v>
      </c>
      <c r="H649" s="43">
        <f>SUMIFS(
     UA[AmountYTD],
     UA[CompanyShortName],H$5,
     UA[Source],Source,
     UA[Year],Year,
     UA[Month],Month,
     UA[AccountCode],$B649&amp;$C649,
     UA[GroupStructure],GroupStructure
  )</f>
        <v>0</v>
      </c>
      <c r="J649" s="43">
        <f>SUMIFS(
     UA[AmountYTD],
     UA[CompanyShortName],J$5,
     UA[Source],Source,
     UA[Year],Year,
     UA[Month],Month,
     UA[AccountCode],$B649&amp;$C649,
     UA[GroupStructure],GroupStructure
  )</f>
        <v>0</v>
      </c>
      <c r="L649" s="43">
        <f>SUMIFS(
     UA[AmountYTD],
     UA[CompanyShortName],L$5,
     UA[Source],Source,
     UA[Year],Year,
     UA[Month],Month,
     UA[AccountCode],$B649&amp;$C649,
     UA[GroupStructure],GroupStructure
  )</f>
        <v>0</v>
      </c>
      <c r="N649" s="43">
        <f>SUMIFS(
     UA[AmountYTD],
     UA[CompanyShortName],N$5,
     UA[Source],Source,
     UA[Year],Year,
     UA[Month],Month,
     UA[AccountCode],$B649&amp;$C649,
     UA[GroupStructure],GroupStructure
  )</f>
        <v>0</v>
      </c>
      <c r="P649" s="43">
        <f>SUMIFS(
     UA[AmountYTD],
     UA[CompanyShortName],P$5,
     UA[Source],Source,
     UA[Year],Year,
     UA[Month],Month,
     UA[AccountCode],$B649&amp;$C649,
     UA[GroupStructure],GroupStructure
  )</f>
        <v>0</v>
      </c>
      <c r="R649" s="43">
        <f>SUMIFS(
     UA[AmountYTD],
     UA[CompanyShortName],R$5,
     UA[Source],Source,
     UA[Year],Year,
     UA[Month],Month,
     UA[AccountCode],$B649&amp;$C649,
     UA[GroupStructure],GroupStructure
  )</f>
        <v>0</v>
      </c>
      <c r="T649" s="43">
        <f>SUMIFS(
     UA[AmountYTD],
     UA[CompanyShortName],T$5,
     UA[Source],Source,
     UA[Year],Year,
     UA[Month],Month,
     UA[AccountCode],$B649&amp;$C649,
     UA[GroupStructure],GroupStructure
  )</f>
        <v>0</v>
      </c>
      <c r="V649" s="43">
        <f>SUMIFS(
     UA[AmountYTD],
     UA[CompanyShortName],V$5,
     UA[Source],Source,
     UA[Year],Year,
     UA[Month],Month,
     UA[AccountCode],$B649&amp;$C649,
     UA[GroupStructure],GroupStructure
  )</f>
        <v>0</v>
      </c>
      <c r="X649" s="43">
        <f>SUMIFS(
     UA[AmountYTD],
     UA[CompanyShortName],X$5,
     UA[Source],Source,
     UA[Year],Year,
     UA[Month],Month,
     UA[AccountCode],$B649&amp;$C649,
     UA[GroupStructure],GroupStructure
  )</f>
        <v>0</v>
      </c>
      <c r="Z649" s="43">
        <f>SUMIFS(
     UA[AmountYTD],
     UA[CompanyShortName],Z$5,
     UA[Source],Source,
     UA[Year],Year,
     UA[Month],Month,
     UA[AccountCode],$B649&amp;$C649,
     UA[GroupStructure],GroupStructure
  )</f>
        <v>0</v>
      </c>
      <c r="AB649" s="43">
        <f>SUMIFS(
     UA[AmountYTD],
     UA[CompanyShortName],AB$5,
     UA[Source],Source,
     UA[Year],Year,
     UA[Month],Month,
     UA[AccountCode],$B649&amp;$C649,
     UA[GroupStructure],GroupStructure
  )</f>
        <v>0</v>
      </c>
      <c r="AD649" s="43">
        <f>SUMIFS(
     UA[AmountYTD],
     UA[CompanyShortName],AD$5,
     UA[Source],Source,
     UA[Year],Year,
     UA[Month],Month,
     UA[AccountCode],$B649&amp;$C649,
     UA[GroupStructure],GroupStructure
  )</f>
        <v>0</v>
      </c>
      <c r="AF649" s="43">
        <f>SUMIFS(
     UA[AmountYTD],
     UA[CompanyShortName],AF$5,
     UA[Source],Source,
     UA[Year],Year,
     UA[Month],Month,
     UA[AccountCode],$B649&amp;$C649,
     UA[GroupStructure],GroupStructure
  )</f>
        <v>0</v>
      </c>
      <c r="AH649" s="43">
        <f>SUMIFS(
     UA[AmountYTD],
     UA[CompanyShortName],AH$5,
     UA[Source],Source,
     UA[Year],Year,
     UA[Month],Month,
     UA[AccountCode],$B649&amp;$C649,
     UA[GroupStructure],GroupStructure
  )</f>
        <v>0</v>
      </c>
      <c r="AJ649" s="43">
        <f>SUMIFS(
     UA[AmountYTD],
     UA[CompanyShortName],AJ$5,
     UA[Source],Source,
     UA[Year],Year,
     UA[Month],Month,
     UA[AccountCode],$B649&amp;$C649,
     UA[GroupStructure],GroupStructure
  )</f>
        <v>0</v>
      </c>
      <c r="AL649" s="43">
        <f>SUMIFS(
     UA[AmountYTD],
     UA[CompanyShortName],AL$5,
     UA[Source],Source,
     UA[Year],Year,
     UA[Month],Month,
     UA[AccountCode],$B649&amp;$C649,
     UA[GroupStructure],GroupStructure
  )</f>
        <v>0</v>
      </c>
      <c r="AN649" s="43">
        <f>SUMIFS(
     UA[AmountYTD],
     UA[CompanyShortName],AN$5,
     UA[Source],Source,
     UA[Year],Year,
     UA[Month],Month,
     UA[AccountCode],$B649&amp;$C649,
     UA[GroupStructure],GroupStructure
  )</f>
        <v>0</v>
      </c>
      <c r="AP649" s="43">
        <f>SUMIFS(
     UA[AmountYTD],
     UA[CompanyShortName],AP$5,
     UA[Source],Source,
     UA[Year],Year,
     UA[Month],Month,
     UA[AccountCode],$B649&amp;$C649,
     UA[GroupStructure],GroupStructure
  )</f>
        <v>0</v>
      </c>
      <c r="AR649" s="43">
        <f>SUMIFS(
     UA[AmountYTD],
     UA[CompanyShortName],AR$5,
     UA[Source],Source,
     UA[Year],Year,
     UA[Month],Month,
     UA[AccountCode],$B649&amp;$C649,
     UA[GroupStructure],GroupStructure
  )</f>
        <v>0</v>
      </c>
    </row>
    <row r="650" spans="1:45" ht="17.100000000000001" hidden="1" customHeight="1" outlineLevel="2" x14ac:dyDescent="0.25">
      <c r="B650" s="4">
        <f t="shared" si="837"/>
        <v>0</v>
      </c>
      <c r="C650" s="4">
        <f>C649+10</f>
        <v>360</v>
      </c>
      <c r="D650" s="4" t="str">
        <f>IFERROR(VLOOKUP($B650&amp;$C650,GA[],2,FALSE),"")</f>
        <v/>
      </c>
      <c r="F650" s="43">
        <f>SUMIFS(
     UA[AmountYTD],
     UA[CompanyShortName],F$5,
     UA[Source],Source,
     UA[Year],Year,
     UA[Month],Month,
     UA[AccountCode],$B650&amp;$C650,
     UA[GroupStructure],GroupStructure
  )</f>
        <v>0</v>
      </c>
      <c r="H650" s="43">
        <f>SUMIFS(
     UA[AmountYTD],
     UA[CompanyShortName],H$5,
     UA[Source],Source,
     UA[Year],Year,
     UA[Month],Month,
     UA[AccountCode],$B650&amp;$C650,
     UA[GroupStructure],GroupStructure
  )</f>
        <v>0</v>
      </c>
      <c r="J650" s="43">
        <f>SUMIFS(
     UA[AmountYTD],
     UA[CompanyShortName],J$5,
     UA[Source],Source,
     UA[Year],Year,
     UA[Month],Month,
     UA[AccountCode],$B650&amp;$C650,
     UA[GroupStructure],GroupStructure
  )</f>
        <v>0</v>
      </c>
      <c r="L650" s="43">
        <f>SUMIFS(
     UA[AmountYTD],
     UA[CompanyShortName],L$5,
     UA[Source],Source,
     UA[Year],Year,
     UA[Month],Month,
     UA[AccountCode],$B650&amp;$C650,
     UA[GroupStructure],GroupStructure
  )</f>
        <v>0</v>
      </c>
      <c r="N650" s="43">
        <f>SUMIFS(
     UA[AmountYTD],
     UA[CompanyShortName],N$5,
     UA[Source],Source,
     UA[Year],Year,
     UA[Month],Month,
     UA[AccountCode],$B650&amp;$C650,
     UA[GroupStructure],GroupStructure
  )</f>
        <v>0</v>
      </c>
      <c r="P650" s="43">
        <f>SUMIFS(
     UA[AmountYTD],
     UA[CompanyShortName],P$5,
     UA[Source],Source,
     UA[Year],Year,
     UA[Month],Month,
     UA[AccountCode],$B650&amp;$C650,
     UA[GroupStructure],GroupStructure
  )</f>
        <v>0</v>
      </c>
      <c r="R650" s="43">
        <f>SUMIFS(
     UA[AmountYTD],
     UA[CompanyShortName],R$5,
     UA[Source],Source,
     UA[Year],Year,
     UA[Month],Month,
     UA[AccountCode],$B650&amp;$C650,
     UA[GroupStructure],GroupStructure
  )</f>
        <v>0</v>
      </c>
      <c r="T650" s="43">
        <f>SUMIFS(
     UA[AmountYTD],
     UA[CompanyShortName],T$5,
     UA[Source],Source,
     UA[Year],Year,
     UA[Month],Month,
     UA[AccountCode],$B650&amp;$C650,
     UA[GroupStructure],GroupStructure
  )</f>
        <v>0</v>
      </c>
      <c r="V650" s="43">
        <f>SUMIFS(
     UA[AmountYTD],
     UA[CompanyShortName],V$5,
     UA[Source],Source,
     UA[Year],Year,
     UA[Month],Month,
     UA[AccountCode],$B650&amp;$C650,
     UA[GroupStructure],GroupStructure
  )</f>
        <v>0</v>
      </c>
      <c r="X650" s="43">
        <f>SUMIFS(
     UA[AmountYTD],
     UA[CompanyShortName],X$5,
     UA[Source],Source,
     UA[Year],Year,
     UA[Month],Month,
     UA[AccountCode],$B650&amp;$C650,
     UA[GroupStructure],GroupStructure
  )</f>
        <v>0</v>
      </c>
      <c r="Z650" s="43">
        <f>SUMIFS(
     UA[AmountYTD],
     UA[CompanyShortName],Z$5,
     UA[Source],Source,
     UA[Year],Year,
     UA[Month],Month,
     UA[AccountCode],$B650&amp;$C650,
     UA[GroupStructure],GroupStructure
  )</f>
        <v>0</v>
      </c>
      <c r="AB650" s="43">
        <f>SUMIFS(
     UA[AmountYTD],
     UA[CompanyShortName],AB$5,
     UA[Source],Source,
     UA[Year],Year,
     UA[Month],Month,
     UA[AccountCode],$B650&amp;$C650,
     UA[GroupStructure],GroupStructure
  )</f>
        <v>0</v>
      </c>
      <c r="AD650" s="43">
        <f>SUMIFS(
     UA[AmountYTD],
     UA[CompanyShortName],AD$5,
     UA[Source],Source,
     UA[Year],Year,
     UA[Month],Month,
     UA[AccountCode],$B650&amp;$C650,
     UA[GroupStructure],GroupStructure
  )</f>
        <v>0</v>
      </c>
      <c r="AF650" s="43">
        <f>SUMIFS(
     UA[AmountYTD],
     UA[CompanyShortName],AF$5,
     UA[Source],Source,
     UA[Year],Year,
     UA[Month],Month,
     UA[AccountCode],$B650&amp;$C650,
     UA[GroupStructure],GroupStructure
  )</f>
        <v>0</v>
      </c>
      <c r="AH650" s="43">
        <f>SUMIFS(
     UA[AmountYTD],
     UA[CompanyShortName],AH$5,
     UA[Source],Source,
     UA[Year],Year,
     UA[Month],Month,
     UA[AccountCode],$B650&amp;$C650,
     UA[GroupStructure],GroupStructure
  )</f>
        <v>0</v>
      </c>
      <c r="AJ650" s="43">
        <f>SUMIFS(
     UA[AmountYTD],
     UA[CompanyShortName],AJ$5,
     UA[Source],Source,
     UA[Year],Year,
     UA[Month],Month,
     UA[AccountCode],$B650&amp;$C650,
     UA[GroupStructure],GroupStructure
  )</f>
        <v>0</v>
      </c>
      <c r="AL650" s="43">
        <f>SUMIFS(
     UA[AmountYTD],
     UA[CompanyShortName],AL$5,
     UA[Source],Source,
     UA[Year],Year,
     UA[Month],Month,
     UA[AccountCode],$B650&amp;$C650,
     UA[GroupStructure],GroupStructure
  )</f>
        <v>0</v>
      </c>
      <c r="AN650" s="43">
        <f>SUMIFS(
     UA[AmountYTD],
     UA[CompanyShortName],AN$5,
     UA[Source],Source,
     UA[Year],Year,
     UA[Month],Month,
     UA[AccountCode],$B650&amp;$C650,
     UA[GroupStructure],GroupStructure
  )</f>
        <v>0</v>
      </c>
      <c r="AP650" s="43">
        <f>SUMIFS(
     UA[AmountYTD],
     UA[CompanyShortName],AP$5,
     UA[Source],Source,
     UA[Year],Year,
     UA[Month],Month,
     UA[AccountCode],$B650&amp;$C650,
     UA[GroupStructure],GroupStructure
  )</f>
        <v>0</v>
      </c>
      <c r="AR650" s="43">
        <f>SUMIFS(
     UA[AmountYTD],
     UA[CompanyShortName],AR$5,
     UA[Source],Source,
     UA[Year],Year,
     UA[Month],Month,
     UA[AccountCode],$B650&amp;$C650,
     UA[GroupStructure],GroupStructure
  )</f>
        <v>0</v>
      </c>
    </row>
    <row r="651" spans="1:45" s="5" customFormat="1" ht="17.100000000000001" hidden="1" customHeight="1" outlineLevel="2" x14ac:dyDescent="0.25">
      <c r="A651" s="58"/>
      <c r="B651" s="58">
        <f>B650</f>
        <v>0</v>
      </c>
      <c r="C651" s="58">
        <f>C642</f>
        <v>399</v>
      </c>
      <c r="D651" s="58" t="str">
        <f>IFERROR(VLOOKUP($B651&amp;$C651,GA[],2,FALSE),"")</f>
        <v/>
      </c>
      <c r="E651" s="60"/>
      <c r="F651" s="61">
        <f>SUMIFS(
     UA[AmountYTD],
     UA[CompanyShortName],F$5,
     UA[Source],Source,
     UA[Year],Year,
     UA[Month],Month,
     UA[AccountCode],$B651&amp;$C651,
     UA[GroupStructure],GroupStructure
  )</f>
        <v>0</v>
      </c>
      <c r="G651" s="60"/>
      <c r="H651" s="61">
        <f>SUMIFS(
     UA[AmountYTD],
     UA[CompanyShortName],H$5,
     UA[Source],Source,
     UA[Year],Year,
     UA[Month],Month,
     UA[AccountCode],$B651&amp;$C651,
     UA[GroupStructure],GroupStructure
  )</f>
        <v>0</v>
      </c>
      <c r="I651" s="60"/>
      <c r="J651" s="61">
        <f>SUMIFS(
     UA[AmountYTD],
     UA[CompanyShortName],J$5,
     UA[Source],Source,
     UA[Year],Year,
     UA[Month],Month,
     UA[AccountCode],$B651&amp;$C651,
     UA[GroupStructure],GroupStructure
  )</f>
        <v>0</v>
      </c>
      <c r="K651" s="60"/>
      <c r="L651" s="61">
        <f>SUMIFS(
     UA[AmountYTD],
     UA[CompanyShortName],L$5,
     UA[Source],Source,
     UA[Year],Year,
     UA[Month],Month,
     UA[AccountCode],$B651&amp;$C651,
     UA[GroupStructure],GroupStructure
  )</f>
        <v>0</v>
      </c>
      <c r="M651" s="60"/>
      <c r="N651" s="61">
        <f>SUMIFS(
     UA[AmountYTD],
     UA[CompanyShortName],N$5,
     UA[Source],Source,
     UA[Year],Year,
     UA[Month],Month,
     UA[AccountCode],$B651&amp;$C651,
     UA[GroupStructure],GroupStructure
  )</f>
        <v>0</v>
      </c>
      <c r="O651" s="60"/>
      <c r="P651" s="61">
        <f>SUMIFS(
     UA[AmountYTD],
     UA[CompanyShortName],P$5,
     UA[Source],Source,
     UA[Year],Year,
     UA[Month],Month,
     UA[AccountCode],$B651&amp;$C651,
     UA[GroupStructure],GroupStructure
  )</f>
        <v>0</v>
      </c>
      <c r="Q651" s="60"/>
      <c r="R651" s="61">
        <f>SUMIFS(
     UA[AmountYTD],
     UA[CompanyShortName],R$5,
     UA[Source],Source,
     UA[Year],Year,
     UA[Month],Month,
     UA[AccountCode],$B651&amp;$C651,
     UA[GroupStructure],GroupStructure
  )</f>
        <v>0</v>
      </c>
      <c r="S651" s="60"/>
      <c r="T651" s="61">
        <f>SUMIFS(
     UA[AmountYTD],
     UA[CompanyShortName],T$5,
     UA[Source],Source,
     UA[Year],Year,
     UA[Month],Month,
     UA[AccountCode],$B651&amp;$C651,
     UA[GroupStructure],GroupStructure
  )</f>
        <v>0</v>
      </c>
      <c r="U651" s="60"/>
      <c r="V651" s="61">
        <f>SUMIFS(
     UA[AmountYTD],
     UA[CompanyShortName],V$5,
     UA[Source],Source,
     UA[Year],Year,
     UA[Month],Month,
     UA[AccountCode],$B651&amp;$C651,
     UA[GroupStructure],GroupStructure
  )</f>
        <v>0</v>
      </c>
      <c r="W651" s="60"/>
      <c r="X651" s="61">
        <f>SUMIFS(
     UA[AmountYTD],
     UA[CompanyShortName],X$5,
     UA[Source],Source,
     UA[Year],Year,
     UA[Month],Month,
     UA[AccountCode],$B651&amp;$C651,
     UA[GroupStructure],GroupStructure
  )</f>
        <v>0</v>
      </c>
      <c r="Y651" s="60"/>
      <c r="Z651" s="61">
        <f>SUMIFS(
     UA[AmountYTD],
     UA[CompanyShortName],Z$5,
     UA[Source],Source,
     UA[Year],Year,
     UA[Month],Month,
     UA[AccountCode],$B651&amp;$C651,
     UA[GroupStructure],GroupStructure
  )</f>
        <v>0</v>
      </c>
      <c r="AA651" s="60"/>
      <c r="AB651" s="61">
        <f>SUMIFS(
     UA[AmountYTD],
     UA[CompanyShortName],AB$5,
     UA[Source],Source,
     UA[Year],Year,
     UA[Month],Month,
     UA[AccountCode],$B651&amp;$C651,
     UA[GroupStructure],GroupStructure
  )</f>
        <v>0</v>
      </c>
      <c r="AC651" s="60"/>
      <c r="AD651" s="61">
        <f>SUMIFS(
     UA[AmountYTD],
     UA[CompanyShortName],AD$5,
     UA[Source],Source,
     UA[Year],Year,
     UA[Month],Month,
     UA[AccountCode],$B651&amp;$C651,
     UA[GroupStructure],GroupStructure
  )</f>
        <v>0</v>
      </c>
      <c r="AE651" s="60"/>
      <c r="AF651" s="61">
        <f>SUMIFS(
     UA[AmountYTD],
     UA[CompanyShortName],AF$5,
     UA[Source],Source,
     UA[Year],Year,
     UA[Month],Month,
     UA[AccountCode],$B651&amp;$C651,
     UA[GroupStructure],GroupStructure
  )</f>
        <v>0</v>
      </c>
      <c r="AG651" s="60"/>
      <c r="AH651" s="61">
        <f>SUMIFS(
     UA[AmountYTD],
     UA[CompanyShortName],AH$5,
     UA[Source],Source,
     UA[Year],Year,
     UA[Month],Month,
     UA[AccountCode],$B651&amp;$C651,
     UA[GroupStructure],GroupStructure
  )</f>
        <v>0</v>
      </c>
      <c r="AI651" s="60"/>
      <c r="AJ651" s="61">
        <f>SUMIFS(
     UA[AmountYTD],
     UA[CompanyShortName],AJ$5,
     UA[Source],Source,
     UA[Year],Year,
     UA[Month],Month,
     UA[AccountCode],$B651&amp;$C651,
     UA[GroupStructure],GroupStructure
  )</f>
        <v>0</v>
      </c>
      <c r="AK651" s="60"/>
      <c r="AL651" s="61">
        <f>SUMIFS(
     UA[AmountYTD],
     UA[CompanyShortName],AL$5,
     UA[Source],Source,
     UA[Year],Year,
     UA[Month],Month,
     UA[AccountCode],$B651&amp;$C651,
     UA[GroupStructure],GroupStructure
  )</f>
        <v>0</v>
      </c>
      <c r="AM651" s="60"/>
      <c r="AN651" s="61">
        <f>SUMIFS(
     UA[AmountYTD],
     UA[CompanyShortName],AN$5,
     UA[Source],Source,
     UA[Year],Year,
     UA[Month],Month,
     UA[AccountCode],$B651&amp;$C651,
     UA[GroupStructure],GroupStructure
  )</f>
        <v>0</v>
      </c>
      <c r="AO651" s="60"/>
      <c r="AP651" s="61">
        <f>SUMIFS(
     UA[AmountYTD],
     UA[CompanyShortName],AP$5,
     UA[Source],Source,
     UA[Year],Year,
     UA[Month],Month,
     UA[AccountCode],$B651&amp;$C651,
     UA[GroupStructure],GroupStructure
  )</f>
        <v>0</v>
      </c>
      <c r="AQ651" s="60"/>
      <c r="AR651" s="61">
        <f>SUMIFS(
     UA[AmountYTD],
     UA[CompanyShortName],AR$5,
     UA[Source],Source,
     UA[Year],Year,
     UA[Month],Month,
     UA[AccountCode],$B651&amp;$C651,
     UA[GroupStructure],GroupStructure
  )</f>
        <v>0</v>
      </c>
      <c r="AS651" s="60"/>
    </row>
    <row r="652" spans="1:45" ht="17.100000000000001" hidden="1" customHeight="1" outlineLevel="2" x14ac:dyDescent="0.25">
      <c r="D652" s="4" t="s">
        <v>125</v>
      </c>
      <c r="F652" s="43">
        <f>F651-SUM(F645:F650)</f>
        <v>0</v>
      </c>
      <c r="H652" s="43">
        <f t="shared" ref="H652" si="838">H651-SUM(H645:H650)</f>
        <v>0</v>
      </c>
      <c r="J652" s="43">
        <f t="shared" ref="J652" si="839">J651-SUM(J645:J650)</f>
        <v>0</v>
      </c>
      <c r="L652" s="43">
        <f t="shared" ref="L652" si="840">L651-SUM(L645:L650)</f>
        <v>0</v>
      </c>
      <c r="N652" s="43">
        <f t="shared" ref="N652" si="841">N651-SUM(N645:N650)</f>
        <v>0</v>
      </c>
      <c r="P652" s="43">
        <f t="shared" ref="P652" si="842">P651-SUM(P645:P650)</f>
        <v>0</v>
      </c>
      <c r="R652" s="43">
        <f t="shared" ref="R652" si="843">R651-SUM(R645:R650)</f>
        <v>0</v>
      </c>
      <c r="T652" s="43">
        <f t="shared" ref="T652" si="844">T651-SUM(T645:T650)</f>
        <v>0</v>
      </c>
      <c r="V652" s="43">
        <f t="shared" ref="V652" si="845">V651-SUM(V645:V650)</f>
        <v>0</v>
      </c>
      <c r="X652" s="43">
        <f t="shared" ref="X652" si="846">X651-SUM(X645:X650)</f>
        <v>0</v>
      </c>
      <c r="Z652" s="43">
        <f t="shared" ref="Z652" si="847">Z651-SUM(Z645:Z650)</f>
        <v>0</v>
      </c>
      <c r="AB652" s="43">
        <f t="shared" ref="AB652" si="848">AB651-SUM(AB645:AB650)</f>
        <v>0</v>
      </c>
      <c r="AD652" s="43">
        <f t="shared" ref="AD652" si="849">AD651-SUM(AD645:AD650)</f>
        <v>0</v>
      </c>
      <c r="AF652" s="43">
        <f t="shared" ref="AF652" si="850">AF651-SUM(AF645:AF650)</f>
        <v>0</v>
      </c>
      <c r="AH652" s="43">
        <f t="shared" ref="AH652" si="851">AH651-SUM(AH645:AH650)</f>
        <v>0</v>
      </c>
      <c r="AJ652" s="43">
        <f t="shared" ref="AJ652" si="852">AJ651-SUM(AJ645:AJ650)</f>
        <v>0</v>
      </c>
      <c r="AL652" s="43">
        <f t="shared" ref="AL652" si="853">AL651-SUM(AL645:AL650)</f>
        <v>0</v>
      </c>
      <c r="AN652" s="43">
        <f t="shared" ref="AN652" si="854">AN651-SUM(AN645:AN650)</f>
        <v>0</v>
      </c>
      <c r="AP652" s="43">
        <f t="shared" ref="AP652" si="855">AP651-SUM(AP645:AP650)</f>
        <v>0</v>
      </c>
      <c r="AR652" s="43">
        <f t="shared" ref="AR652" si="856">AR651-SUM(AR645:AR650)</f>
        <v>0</v>
      </c>
    </row>
    <row r="653" spans="1:45" ht="17.100000000000001" hidden="1" customHeight="1" outlineLevel="2" x14ac:dyDescent="0.25"/>
    <row r="654" spans="1:45" s="5" customFormat="1" ht="17.100000000000001" hidden="1" customHeight="1" outlineLevel="2" x14ac:dyDescent="0.25">
      <c r="A654" s="58"/>
      <c r="B654" s="58">
        <f>B649</f>
        <v>0</v>
      </c>
      <c r="C654" s="59">
        <v>999</v>
      </c>
      <c r="D654" s="58" t="str">
        <f>IFERROR(VLOOKUP($B654&amp;$C654,GA[],2,FALSE),"")</f>
        <v/>
      </c>
      <c r="E654" s="60"/>
      <c r="F654" s="61">
        <f>SUMIFS(
     UA[AmountYTD],
     UA[CompanyShortName],F$5,
     UA[Source],Source,
     UA[Year],Year,
     UA[Month],Month,
     UA[AccountCode],$B654&amp;$C654,
     UA[GroupStructure],GroupStructure
  )</f>
        <v>0</v>
      </c>
      <c r="G654" s="60"/>
      <c r="H654" s="61">
        <f>SUMIFS(
     UA[AmountYTD],
     UA[CompanyShortName],H$5,
     UA[Source],Source,
     UA[Year],Year,
     UA[Month],Month,
     UA[AccountCode],$B654&amp;$C654,
     UA[GroupStructure],GroupStructure
  )</f>
        <v>0</v>
      </c>
      <c r="I654" s="60"/>
      <c r="J654" s="61">
        <f>SUMIFS(
     UA[AmountYTD],
     UA[CompanyShortName],J$5,
     UA[Source],Source,
     UA[Year],Year,
     UA[Month],Month,
     UA[AccountCode],$B654&amp;$C654,
     UA[GroupStructure],GroupStructure
  )</f>
        <v>0</v>
      </c>
      <c r="K654" s="60"/>
      <c r="L654" s="61">
        <f>SUMIFS(
     UA[AmountYTD],
     UA[CompanyShortName],L$5,
     UA[Source],Source,
     UA[Year],Year,
     UA[Month],Month,
     UA[AccountCode],$B654&amp;$C654,
     UA[GroupStructure],GroupStructure
  )</f>
        <v>0</v>
      </c>
      <c r="M654" s="60"/>
      <c r="N654" s="61">
        <f>SUMIFS(
     UA[AmountYTD],
     UA[CompanyShortName],N$5,
     UA[Source],Source,
     UA[Year],Year,
     UA[Month],Month,
     UA[AccountCode],$B654&amp;$C654,
     UA[GroupStructure],GroupStructure
  )</f>
        <v>0</v>
      </c>
      <c r="O654" s="60"/>
      <c r="P654" s="61">
        <f>SUMIFS(
     UA[AmountYTD],
     UA[CompanyShortName],P$5,
     UA[Source],Source,
     UA[Year],Year,
     UA[Month],Month,
     UA[AccountCode],$B654&amp;$C654,
     UA[GroupStructure],GroupStructure
  )</f>
        <v>0</v>
      </c>
      <c r="Q654" s="60"/>
      <c r="R654" s="61">
        <f>SUMIFS(
     UA[AmountYTD],
     UA[CompanyShortName],R$5,
     UA[Source],Source,
     UA[Year],Year,
     UA[Month],Month,
     UA[AccountCode],$B654&amp;$C654,
     UA[GroupStructure],GroupStructure
  )</f>
        <v>0</v>
      </c>
      <c r="S654" s="60"/>
      <c r="T654" s="61">
        <f>SUMIFS(
     UA[AmountYTD],
     UA[CompanyShortName],T$5,
     UA[Source],Source,
     UA[Year],Year,
     UA[Month],Month,
     UA[AccountCode],$B654&amp;$C654,
     UA[GroupStructure],GroupStructure
  )</f>
        <v>0</v>
      </c>
      <c r="U654" s="60"/>
      <c r="V654" s="61">
        <f>SUMIFS(
     UA[AmountYTD],
     UA[CompanyShortName],V$5,
     UA[Source],Source,
     UA[Year],Year,
     UA[Month],Month,
     UA[AccountCode],$B654&amp;$C654,
     UA[GroupStructure],GroupStructure
  )</f>
        <v>0</v>
      </c>
      <c r="W654" s="60"/>
      <c r="X654" s="61">
        <f>SUMIFS(
     UA[AmountYTD],
     UA[CompanyShortName],X$5,
     UA[Source],Source,
     UA[Year],Year,
     UA[Month],Month,
     UA[AccountCode],$B654&amp;$C654,
     UA[GroupStructure],GroupStructure
  )</f>
        <v>0</v>
      </c>
      <c r="Y654" s="60"/>
      <c r="Z654" s="61">
        <f>SUMIFS(
     UA[AmountYTD],
     UA[CompanyShortName],Z$5,
     UA[Source],Source,
     UA[Year],Year,
     UA[Month],Month,
     UA[AccountCode],$B654&amp;$C654,
     UA[GroupStructure],GroupStructure
  )</f>
        <v>0</v>
      </c>
      <c r="AA654" s="60"/>
      <c r="AB654" s="61">
        <f>SUMIFS(
     UA[AmountYTD],
     UA[CompanyShortName],AB$5,
     UA[Source],Source,
     UA[Year],Year,
     UA[Month],Month,
     UA[AccountCode],$B654&amp;$C654,
     UA[GroupStructure],GroupStructure
  )</f>
        <v>0</v>
      </c>
      <c r="AC654" s="60"/>
      <c r="AD654" s="61">
        <f>SUMIFS(
     UA[AmountYTD],
     UA[CompanyShortName],AD$5,
     UA[Source],Source,
     UA[Year],Year,
     UA[Month],Month,
     UA[AccountCode],$B654&amp;$C654,
     UA[GroupStructure],GroupStructure
  )</f>
        <v>0</v>
      </c>
      <c r="AE654" s="60"/>
      <c r="AF654" s="61">
        <f>SUMIFS(
     UA[AmountYTD],
     UA[CompanyShortName],AF$5,
     UA[Source],Source,
     UA[Year],Year,
     UA[Month],Month,
     UA[AccountCode],$B654&amp;$C654,
     UA[GroupStructure],GroupStructure
  )</f>
        <v>0</v>
      </c>
      <c r="AG654" s="60"/>
      <c r="AH654" s="61">
        <f>SUMIFS(
     UA[AmountYTD],
     UA[CompanyShortName],AH$5,
     UA[Source],Source,
     UA[Year],Year,
     UA[Month],Month,
     UA[AccountCode],$B654&amp;$C654,
     UA[GroupStructure],GroupStructure
  )</f>
        <v>0</v>
      </c>
      <c r="AI654" s="60"/>
      <c r="AJ654" s="61">
        <f>SUMIFS(
     UA[AmountYTD],
     UA[CompanyShortName],AJ$5,
     UA[Source],Source,
     UA[Year],Year,
     UA[Month],Month,
     UA[AccountCode],$B654&amp;$C654,
     UA[GroupStructure],GroupStructure
  )</f>
        <v>0</v>
      </c>
      <c r="AK654" s="60"/>
      <c r="AL654" s="61">
        <f>SUMIFS(
     UA[AmountYTD],
     UA[CompanyShortName],AL$5,
     UA[Source],Source,
     UA[Year],Year,
     UA[Month],Month,
     UA[AccountCode],$B654&amp;$C654,
     UA[GroupStructure],GroupStructure
  )</f>
        <v>0</v>
      </c>
      <c r="AM654" s="60"/>
      <c r="AN654" s="61">
        <f>SUMIFS(
     UA[AmountYTD],
     UA[CompanyShortName],AN$5,
     UA[Source],Source,
     UA[Year],Year,
     UA[Month],Month,
     UA[AccountCode],$B654&amp;$C654,
     UA[GroupStructure],GroupStructure
  )</f>
        <v>0</v>
      </c>
      <c r="AO654" s="60"/>
      <c r="AP654" s="61">
        <f>SUMIFS(
     UA[AmountYTD],
     UA[CompanyShortName],AP$5,
     UA[Source],Source,
     UA[Year],Year,
     UA[Month],Month,
     UA[AccountCode],$B654&amp;$C654,
     UA[GroupStructure],GroupStructure
  )</f>
        <v>0</v>
      </c>
      <c r="AQ654" s="60"/>
      <c r="AR654" s="61">
        <f>SUMIFS(
     UA[AmountYTD],
     UA[CompanyShortName],AR$5,
     UA[Source],Source,
     UA[Year],Year,
     UA[Month],Month,
     UA[AccountCode],$B654&amp;$C654,
     UA[GroupStructure],GroupStructure
  )</f>
        <v>0</v>
      </c>
      <c r="AS654" s="60"/>
    </row>
    <row r="655" spans="1:45" ht="17.100000000000001" hidden="1" customHeight="1" outlineLevel="2" x14ac:dyDescent="0.25">
      <c r="D655" s="4" t="s">
        <v>125</v>
      </c>
      <c r="F655" s="43">
        <f>F654-SUM(F632:F638,F645:F650)</f>
        <v>0</v>
      </c>
      <c r="H655" s="43">
        <f t="shared" ref="H655" si="857">H654-SUM(H632:H638,H645:H650)</f>
        <v>0</v>
      </c>
      <c r="J655" s="43">
        <f t="shared" ref="J655" si="858">J654-SUM(J632:J638,J645:J650)</f>
        <v>0</v>
      </c>
      <c r="L655" s="43">
        <f t="shared" ref="L655" si="859">L654-SUM(L632:L638,L645:L650)</f>
        <v>0</v>
      </c>
      <c r="N655" s="43">
        <f t="shared" ref="N655" si="860">N654-SUM(N632:N638,N645:N650)</f>
        <v>0</v>
      </c>
      <c r="P655" s="43">
        <f t="shared" ref="P655" si="861">P654-SUM(P632:P638,P645:P650)</f>
        <v>0</v>
      </c>
      <c r="R655" s="43">
        <f t="shared" ref="R655" si="862">R654-SUM(R632:R638,R645:R650)</f>
        <v>0</v>
      </c>
      <c r="T655" s="43">
        <f t="shared" ref="T655" si="863">T654-SUM(T632:T638,T645:T650)</f>
        <v>0</v>
      </c>
      <c r="V655" s="43">
        <f t="shared" ref="V655" si="864">V654-SUM(V632:V638,V645:V650)</f>
        <v>0</v>
      </c>
      <c r="X655" s="43">
        <f t="shared" ref="X655" si="865">X654-SUM(X632:X638,X645:X650)</f>
        <v>0</v>
      </c>
      <c r="Z655" s="43">
        <f t="shared" ref="Z655" si="866">Z654-SUM(Z632:Z638,Z645:Z650)</f>
        <v>0</v>
      </c>
      <c r="AB655" s="43">
        <f t="shared" ref="AB655" si="867">AB654-SUM(AB632:AB638,AB645:AB650)</f>
        <v>0</v>
      </c>
      <c r="AD655" s="43">
        <f t="shared" ref="AD655" si="868">AD654-SUM(AD632:AD638,AD645:AD650)</f>
        <v>0</v>
      </c>
      <c r="AF655" s="43">
        <f t="shared" ref="AF655" si="869">AF654-SUM(AF632:AF638,AF645:AF650)</f>
        <v>0</v>
      </c>
      <c r="AH655" s="43">
        <f t="shared" ref="AH655" si="870">AH654-SUM(AH632:AH638,AH645:AH650)</f>
        <v>0</v>
      </c>
      <c r="AJ655" s="43">
        <f t="shared" ref="AJ655" si="871">AJ654-SUM(AJ632:AJ638,AJ645:AJ650)</f>
        <v>0</v>
      </c>
      <c r="AL655" s="43">
        <f t="shared" ref="AL655" si="872">AL654-SUM(AL632:AL638,AL645:AL650)</f>
        <v>0</v>
      </c>
      <c r="AN655" s="43">
        <f t="shared" ref="AN655" si="873">AN654-SUM(AN632:AN638,AN645:AN650)</f>
        <v>0</v>
      </c>
      <c r="AP655" s="43">
        <f t="shared" ref="AP655" si="874">AP654-SUM(AP632:AP638,AP645:AP650)</f>
        <v>0</v>
      </c>
      <c r="AR655" s="43">
        <f t="shared" ref="AR655" si="875">AR654-SUM(AR632:AR638,AR645:AR650)</f>
        <v>0</v>
      </c>
    </row>
    <row r="656" spans="1:45" ht="17.100000000000001" hidden="1" customHeight="1" outlineLevel="1" x14ac:dyDescent="0.25"/>
    <row r="657" spans="1:45" ht="17.100000000000001" hidden="1" customHeight="1" outlineLevel="1" collapsed="1" x14ac:dyDescent="0.25">
      <c r="A657" s="54"/>
      <c r="B657" s="54"/>
      <c r="C657" s="55"/>
      <c r="D657" s="54" t="s">
        <v>126</v>
      </c>
      <c r="E657" s="56"/>
      <c r="F657" s="57"/>
      <c r="G657" s="56"/>
      <c r="H657" s="57"/>
      <c r="I657" s="56"/>
      <c r="J657" s="57"/>
      <c r="K657" s="56"/>
      <c r="L657" s="57"/>
      <c r="M657" s="56"/>
      <c r="N657" s="57"/>
      <c r="O657" s="56"/>
      <c r="P657" s="57"/>
      <c r="Q657" s="56"/>
      <c r="R657" s="57"/>
      <c r="S657" s="56"/>
      <c r="T657" s="57"/>
      <c r="U657" s="56"/>
      <c r="V657" s="57"/>
      <c r="W657" s="56"/>
      <c r="X657" s="57"/>
      <c r="Y657" s="56"/>
      <c r="Z657" s="57"/>
      <c r="AA657" s="56"/>
      <c r="AB657" s="57"/>
      <c r="AC657" s="56"/>
      <c r="AD657" s="57"/>
      <c r="AE657" s="56"/>
      <c r="AF657" s="57"/>
      <c r="AG657" s="56"/>
      <c r="AH657" s="57"/>
      <c r="AI657" s="56"/>
      <c r="AJ657" s="57"/>
      <c r="AK657" s="56"/>
      <c r="AL657" s="57"/>
      <c r="AM657" s="56"/>
      <c r="AN657" s="57"/>
      <c r="AO657" s="56"/>
      <c r="AP657" s="57"/>
      <c r="AQ657" s="56"/>
      <c r="AR657" s="57"/>
      <c r="AS657" s="56"/>
    </row>
    <row r="658" spans="1:45" s="5" customFormat="1" ht="17.100000000000001" hidden="1" customHeight="1" outlineLevel="2" x14ac:dyDescent="0.25">
      <c r="A658" s="49"/>
      <c r="B658" s="49"/>
      <c r="C658" s="49"/>
      <c r="D658" s="49"/>
      <c r="F658" s="62"/>
      <c r="H658" s="62"/>
      <c r="J658" s="62"/>
      <c r="L658" s="62"/>
      <c r="N658" s="62"/>
      <c r="P658" s="62"/>
      <c r="R658" s="62"/>
      <c r="T658" s="62"/>
      <c r="V658" s="62"/>
      <c r="X658" s="62"/>
      <c r="Z658" s="62"/>
      <c r="AB658" s="62"/>
      <c r="AD658" s="62"/>
      <c r="AF658" s="62"/>
      <c r="AH658" s="62"/>
      <c r="AJ658" s="62"/>
      <c r="AL658" s="62"/>
      <c r="AN658" s="62"/>
      <c r="AP658" s="62"/>
      <c r="AR658" s="62"/>
    </row>
    <row r="659" spans="1:45" ht="17.100000000000001" hidden="1" customHeight="1" outlineLevel="2" x14ac:dyDescent="0.25">
      <c r="A659" s="4" t="s">
        <v>127</v>
      </c>
      <c r="B659" s="4">
        <f>B632</f>
        <v>0</v>
      </c>
      <c r="C659" s="4">
        <f>C632</f>
        <v>110</v>
      </c>
      <c r="D659" s="4" t="str">
        <f>D632</f>
        <v/>
      </c>
      <c r="F659" s="43">
        <f>-SUM(F660:F665)</f>
        <v>0</v>
      </c>
      <c r="H659" s="43">
        <f>-SUM(H660:H665)</f>
        <v>0</v>
      </c>
      <c r="J659" s="43">
        <f>-SUM(J660:J665)</f>
        <v>0</v>
      </c>
      <c r="L659" s="43">
        <f>-SUM(L660:L665)</f>
        <v>0</v>
      </c>
      <c r="N659" s="43">
        <f>-SUM(N660:N665)</f>
        <v>0</v>
      </c>
      <c r="P659" s="43">
        <f>-SUM(P660:P665)</f>
        <v>0</v>
      </c>
      <c r="R659" s="43">
        <f>-SUM(R660:R665)</f>
        <v>0</v>
      </c>
      <c r="T659" s="43">
        <f>-SUM(T660:T665)</f>
        <v>0</v>
      </c>
      <c r="V659" s="43">
        <f>-SUM(V660:V665)</f>
        <v>0</v>
      </c>
      <c r="X659" s="43">
        <f>-SUM(X660:X665)</f>
        <v>0</v>
      </c>
      <c r="Z659" s="43">
        <f>-SUM(Z660:Z665)</f>
        <v>0</v>
      </c>
      <c r="AB659" s="43">
        <f>-SUM(AB660:AB665)</f>
        <v>0</v>
      </c>
      <c r="AD659" s="43">
        <f>-SUM(AD660:AD665)</f>
        <v>0</v>
      </c>
      <c r="AF659" s="43">
        <f>-SUM(AF660:AF665)</f>
        <v>0</v>
      </c>
      <c r="AH659" s="43">
        <f>-SUM(AH660:AH665)</f>
        <v>0</v>
      </c>
      <c r="AJ659" s="43">
        <f>-SUM(AJ660:AJ665)</f>
        <v>0</v>
      </c>
      <c r="AL659" s="43">
        <f>-SUM(AL660:AL665)</f>
        <v>0</v>
      </c>
      <c r="AN659" s="43">
        <f>-SUM(AN660:AN665)</f>
        <v>0</v>
      </c>
      <c r="AP659" s="43">
        <f>-SUM(AP660:AP665)</f>
        <v>0</v>
      </c>
      <c r="AR659" s="43">
        <f>-SUM(AR660:AR665)</f>
        <v>0</v>
      </c>
    </row>
    <row r="660" spans="1:45" ht="17.100000000000001" hidden="1" customHeight="1" outlineLevel="2" x14ac:dyDescent="0.25">
      <c r="A660" s="4" t="s">
        <v>127</v>
      </c>
      <c r="B660" s="4">
        <f t="shared" ref="B660:D665" si="876">B633</f>
        <v>0</v>
      </c>
      <c r="C660" s="4">
        <f t="shared" si="876"/>
        <v>120</v>
      </c>
      <c r="D660" s="4" t="str">
        <f t="shared" si="876"/>
        <v/>
      </c>
      <c r="F660" s="42"/>
      <c r="H660" s="42"/>
      <c r="J660" s="42"/>
      <c r="L660" s="42"/>
      <c r="N660" s="42"/>
      <c r="P660" s="42"/>
      <c r="R660" s="42"/>
      <c r="T660" s="42"/>
      <c r="V660" s="42"/>
      <c r="X660" s="42"/>
      <c r="Z660" s="42"/>
      <c r="AB660" s="42"/>
      <c r="AD660" s="42"/>
      <c r="AF660" s="42"/>
      <c r="AH660" s="42"/>
      <c r="AJ660" s="42"/>
      <c r="AL660" s="42"/>
      <c r="AN660" s="42"/>
      <c r="AP660" s="42"/>
      <c r="AR660" s="42"/>
    </row>
    <row r="661" spans="1:45" ht="17.100000000000001" hidden="1" customHeight="1" outlineLevel="2" x14ac:dyDescent="0.25">
      <c r="A661" s="4" t="s">
        <v>127</v>
      </c>
      <c r="B661" s="4">
        <f t="shared" si="876"/>
        <v>0</v>
      </c>
      <c r="C661" s="4">
        <f t="shared" si="876"/>
        <v>130</v>
      </c>
      <c r="D661" s="4" t="str">
        <f t="shared" si="876"/>
        <v/>
      </c>
      <c r="F661" s="42"/>
      <c r="H661" s="42"/>
      <c r="J661" s="42"/>
      <c r="L661" s="42"/>
      <c r="N661" s="42"/>
      <c r="P661" s="42"/>
      <c r="R661" s="42"/>
      <c r="T661" s="42"/>
      <c r="V661" s="42"/>
      <c r="X661" s="42"/>
      <c r="Z661" s="42"/>
      <c r="AB661" s="42"/>
      <c r="AD661" s="42"/>
      <c r="AF661" s="42"/>
      <c r="AH661" s="42"/>
      <c r="AJ661" s="42"/>
      <c r="AL661" s="42"/>
      <c r="AN661" s="42"/>
      <c r="AP661" s="42"/>
      <c r="AR661" s="42"/>
    </row>
    <row r="662" spans="1:45" ht="17.100000000000001" hidden="1" customHeight="1" outlineLevel="2" x14ac:dyDescent="0.25">
      <c r="A662" s="4" t="s">
        <v>127</v>
      </c>
      <c r="B662" s="4">
        <f t="shared" si="876"/>
        <v>0</v>
      </c>
      <c r="C662" s="4">
        <f t="shared" si="876"/>
        <v>140</v>
      </c>
      <c r="D662" s="4" t="str">
        <f t="shared" si="876"/>
        <v/>
      </c>
      <c r="F662" s="42"/>
      <c r="H662" s="42"/>
      <c r="J662" s="42"/>
      <c r="L662" s="42"/>
      <c r="N662" s="42"/>
      <c r="P662" s="42"/>
      <c r="R662" s="42"/>
      <c r="T662" s="42"/>
      <c r="V662" s="42"/>
      <c r="X662" s="42"/>
      <c r="Z662" s="42"/>
      <c r="AB662" s="42"/>
      <c r="AD662" s="42"/>
      <c r="AF662" s="42"/>
      <c r="AH662" s="42"/>
      <c r="AJ662" s="42"/>
      <c r="AL662" s="42"/>
      <c r="AN662" s="42"/>
      <c r="AP662" s="42"/>
      <c r="AR662" s="42"/>
    </row>
    <row r="663" spans="1:45" ht="17.100000000000001" hidden="1" customHeight="1" outlineLevel="2" x14ac:dyDescent="0.25">
      <c r="A663" s="4" t="s">
        <v>127</v>
      </c>
      <c r="B663" s="4">
        <f t="shared" si="876"/>
        <v>0</v>
      </c>
      <c r="C663" s="4">
        <f t="shared" si="876"/>
        <v>150</v>
      </c>
      <c r="D663" s="4" t="str">
        <f t="shared" si="876"/>
        <v/>
      </c>
      <c r="F663" s="42"/>
      <c r="H663" s="42"/>
      <c r="J663" s="42"/>
      <c r="L663" s="42"/>
      <c r="N663" s="42"/>
      <c r="P663" s="42"/>
      <c r="R663" s="42"/>
      <c r="T663" s="42"/>
      <c r="V663" s="42"/>
      <c r="X663" s="42"/>
      <c r="Z663" s="42"/>
      <c r="AB663" s="42"/>
      <c r="AD663" s="42"/>
      <c r="AF663" s="42"/>
      <c r="AH663" s="42"/>
      <c r="AJ663" s="42"/>
      <c r="AL663" s="42"/>
      <c r="AN663" s="42"/>
      <c r="AP663" s="42"/>
      <c r="AR663" s="42"/>
    </row>
    <row r="664" spans="1:45" ht="17.100000000000001" hidden="1" customHeight="1" outlineLevel="2" x14ac:dyDescent="0.25">
      <c r="A664" s="4" t="s">
        <v>127</v>
      </c>
      <c r="B664" s="4">
        <f t="shared" si="876"/>
        <v>0</v>
      </c>
      <c r="C664" s="4">
        <f t="shared" si="876"/>
        <v>160</v>
      </c>
      <c r="D664" s="4" t="str">
        <f t="shared" si="876"/>
        <v/>
      </c>
      <c r="F664" s="42"/>
      <c r="H664" s="42"/>
      <c r="J664" s="42"/>
      <c r="L664" s="42"/>
      <c r="N664" s="42"/>
      <c r="P664" s="42"/>
      <c r="R664" s="42"/>
      <c r="T664" s="42"/>
      <c r="V664" s="42"/>
      <c r="X664" s="42"/>
      <c r="Z664" s="42"/>
      <c r="AB664" s="42"/>
      <c r="AD664" s="42"/>
      <c r="AF664" s="42"/>
      <c r="AH664" s="42"/>
      <c r="AJ664" s="42"/>
      <c r="AL664" s="42"/>
      <c r="AN664" s="42"/>
      <c r="AP664" s="42"/>
      <c r="AR664" s="42"/>
    </row>
    <row r="665" spans="1:45" ht="17.100000000000001" hidden="1" customHeight="1" outlineLevel="2" x14ac:dyDescent="0.25">
      <c r="A665" s="4" t="s">
        <v>127</v>
      </c>
      <c r="B665" s="4">
        <f t="shared" si="876"/>
        <v>0</v>
      </c>
      <c r="C665" s="4">
        <f t="shared" si="876"/>
        <v>170</v>
      </c>
      <c r="D665" s="4" t="str">
        <f t="shared" si="876"/>
        <v/>
      </c>
      <c r="F665" s="42"/>
      <c r="H665" s="42"/>
      <c r="J665" s="42"/>
      <c r="L665" s="42"/>
      <c r="N665" s="42"/>
      <c r="P665" s="42"/>
      <c r="R665" s="42"/>
      <c r="T665" s="42"/>
      <c r="V665" s="42"/>
      <c r="X665" s="42"/>
      <c r="Z665" s="42"/>
      <c r="AB665" s="42"/>
      <c r="AD665" s="42"/>
      <c r="AF665" s="42"/>
      <c r="AH665" s="42"/>
      <c r="AJ665" s="42"/>
      <c r="AL665" s="42"/>
      <c r="AN665" s="42"/>
      <c r="AP665" s="42"/>
      <c r="AR665" s="42"/>
    </row>
    <row r="666" spans="1:45" ht="17.100000000000001" hidden="1" customHeight="1" outlineLevel="2" x14ac:dyDescent="0.25"/>
    <row r="667" spans="1:45" ht="17.100000000000001" hidden="1" customHeight="1" outlineLevel="2" x14ac:dyDescent="0.25">
      <c r="A667" s="4" t="s">
        <v>127</v>
      </c>
      <c r="B667" s="4">
        <f>B645</f>
        <v>0</v>
      </c>
      <c r="C667" s="4">
        <f>C645</f>
        <v>310</v>
      </c>
      <c r="D667" s="4" t="str">
        <f>D645</f>
        <v/>
      </c>
      <c r="F667" s="43">
        <f>-SUM(F668:F672)</f>
        <v>0</v>
      </c>
      <c r="H667" s="43">
        <f>-SUM(H668:H672)</f>
        <v>0</v>
      </c>
      <c r="J667" s="43">
        <f>-SUM(J668:J672)</f>
        <v>0</v>
      </c>
      <c r="L667" s="43">
        <f>-SUM(L668:L672)</f>
        <v>0</v>
      </c>
      <c r="N667" s="43">
        <f>-SUM(N668:N672)</f>
        <v>0</v>
      </c>
      <c r="P667" s="43">
        <f>-SUM(P668:P672)</f>
        <v>0</v>
      </c>
      <c r="R667" s="43">
        <f>-SUM(R668:R672)</f>
        <v>0</v>
      </c>
      <c r="T667" s="43">
        <f>-SUM(T668:T672)</f>
        <v>0</v>
      </c>
      <c r="V667" s="43">
        <f>-SUM(V668:V672)</f>
        <v>0</v>
      </c>
      <c r="X667" s="43">
        <f>-SUM(X668:X672)</f>
        <v>0</v>
      </c>
      <c r="Z667" s="43">
        <f>-SUM(Z668:Z672)</f>
        <v>0</v>
      </c>
      <c r="AB667" s="43">
        <f>-SUM(AB668:AB672)</f>
        <v>0</v>
      </c>
      <c r="AD667" s="43">
        <f>-SUM(AD668:AD672)</f>
        <v>0</v>
      </c>
      <c r="AF667" s="43">
        <f>-SUM(AF668:AF672)</f>
        <v>0</v>
      </c>
      <c r="AH667" s="43">
        <f>-SUM(AH668:AH672)</f>
        <v>0</v>
      </c>
      <c r="AJ667" s="43">
        <f>-SUM(AJ668:AJ672)</f>
        <v>0</v>
      </c>
      <c r="AL667" s="43">
        <f>-SUM(AL668:AL672)</f>
        <v>0</v>
      </c>
      <c r="AN667" s="43">
        <f>-SUM(AN668:AN672)</f>
        <v>0</v>
      </c>
      <c r="AP667" s="43">
        <f>-SUM(AP668:AP672)</f>
        <v>0</v>
      </c>
      <c r="AR667" s="43">
        <f>-SUM(AR668:AR672)</f>
        <v>0</v>
      </c>
    </row>
    <row r="668" spans="1:45" ht="17.100000000000001" hidden="1" customHeight="1" outlineLevel="2" x14ac:dyDescent="0.25">
      <c r="A668" s="4" t="s">
        <v>127</v>
      </c>
      <c r="B668" s="4">
        <f t="shared" ref="B668:C672" si="877">B646</f>
        <v>0</v>
      </c>
      <c r="C668" s="4">
        <f t="shared" si="877"/>
        <v>320</v>
      </c>
      <c r="D668" s="4" t="str">
        <f>D646</f>
        <v/>
      </c>
      <c r="F668" s="42"/>
      <c r="H668" s="42"/>
      <c r="J668" s="42"/>
      <c r="L668" s="42"/>
      <c r="N668" s="42"/>
      <c r="P668" s="42"/>
      <c r="R668" s="42"/>
      <c r="T668" s="42"/>
      <c r="V668" s="42"/>
      <c r="X668" s="42"/>
      <c r="Z668" s="42"/>
      <c r="AB668" s="42"/>
      <c r="AD668" s="42"/>
      <c r="AF668" s="42"/>
      <c r="AH668" s="42"/>
      <c r="AJ668" s="42"/>
      <c r="AL668" s="42"/>
      <c r="AN668" s="42"/>
      <c r="AP668" s="42"/>
      <c r="AR668" s="42"/>
    </row>
    <row r="669" spans="1:45" ht="17.100000000000001" hidden="1" customHeight="1" outlineLevel="2" x14ac:dyDescent="0.25">
      <c r="A669" s="4" t="s">
        <v>127</v>
      </c>
      <c r="B669" s="4">
        <f t="shared" si="877"/>
        <v>0</v>
      </c>
      <c r="C669" s="4">
        <f t="shared" si="877"/>
        <v>330</v>
      </c>
      <c r="D669" s="4" t="str">
        <f>D647</f>
        <v/>
      </c>
      <c r="F669" s="42"/>
      <c r="H669" s="42"/>
      <c r="J669" s="42"/>
      <c r="L669" s="42"/>
      <c r="N669" s="42"/>
      <c r="P669" s="42"/>
      <c r="R669" s="42"/>
      <c r="T669" s="42"/>
      <c r="V669" s="42"/>
      <c r="X669" s="42"/>
      <c r="Z669" s="42"/>
      <c r="AB669" s="42"/>
      <c r="AD669" s="42"/>
      <c r="AF669" s="42"/>
      <c r="AH669" s="42"/>
      <c r="AJ669" s="42"/>
      <c r="AL669" s="42"/>
      <c r="AN669" s="42"/>
      <c r="AP669" s="42"/>
      <c r="AR669" s="42"/>
    </row>
    <row r="670" spans="1:45" ht="17.100000000000001" hidden="1" customHeight="1" outlineLevel="2" x14ac:dyDescent="0.25">
      <c r="A670" s="4" t="s">
        <v>127</v>
      </c>
      <c r="B670" s="4">
        <f t="shared" si="877"/>
        <v>0</v>
      </c>
      <c r="C670" s="4">
        <f t="shared" si="877"/>
        <v>340</v>
      </c>
      <c r="D670" s="4" t="str">
        <f>D648</f>
        <v/>
      </c>
      <c r="F670" s="42"/>
      <c r="H670" s="42"/>
      <c r="J670" s="42"/>
      <c r="L670" s="42"/>
      <c r="N670" s="42"/>
      <c r="P670" s="42"/>
      <c r="R670" s="42"/>
      <c r="T670" s="42"/>
      <c r="V670" s="42"/>
      <c r="X670" s="42"/>
      <c r="Z670" s="42"/>
      <c r="AB670" s="42"/>
      <c r="AD670" s="42"/>
      <c r="AF670" s="42"/>
      <c r="AH670" s="42"/>
      <c r="AJ670" s="42"/>
      <c r="AL670" s="42"/>
      <c r="AN670" s="42"/>
      <c r="AP670" s="42"/>
      <c r="AR670" s="42"/>
    </row>
    <row r="671" spans="1:45" ht="17.100000000000001" hidden="1" customHeight="1" outlineLevel="2" x14ac:dyDescent="0.25">
      <c r="A671" s="4" t="s">
        <v>127</v>
      </c>
      <c r="B671" s="4">
        <f t="shared" si="877"/>
        <v>0</v>
      </c>
      <c r="C671" s="4">
        <f t="shared" si="877"/>
        <v>350</v>
      </c>
      <c r="D671" s="4" t="str">
        <f>D649</f>
        <v/>
      </c>
      <c r="F671" s="42"/>
      <c r="H671" s="42"/>
      <c r="J671" s="42"/>
      <c r="L671" s="42"/>
      <c r="N671" s="42"/>
      <c r="P671" s="42"/>
      <c r="R671" s="42"/>
      <c r="T671" s="42"/>
      <c r="V671" s="42"/>
      <c r="X671" s="42"/>
      <c r="Z671" s="42"/>
      <c r="AB671" s="42"/>
      <c r="AD671" s="42"/>
      <c r="AF671" s="42"/>
      <c r="AH671" s="42"/>
      <c r="AJ671" s="42"/>
      <c r="AL671" s="42"/>
      <c r="AN671" s="42"/>
      <c r="AP671" s="42"/>
      <c r="AR671" s="42"/>
    </row>
    <row r="672" spans="1:45" ht="17.100000000000001" hidden="1" customHeight="1" outlineLevel="2" x14ac:dyDescent="0.25">
      <c r="A672" s="4" t="s">
        <v>127</v>
      </c>
      <c r="B672" s="4">
        <f t="shared" si="877"/>
        <v>0</v>
      </c>
      <c r="C672" s="4">
        <f t="shared" si="877"/>
        <v>360</v>
      </c>
      <c r="D672" s="4" t="str">
        <f>D650</f>
        <v/>
      </c>
      <c r="F672" s="42"/>
      <c r="H672" s="42"/>
      <c r="J672" s="42"/>
      <c r="L672" s="42"/>
      <c r="N672" s="42"/>
      <c r="P672" s="42"/>
      <c r="R672" s="42"/>
      <c r="T672" s="42"/>
      <c r="V672" s="42"/>
      <c r="X672" s="42"/>
      <c r="Z672" s="42"/>
      <c r="AB672" s="42"/>
      <c r="AD672" s="42"/>
      <c r="AF672" s="42"/>
      <c r="AH672" s="42"/>
      <c r="AJ672" s="42"/>
      <c r="AL672" s="42"/>
      <c r="AN672" s="42"/>
      <c r="AP672" s="42"/>
      <c r="AR672" s="42"/>
    </row>
    <row r="673" spans="1:45" ht="17.100000000000001" hidden="1" customHeight="1" outlineLevel="1" x14ac:dyDescent="0.25"/>
    <row r="674" spans="1:45" ht="17.100000000000001" hidden="1" customHeight="1" outlineLevel="1" collapsed="1" x14ac:dyDescent="0.25">
      <c r="A674" s="54"/>
      <c r="B674" s="54"/>
      <c r="C674" s="55"/>
      <c r="D674" s="54" t="s">
        <v>128</v>
      </c>
      <c r="E674" s="56"/>
      <c r="F674" s="57"/>
      <c r="G674" s="56"/>
      <c r="H674" s="57"/>
      <c r="I674" s="56"/>
      <c r="J674" s="57"/>
      <c r="K674" s="56"/>
      <c r="L674" s="57"/>
      <c r="M674" s="56"/>
      <c r="N674" s="57"/>
      <c r="O674" s="56"/>
      <c r="P674" s="57"/>
      <c r="Q674" s="56"/>
      <c r="R674" s="57"/>
      <c r="S674" s="56"/>
      <c r="T674" s="57"/>
      <c r="U674" s="56"/>
      <c r="V674" s="57"/>
      <c r="W674" s="56"/>
      <c r="X674" s="57"/>
      <c r="Y674" s="56"/>
      <c r="Z674" s="57"/>
      <c r="AA674" s="56"/>
      <c r="AB674" s="57"/>
      <c r="AC674" s="56"/>
      <c r="AD674" s="57"/>
      <c r="AE674" s="56"/>
      <c r="AF674" s="57"/>
      <c r="AG674" s="56"/>
      <c r="AH674" s="57"/>
      <c r="AI674" s="56"/>
      <c r="AJ674" s="57"/>
      <c r="AK674" s="56"/>
      <c r="AL674" s="57"/>
      <c r="AM674" s="56"/>
      <c r="AN674" s="57"/>
      <c r="AO674" s="56"/>
      <c r="AP674" s="57"/>
      <c r="AQ674" s="56"/>
      <c r="AR674" s="57"/>
      <c r="AS674" s="56"/>
    </row>
    <row r="675" spans="1:45" ht="17.100000000000001" hidden="1" customHeight="1" outlineLevel="2" x14ac:dyDescent="0.25"/>
    <row r="676" spans="1:45" s="5" customFormat="1" ht="17.100000000000001" hidden="1" customHeight="1" outlineLevel="2" x14ac:dyDescent="0.25">
      <c r="A676" s="58"/>
      <c r="B676" s="58"/>
      <c r="C676" s="58"/>
      <c r="D676" s="58" t="e">
        <f>D629</f>
        <v>#N/A</v>
      </c>
      <c r="E676" s="60"/>
      <c r="F676" s="61">
        <f>F629</f>
        <v>0</v>
      </c>
      <c r="G676" s="60"/>
      <c r="H676" s="61">
        <f>H629</f>
        <v>0</v>
      </c>
      <c r="I676" s="60"/>
      <c r="J676" s="61">
        <f>J629</f>
        <v>0</v>
      </c>
      <c r="K676" s="60"/>
      <c r="L676" s="61">
        <f>L629</f>
        <v>0</v>
      </c>
      <c r="M676" s="60"/>
      <c r="N676" s="61">
        <f>N629</f>
        <v>0</v>
      </c>
      <c r="O676" s="60"/>
      <c r="P676" s="61">
        <f>P629</f>
        <v>0</v>
      </c>
      <c r="Q676" s="60"/>
      <c r="R676" s="61">
        <f>R629</f>
        <v>0</v>
      </c>
      <c r="S676" s="60"/>
      <c r="T676" s="61">
        <f>T629</f>
        <v>0</v>
      </c>
      <c r="U676" s="60"/>
      <c r="V676" s="61">
        <f>V629</f>
        <v>0</v>
      </c>
      <c r="W676" s="60"/>
      <c r="X676" s="61">
        <f>X629</f>
        <v>0</v>
      </c>
      <c r="Y676" s="60"/>
      <c r="Z676" s="61">
        <f>Z629</f>
        <v>0</v>
      </c>
      <c r="AA676" s="60"/>
      <c r="AB676" s="61">
        <f>AB629</f>
        <v>0</v>
      </c>
      <c r="AC676" s="60"/>
      <c r="AD676" s="61">
        <f>AD629</f>
        <v>0</v>
      </c>
      <c r="AE676" s="60"/>
      <c r="AF676" s="61">
        <f>AF629</f>
        <v>0</v>
      </c>
      <c r="AG676" s="60"/>
      <c r="AH676" s="61">
        <f>AH629</f>
        <v>0</v>
      </c>
      <c r="AI676" s="60"/>
      <c r="AJ676" s="61">
        <f>AJ629</f>
        <v>0</v>
      </c>
      <c r="AK676" s="60"/>
      <c r="AL676" s="61">
        <f>AL629</f>
        <v>0</v>
      </c>
      <c r="AM676" s="60"/>
      <c r="AN676" s="61">
        <f>AN629</f>
        <v>0</v>
      </c>
      <c r="AO676" s="60"/>
      <c r="AP676" s="61">
        <f>AP629</f>
        <v>0</v>
      </c>
      <c r="AQ676" s="60"/>
      <c r="AR676" s="61">
        <f>AR629</f>
        <v>0</v>
      </c>
      <c r="AS676" s="60"/>
    </row>
    <row r="677" spans="1:45" ht="17.100000000000001" hidden="1" customHeight="1" outlineLevel="2" x14ac:dyDescent="0.25">
      <c r="D677" s="4" t="s">
        <v>124</v>
      </c>
      <c r="F677" s="43">
        <f>F679-F676</f>
        <v>0</v>
      </c>
      <c r="H677" s="43">
        <f>H679-H676</f>
        <v>0</v>
      </c>
      <c r="J677" s="43">
        <f>J679-J676</f>
        <v>0</v>
      </c>
      <c r="L677" s="43">
        <f>L679-L676</f>
        <v>0</v>
      </c>
      <c r="N677" s="43">
        <f>N679-N676</f>
        <v>0</v>
      </c>
      <c r="P677" s="43">
        <f>P679-P676</f>
        <v>0</v>
      </c>
      <c r="R677" s="43">
        <f>R679-R676</f>
        <v>0</v>
      </c>
      <c r="T677" s="43">
        <f>T679-T676</f>
        <v>0</v>
      </c>
      <c r="V677" s="43">
        <f>V679-V676</f>
        <v>0</v>
      </c>
      <c r="X677" s="43">
        <f>X679-X676</f>
        <v>0</v>
      </c>
      <c r="Z677" s="43">
        <f>Z679-Z676</f>
        <v>0</v>
      </c>
      <c r="AB677" s="43">
        <f>AB679-AB676</f>
        <v>0</v>
      </c>
      <c r="AD677" s="43">
        <f>AD679-AD676</f>
        <v>0</v>
      </c>
      <c r="AF677" s="43">
        <f>AF679-AF676</f>
        <v>0</v>
      </c>
      <c r="AH677" s="43">
        <f>AH679-AH676</f>
        <v>0</v>
      </c>
      <c r="AJ677" s="43">
        <f>AJ679-AJ676</f>
        <v>0</v>
      </c>
      <c r="AL677" s="43">
        <f>AL679-AL676</f>
        <v>0</v>
      </c>
      <c r="AN677" s="43">
        <f>AN679-AN676</f>
        <v>0</v>
      </c>
      <c r="AP677" s="43">
        <f>AP679-AP676</f>
        <v>0</v>
      </c>
      <c r="AR677" s="43">
        <f>AR679-AR676</f>
        <v>0</v>
      </c>
    </row>
    <row r="678" spans="1:45" ht="17.100000000000001" hidden="1" customHeight="1" outlineLevel="2" x14ac:dyDescent="0.25"/>
    <row r="679" spans="1:45" ht="17.100000000000001" hidden="1" customHeight="1" outlineLevel="2" x14ac:dyDescent="0.25">
      <c r="D679" s="4" t="str">
        <f>D632</f>
        <v/>
      </c>
      <c r="F679" s="43">
        <f>SUM(F632,F659)</f>
        <v>0</v>
      </c>
      <c r="H679" s="43">
        <f>SUM(H632,H659)</f>
        <v>0</v>
      </c>
      <c r="J679" s="43">
        <f>SUM(J632,J659)</f>
        <v>0</v>
      </c>
      <c r="L679" s="43">
        <f>SUM(L632,L659)</f>
        <v>0</v>
      </c>
      <c r="N679" s="43">
        <f>SUM(N632,N659)</f>
        <v>0</v>
      </c>
      <c r="P679" s="43">
        <f>SUM(P632,P659)</f>
        <v>0</v>
      </c>
      <c r="R679" s="43">
        <f>SUM(R632,R659)</f>
        <v>0</v>
      </c>
      <c r="T679" s="43">
        <f>SUM(T632,T659)</f>
        <v>0</v>
      </c>
      <c r="V679" s="43">
        <f>SUM(V632,V659)</f>
        <v>0</v>
      </c>
      <c r="X679" s="43">
        <f>SUM(X632,X659)</f>
        <v>0</v>
      </c>
      <c r="Z679" s="43">
        <f>SUM(Z632,Z659)</f>
        <v>0</v>
      </c>
      <c r="AB679" s="43">
        <f>SUM(AB632,AB659)</f>
        <v>0</v>
      </c>
      <c r="AD679" s="43">
        <f>SUM(AD632,AD659)</f>
        <v>0</v>
      </c>
      <c r="AF679" s="43">
        <f>SUM(AF632,AF659)</f>
        <v>0</v>
      </c>
      <c r="AH679" s="43">
        <f>SUM(AH632,AH659)</f>
        <v>0</v>
      </c>
      <c r="AJ679" s="43">
        <f>SUM(AJ632,AJ659)</f>
        <v>0</v>
      </c>
      <c r="AL679" s="43">
        <f>SUM(AL632,AL659)</f>
        <v>0</v>
      </c>
      <c r="AN679" s="43">
        <f>SUM(AN632,AN659)</f>
        <v>0</v>
      </c>
      <c r="AP679" s="43">
        <f>SUM(AP632,AP659)</f>
        <v>0</v>
      </c>
      <c r="AR679" s="43">
        <f>SUM(AR632,AR659)</f>
        <v>0</v>
      </c>
    </row>
    <row r="680" spans="1:45" ht="17.100000000000001" hidden="1" customHeight="1" outlineLevel="2" x14ac:dyDescent="0.25">
      <c r="D680" s="4" t="str">
        <f>D633</f>
        <v/>
      </c>
      <c r="F680" s="43">
        <f t="shared" ref="F680:F685" si="878">SUM(F633,F660)</f>
        <v>0</v>
      </c>
      <c r="H680" s="43">
        <f t="shared" ref="H680:J685" si="879">SUM(H633,H660)</f>
        <v>0</v>
      </c>
      <c r="J680" s="43">
        <f t="shared" si="879"/>
        <v>0</v>
      </c>
      <c r="L680" s="43">
        <f t="shared" ref="L680:L685" si="880">SUM(L633,L660)</f>
        <v>0</v>
      </c>
      <c r="N680" s="43">
        <f t="shared" ref="N680:N685" si="881">SUM(N633,N660)</f>
        <v>0</v>
      </c>
      <c r="P680" s="43">
        <f t="shared" ref="P680:P685" si="882">SUM(P633,P660)</f>
        <v>0</v>
      </c>
      <c r="R680" s="43">
        <f t="shared" ref="R680:R685" si="883">SUM(R633,R660)</f>
        <v>0</v>
      </c>
      <c r="T680" s="43">
        <f t="shared" ref="T680:T685" si="884">SUM(T633,T660)</f>
        <v>0</v>
      </c>
      <c r="V680" s="43">
        <f t="shared" ref="V680:V685" si="885">SUM(V633,V660)</f>
        <v>0</v>
      </c>
      <c r="X680" s="43">
        <f t="shared" ref="X680:X685" si="886">SUM(X633,X660)</f>
        <v>0</v>
      </c>
      <c r="Z680" s="43">
        <f t="shared" ref="Z680:Z685" si="887">SUM(Z633,Z660)</f>
        <v>0</v>
      </c>
      <c r="AB680" s="43">
        <f t="shared" ref="AB680:AB685" si="888">SUM(AB633,AB660)</f>
        <v>0</v>
      </c>
      <c r="AD680" s="43">
        <f t="shared" ref="AD680:AD685" si="889">SUM(AD633,AD660)</f>
        <v>0</v>
      </c>
      <c r="AF680" s="43">
        <f t="shared" ref="AF680:AF685" si="890">SUM(AF633,AF660)</f>
        <v>0</v>
      </c>
      <c r="AH680" s="43">
        <f t="shared" ref="AH680:AH685" si="891">SUM(AH633,AH660)</f>
        <v>0</v>
      </c>
      <c r="AJ680" s="43">
        <f t="shared" ref="AJ680:AJ685" si="892">SUM(AJ633,AJ660)</f>
        <v>0</v>
      </c>
      <c r="AL680" s="43">
        <f t="shared" ref="AL680:AL685" si="893">SUM(AL633,AL660)</f>
        <v>0</v>
      </c>
      <c r="AN680" s="43">
        <f t="shared" ref="AN680:AN685" si="894">SUM(AN633,AN660)</f>
        <v>0</v>
      </c>
      <c r="AP680" s="43">
        <f t="shared" ref="AP680:AP685" si="895">SUM(AP633,AP660)</f>
        <v>0</v>
      </c>
      <c r="AR680" s="43">
        <f t="shared" ref="AR680:AR685" si="896">SUM(AR633,AR660)</f>
        <v>0</v>
      </c>
    </row>
    <row r="681" spans="1:45" ht="17.100000000000001" hidden="1" customHeight="1" outlineLevel="2" x14ac:dyDescent="0.25">
      <c r="D681" s="4" t="str">
        <f t="shared" ref="D681:D686" si="897">D634</f>
        <v/>
      </c>
      <c r="F681" s="43">
        <f t="shared" si="878"/>
        <v>0</v>
      </c>
      <c r="H681" s="43">
        <f t="shared" si="879"/>
        <v>0</v>
      </c>
      <c r="J681" s="43">
        <f t="shared" si="879"/>
        <v>0</v>
      </c>
      <c r="L681" s="43">
        <f t="shared" si="880"/>
        <v>0</v>
      </c>
      <c r="N681" s="43">
        <f t="shared" si="881"/>
        <v>0</v>
      </c>
      <c r="P681" s="43">
        <f t="shared" si="882"/>
        <v>0</v>
      </c>
      <c r="R681" s="43">
        <f t="shared" si="883"/>
        <v>0</v>
      </c>
      <c r="T681" s="43">
        <f t="shared" si="884"/>
        <v>0</v>
      </c>
      <c r="V681" s="43">
        <f t="shared" si="885"/>
        <v>0</v>
      </c>
      <c r="X681" s="43">
        <f t="shared" si="886"/>
        <v>0</v>
      </c>
      <c r="Z681" s="43">
        <f t="shared" si="887"/>
        <v>0</v>
      </c>
      <c r="AB681" s="43">
        <f t="shared" si="888"/>
        <v>0</v>
      </c>
      <c r="AD681" s="43">
        <f t="shared" si="889"/>
        <v>0</v>
      </c>
      <c r="AF681" s="43">
        <f t="shared" si="890"/>
        <v>0</v>
      </c>
      <c r="AH681" s="43">
        <f t="shared" si="891"/>
        <v>0</v>
      </c>
      <c r="AJ681" s="43">
        <f t="shared" si="892"/>
        <v>0</v>
      </c>
      <c r="AL681" s="43">
        <f t="shared" si="893"/>
        <v>0</v>
      </c>
      <c r="AN681" s="43">
        <f t="shared" si="894"/>
        <v>0</v>
      </c>
      <c r="AP681" s="43">
        <f t="shared" si="895"/>
        <v>0</v>
      </c>
      <c r="AR681" s="43">
        <f t="shared" si="896"/>
        <v>0</v>
      </c>
    </row>
    <row r="682" spans="1:45" ht="17.100000000000001" hidden="1" customHeight="1" outlineLevel="2" x14ac:dyDescent="0.25">
      <c r="D682" s="4" t="str">
        <f t="shared" si="897"/>
        <v/>
      </c>
      <c r="F682" s="43">
        <f t="shared" si="878"/>
        <v>0</v>
      </c>
      <c r="H682" s="43">
        <f t="shared" si="879"/>
        <v>0</v>
      </c>
      <c r="J682" s="43">
        <f t="shared" si="879"/>
        <v>0</v>
      </c>
      <c r="L682" s="43">
        <f t="shared" si="880"/>
        <v>0</v>
      </c>
      <c r="N682" s="43">
        <f t="shared" si="881"/>
        <v>0</v>
      </c>
      <c r="P682" s="43">
        <f t="shared" si="882"/>
        <v>0</v>
      </c>
      <c r="R682" s="43">
        <f t="shared" si="883"/>
        <v>0</v>
      </c>
      <c r="T682" s="43">
        <f t="shared" si="884"/>
        <v>0</v>
      </c>
      <c r="V682" s="43">
        <f t="shared" si="885"/>
        <v>0</v>
      </c>
      <c r="X682" s="43">
        <f t="shared" si="886"/>
        <v>0</v>
      </c>
      <c r="Z682" s="43">
        <f t="shared" si="887"/>
        <v>0</v>
      </c>
      <c r="AB682" s="43">
        <f t="shared" si="888"/>
        <v>0</v>
      </c>
      <c r="AD682" s="43">
        <f t="shared" si="889"/>
        <v>0</v>
      </c>
      <c r="AF682" s="43">
        <f t="shared" si="890"/>
        <v>0</v>
      </c>
      <c r="AH682" s="43">
        <f t="shared" si="891"/>
        <v>0</v>
      </c>
      <c r="AJ682" s="43">
        <f t="shared" si="892"/>
        <v>0</v>
      </c>
      <c r="AL682" s="43">
        <f t="shared" si="893"/>
        <v>0</v>
      </c>
      <c r="AN682" s="43">
        <f t="shared" si="894"/>
        <v>0</v>
      </c>
      <c r="AP682" s="43">
        <f t="shared" si="895"/>
        <v>0</v>
      </c>
      <c r="AR682" s="43">
        <f t="shared" si="896"/>
        <v>0</v>
      </c>
    </row>
    <row r="683" spans="1:45" ht="17.100000000000001" hidden="1" customHeight="1" outlineLevel="2" x14ac:dyDescent="0.25">
      <c r="D683" s="4" t="str">
        <f t="shared" si="897"/>
        <v/>
      </c>
      <c r="F683" s="43">
        <f t="shared" si="878"/>
        <v>0</v>
      </c>
      <c r="H683" s="43">
        <f t="shared" si="879"/>
        <v>0</v>
      </c>
      <c r="J683" s="43">
        <f t="shared" si="879"/>
        <v>0</v>
      </c>
      <c r="L683" s="43">
        <f t="shared" si="880"/>
        <v>0</v>
      </c>
      <c r="N683" s="43">
        <f t="shared" si="881"/>
        <v>0</v>
      </c>
      <c r="P683" s="43">
        <f t="shared" si="882"/>
        <v>0</v>
      </c>
      <c r="R683" s="43">
        <f t="shared" si="883"/>
        <v>0</v>
      </c>
      <c r="T683" s="43">
        <f t="shared" si="884"/>
        <v>0</v>
      </c>
      <c r="V683" s="43">
        <f t="shared" si="885"/>
        <v>0</v>
      </c>
      <c r="X683" s="43">
        <f t="shared" si="886"/>
        <v>0</v>
      </c>
      <c r="Z683" s="43">
        <f t="shared" si="887"/>
        <v>0</v>
      </c>
      <c r="AB683" s="43">
        <f t="shared" si="888"/>
        <v>0</v>
      </c>
      <c r="AD683" s="43">
        <f t="shared" si="889"/>
        <v>0</v>
      </c>
      <c r="AF683" s="43">
        <f t="shared" si="890"/>
        <v>0</v>
      </c>
      <c r="AH683" s="43">
        <f t="shared" si="891"/>
        <v>0</v>
      </c>
      <c r="AJ683" s="43">
        <f t="shared" si="892"/>
        <v>0</v>
      </c>
      <c r="AL683" s="43">
        <f t="shared" si="893"/>
        <v>0</v>
      </c>
      <c r="AN683" s="43">
        <f t="shared" si="894"/>
        <v>0</v>
      </c>
      <c r="AP683" s="43">
        <f t="shared" si="895"/>
        <v>0</v>
      </c>
      <c r="AR683" s="43">
        <f t="shared" si="896"/>
        <v>0</v>
      </c>
    </row>
    <row r="684" spans="1:45" ht="17.100000000000001" hidden="1" customHeight="1" outlineLevel="2" x14ac:dyDescent="0.25">
      <c r="D684" s="4" t="str">
        <f t="shared" si="897"/>
        <v/>
      </c>
      <c r="F684" s="43">
        <f t="shared" si="878"/>
        <v>0</v>
      </c>
      <c r="H684" s="43">
        <f t="shared" si="879"/>
        <v>0</v>
      </c>
      <c r="J684" s="43">
        <f t="shared" si="879"/>
        <v>0</v>
      </c>
      <c r="L684" s="43">
        <f t="shared" si="880"/>
        <v>0</v>
      </c>
      <c r="N684" s="43">
        <f t="shared" si="881"/>
        <v>0</v>
      </c>
      <c r="P684" s="43">
        <f t="shared" si="882"/>
        <v>0</v>
      </c>
      <c r="R684" s="43">
        <f t="shared" si="883"/>
        <v>0</v>
      </c>
      <c r="T684" s="43">
        <f t="shared" si="884"/>
        <v>0</v>
      </c>
      <c r="V684" s="43">
        <f t="shared" si="885"/>
        <v>0</v>
      </c>
      <c r="X684" s="43">
        <f t="shared" si="886"/>
        <v>0</v>
      </c>
      <c r="Z684" s="43">
        <f t="shared" si="887"/>
        <v>0</v>
      </c>
      <c r="AB684" s="43">
        <f t="shared" si="888"/>
        <v>0</v>
      </c>
      <c r="AD684" s="43">
        <f t="shared" si="889"/>
        <v>0</v>
      </c>
      <c r="AF684" s="43">
        <f t="shared" si="890"/>
        <v>0</v>
      </c>
      <c r="AH684" s="43">
        <f t="shared" si="891"/>
        <v>0</v>
      </c>
      <c r="AJ684" s="43">
        <f t="shared" si="892"/>
        <v>0</v>
      </c>
      <c r="AL684" s="43">
        <f t="shared" si="893"/>
        <v>0</v>
      </c>
      <c r="AN684" s="43">
        <f t="shared" si="894"/>
        <v>0</v>
      </c>
      <c r="AP684" s="43">
        <f t="shared" si="895"/>
        <v>0</v>
      </c>
      <c r="AR684" s="43">
        <f t="shared" si="896"/>
        <v>0</v>
      </c>
    </row>
    <row r="685" spans="1:45" ht="17.100000000000001" hidden="1" customHeight="1" outlineLevel="2" x14ac:dyDescent="0.25">
      <c r="D685" s="4" t="str">
        <f t="shared" si="897"/>
        <v/>
      </c>
      <c r="F685" s="43">
        <f t="shared" si="878"/>
        <v>0</v>
      </c>
      <c r="H685" s="43">
        <f t="shared" si="879"/>
        <v>0</v>
      </c>
      <c r="J685" s="43">
        <f t="shared" si="879"/>
        <v>0</v>
      </c>
      <c r="L685" s="43">
        <f t="shared" si="880"/>
        <v>0</v>
      </c>
      <c r="N685" s="43">
        <f t="shared" si="881"/>
        <v>0</v>
      </c>
      <c r="P685" s="43">
        <f t="shared" si="882"/>
        <v>0</v>
      </c>
      <c r="R685" s="43">
        <f t="shared" si="883"/>
        <v>0</v>
      </c>
      <c r="T685" s="43">
        <f t="shared" si="884"/>
        <v>0</v>
      </c>
      <c r="V685" s="43">
        <f t="shared" si="885"/>
        <v>0</v>
      </c>
      <c r="X685" s="43">
        <f t="shared" si="886"/>
        <v>0</v>
      </c>
      <c r="Z685" s="43">
        <f t="shared" si="887"/>
        <v>0</v>
      </c>
      <c r="AB685" s="43">
        <f t="shared" si="888"/>
        <v>0</v>
      </c>
      <c r="AD685" s="43">
        <f t="shared" si="889"/>
        <v>0</v>
      </c>
      <c r="AF685" s="43">
        <f t="shared" si="890"/>
        <v>0</v>
      </c>
      <c r="AH685" s="43">
        <f t="shared" si="891"/>
        <v>0</v>
      </c>
      <c r="AJ685" s="43">
        <f t="shared" si="892"/>
        <v>0</v>
      </c>
      <c r="AL685" s="43">
        <f t="shared" si="893"/>
        <v>0</v>
      </c>
      <c r="AN685" s="43">
        <f t="shared" si="894"/>
        <v>0</v>
      </c>
      <c r="AP685" s="43">
        <f t="shared" si="895"/>
        <v>0</v>
      </c>
      <c r="AR685" s="43">
        <f t="shared" si="896"/>
        <v>0</v>
      </c>
    </row>
    <row r="686" spans="1:45" s="5" customFormat="1" ht="17.100000000000001" hidden="1" customHeight="1" outlineLevel="2" x14ac:dyDescent="0.25">
      <c r="A686" s="58"/>
      <c r="B686" s="58"/>
      <c r="C686" s="58"/>
      <c r="D686" s="58" t="str">
        <f t="shared" si="897"/>
        <v/>
      </c>
      <c r="E686" s="60"/>
      <c r="F686" s="61">
        <f>SUM(F679:F685)</f>
        <v>0</v>
      </c>
      <c r="G686" s="60"/>
      <c r="H686" s="61">
        <f>SUM(H679:H685)</f>
        <v>0</v>
      </c>
      <c r="I686" s="60"/>
      <c r="J686" s="61">
        <f>SUM(J679:J685)</f>
        <v>0</v>
      </c>
      <c r="K686" s="60"/>
      <c r="L686" s="61">
        <f>SUM(L679:L685)</f>
        <v>0</v>
      </c>
      <c r="M686" s="60"/>
      <c r="N686" s="61">
        <f>SUM(N679:N685)</f>
        <v>0</v>
      </c>
      <c r="O686" s="60"/>
      <c r="P686" s="61">
        <f>SUM(P679:P685)</f>
        <v>0</v>
      </c>
      <c r="Q686" s="60"/>
      <c r="R686" s="61">
        <f>SUM(R679:R685)</f>
        <v>0</v>
      </c>
      <c r="S686" s="60"/>
      <c r="T686" s="61">
        <f>SUM(T679:T685)</f>
        <v>0</v>
      </c>
      <c r="U686" s="60"/>
      <c r="V686" s="61">
        <f>SUM(V679:V685)</f>
        <v>0</v>
      </c>
      <c r="W686" s="60"/>
      <c r="X686" s="61">
        <f>SUM(X679:X685)</f>
        <v>0</v>
      </c>
      <c r="Y686" s="60"/>
      <c r="Z686" s="61">
        <f>SUM(Z679:Z685)</f>
        <v>0</v>
      </c>
      <c r="AA686" s="60"/>
      <c r="AB686" s="61">
        <f>SUM(AB679:AB685)</f>
        <v>0</v>
      </c>
      <c r="AC686" s="60"/>
      <c r="AD686" s="61">
        <f>SUM(AD679:AD685)</f>
        <v>0</v>
      </c>
      <c r="AE686" s="60"/>
      <c r="AF686" s="61">
        <f>SUM(AF679:AF685)</f>
        <v>0</v>
      </c>
      <c r="AG686" s="60"/>
      <c r="AH686" s="61">
        <f>SUM(AH679:AH685)</f>
        <v>0</v>
      </c>
      <c r="AI686" s="60"/>
      <c r="AJ686" s="61">
        <f>SUM(AJ679:AJ685)</f>
        <v>0</v>
      </c>
      <c r="AK686" s="60"/>
      <c r="AL686" s="61">
        <f>SUM(AL679:AL685)</f>
        <v>0</v>
      </c>
      <c r="AM686" s="60"/>
      <c r="AN686" s="61">
        <f>SUM(AN679:AN685)</f>
        <v>0</v>
      </c>
      <c r="AO686" s="60"/>
      <c r="AP686" s="61">
        <f>SUM(AP679:AP685)</f>
        <v>0</v>
      </c>
      <c r="AQ686" s="60"/>
      <c r="AR686" s="61">
        <f>SUM(AR679:AR685)</f>
        <v>0</v>
      </c>
      <c r="AS686" s="60"/>
    </row>
    <row r="687" spans="1:45" ht="17.100000000000001" hidden="1" customHeight="1" outlineLevel="2" x14ac:dyDescent="0.25"/>
    <row r="688" spans="1:45" s="5" customFormat="1" ht="17.100000000000001" hidden="1" customHeight="1" outlineLevel="2" x14ac:dyDescent="0.25">
      <c r="A688" s="58"/>
      <c r="B688" s="58"/>
      <c r="C688" s="58"/>
      <c r="D688" s="58" t="e">
        <f>D642</f>
        <v>#N/A</v>
      </c>
      <c r="E688" s="60"/>
      <c r="F688" s="61">
        <f>F642</f>
        <v>0</v>
      </c>
      <c r="G688" s="60"/>
      <c r="H688" s="61">
        <f>H642</f>
        <v>0</v>
      </c>
      <c r="I688" s="60"/>
      <c r="J688" s="61">
        <f>J642</f>
        <v>0</v>
      </c>
      <c r="K688" s="60"/>
      <c r="L688" s="61">
        <f>L642</f>
        <v>0</v>
      </c>
      <c r="M688" s="60"/>
      <c r="N688" s="61">
        <f>N642</f>
        <v>0</v>
      </c>
      <c r="O688" s="60"/>
      <c r="P688" s="61">
        <f>P642</f>
        <v>0</v>
      </c>
      <c r="Q688" s="60"/>
      <c r="R688" s="61">
        <f>R642</f>
        <v>0</v>
      </c>
      <c r="S688" s="60"/>
      <c r="T688" s="61">
        <f>T642</f>
        <v>0</v>
      </c>
      <c r="U688" s="60"/>
      <c r="V688" s="61">
        <f>V642</f>
        <v>0</v>
      </c>
      <c r="W688" s="60"/>
      <c r="X688" s="61">
        <f>X642</f>
        <v>0</v>
      </c>
      <c r="Y688" s="60"/>
      <c r="Z688" s="61">
        <f>Z642</f>
        <v>0</v>
      </c>
      <c r="AA688" s="60"/>
      <c r="AB688" s="61">
        <f>AB642</f>
        <v>0</v>
      </c>
      <c r="AC688" s="60"/>
      <c r="AD688" s="61">
        <f>AD642</f>
        <v>0</v>
      </c>
      <c r="AE688" s="60"/>
      <c r="AF688" s="61">
        <f>AF642</f>
        <v>0</v>
      </c>
      <c r="AG688" s="60"/>
      <c r="AH688" s="61">
        <f>AH642</f>
        <v>0</v>
      </c>
      <c r="AI688" s="60"/>
      <c r="AJ688" s="61">
        <f>AJ642</f>
        <v>0</v>
      </c>
      <c r="AK688" s="60"/>
      <c r="AL688" s="61">
        <f>AL642</f>
        <v>0</v>
      </c>
      <c r="AM688" s="60"/>
      <c r="AN688" s="61">
        <f>AN642</f>
        <v>0</v>
      </c>
      <c r="AO688" s="60"/>
      <c r="AP688" s="61">
        <f>AP642</f>
        <v>0</v>
      </c>
      <c r="AQ688" s="60"/>
      <c r="AR688" s="61">
        <f>AR642</f>
        <v>0</v>
      </c>
      <c r="AS688" s="60"/>
    </row>
    <row r="689" spans="1:45" ht="17.100000000000001" hidden="1" customHeight="1" outlineLevel="2" x14ac:dyDescent="0.25">
      <c r="D689" s="4" t="s">
        <v>124</v>
      </c>
      <c r="F689" s="43">
        <f>F691-F688</f>
        <v>0</v>
      </c>
      <c r="H689" s="43">
        <f>H691-H688</f>
        <v>0</v>
      </c>
      <c r="J689" s="43">
        <f>J691-J688</f>
        <v>0</v>
      </c>
      <c r="L689" s="43">
        <f>L691-L688</f>
        <v>0</v>
      </c>
      <c r="N689" s="43">
        <f>N691-N688</f>
        <v>0</v>
      </c>
      <c r="P689" s="43">
        <f>P691-P688</f>
        <v>0</v>
      </c>
      <c r="R689" s="43">
        <f>R691-R688</f>
        <v>0</v>
      </c>
      <c r="T689" s="43">
        <f>T691-T688</f>
        <v>0</v>
      </c>
      <c r="V689" s="43">
        <f>V691-V688</f>
        <v>0</v>
      </c>
      <c r="X689" s="43">
        <f>X691-X688</f>
        <v>0</v>
      </c>
      <c r="Z689" s="43">
        <f>Z691-Z688</f>
        <v>0</v>
      </c>
      <c r="AB689" s="43">
        <f>AB691-AB688</f>
        <v>0</v>
      </c>
      <c r="AD689" s="43">
        <f>AD691-AD688</f>
        <v>0</v>
      </c>
      <c r="AF689" s="43">
        <f>AF691-AF688</f>
        <v>0</v>
      </c>
      <c r="AH689" s="43">
        <f>AH691-AH688</f>
        <v>0</v>
      </c>
      <c r="AJ689" s="43">
        <f>AJ691-AJ688</f>
        <v>0</v>
      </c>
      <c r="AL689" s="43">
        <f>AL691-AL688</f>
        <v>0</v>
      </c>
      <c r="AN689" s="43">
        <f>AN691-AN688</f>
        <v>0</v>
      </c>
      <c r="AP689" s="43">
        <f>AP691-AP688</f>
        <v>0</v>
      </c>
      <c r="AR689" s="43">
        <f>AR691-AR688</f>
        <v>0</v>
      </c>
    </row>
    <row r="690" spans="1:45" ht="17.100000000000001" hidden="1" customHeight="1" outlineLevel="2" x14ac:dyDescent="0.25"/>
    <row r="691" spans="1:45" ht="17.100000000000001" hidden="1" customHeight="1" outlineLevel="2" x14ac:dyDescent="0.25">
      <c r="D691" s="4" t="str">
        <f t="shared" ref="D691:D697" si="898">D645</f>
        <v/>
      </c>
      <c r="F691" s="43">
        <f>SUM(F645,F667)</f>
        <v>0</v>
      </c>
      <c r="H691" s="43">
        <f>SUM(H645,H667)</f>
        <v>0</v>
      </c>
      <c r="J691" s="43">
        <f>SUM(J645,J667)</f>
        <v>0</v>
      </c>
      <c r="L691" s="43">
        <f>SUM(L645,L667)</f>
        <v>0</v>
      </c>
      <c r="N691" s="43">
        <f>SUM(N645,N667)</f>
        <v>0</v>
      </c>
      <c r="P691" s="43">
        <f>SUM(P645,P667)</f>
        <v>0</v>
      </c>
      <c r="R691" s="43">
        <f>SUM(R645,R667)</f>
        <v>0</v>
      </c>
      <c r="T691" s="43">
        <f>SUM(T645,T667)</f>
        <v>0</v>
      </c>
      <c r="V691" s="43">
        <f>SUM(V645,V667)</f>
        <v>0</v>
      </c>
      <c r="X691" s="43">
        <f>SUM(X645,X667)</f>
        <v>0</v>
      </c>
      <c r="Z691" s="43">
        <f>SUM(Z645,Z667)</f>
        <v>0</v>
      </c>
      <c r="AB691" s="43">
        <f>SUM(AB645,AB667)</f>
        <v>0</v>
      </c>
      <c r="AD691" s="43">
        <f>SUM(AD645,AD667)</f>
        <v>0</v>
      </c>
      <c r="AF691" s="43">
        <f>SUM(AF645,AF667)</f>
        <v>0</v>
      </c>
      <c r="AH691" s="43">
        <f>SUM(AH645,AH667)</f>
        <v>0</v>
      </c>
      <c r="AJ691" s="43">
        <f>SUM(AJ645,AJ667)</f>
        <v>0</v>
      </c>
      <c r="AL691" s="43">
        <f>SUM(AL645,AL667)</f>
        <v>0</v>
      </c>
      <c r="AN691" s="43">
        <f>SUM(AN645,AN667)</f>
        <v>0</v>
      </c>
      <c r="AP691" s="43">
        <f>SUM(AP645,AP667)</f>
        <v>0</v>
      </c>
      <c r="AR691" s="43">
        <f>SUM(AR645,AR667)</f>
        <v>0</v>
      </c>
    </row>
    <row r="692" spans="1:45" ht="17.100000000000001" hidden="1" customHeight="1" outlineLevel="2" x14ac:dyDescent="0.25">
      <c r="D692" s="4" t="str">
        <f t="shared" si="898"/>
        <v/>
      </c>
      <c r="F692" s="43">
        <f t="shared" ref="F692:F696" si="899">SUM(F646,F668)</f>
        <v>0</v>
      </c>
      <c r="H692" s="43">
        <f t="shared" ref="H692:J696" si="900">SUM(H646,H668)</f>
        <v>0</v>
      </c>
      <c r="J692" s="43">
        <f t="shared" si="900"/>
        <v>0</v>
      </c>
      <c r="L692" s="43">
        <f t="shared" ref="L692:L696" si="901">SUM(L646,L668)</f>
        <v>0</v>
      </c>
      <c r="N692" s="43">
        <f t="shared" ref="N692:N696" si="902">SUM(N646,N668)</f>
        <v>0</v>
      </c>
      <c r="P692" s="43">
        <f t="shared" ref="P692:P696" si="903">SUM(P646,P668)</f>
        <v>0</v>
      </c>
      <c r="R692" s="43">
        <f t="shared" ref="R692:R696" si="904">SUM(R646,R668)</f>
        <v>0</v>
      </c>
      <c r="T692" s="43">
        <f t="shared" ref="T692:T696" si="905">SUM(T646,T668)</f>
        <v>0</v>
      </c>
      <c r="V692" s="43">
        <f t="shared" ref="V692:V696" si="906">SUM(V646,V668)</f>
        <v>0</v>
      </c>
      <c r="X692" s="43">
        <f t="shared" ref="X692:X696" si="907">SUM(X646,X668)</f>
        <v>0</v>
      </c>
      <c r="Z692" s="43">
        <f t="shared" ref="Z692:Z696" si="908">SUM(Z646,Z668)</f>
        <v>0</v>
      </c>
      <c r="AB692" s="43">
        <f t="shared" ref="AB692:AB696" si="909">SUM(AB646,AB668)</f>
        <v>0</v>
      </c>
      <c r="AD692" s="43">
        <f t="shared" ref="AD692:AD696" si="910">SUM(AD646,AD668)</f>
        <v>0</v>
      </c>
      <c r="AF692" s="43">
        <f t="shared" ref="AF692:AF696" si="911">SUM(AF646,AF668)</f>
        <v>0</v>
      </c>
      <c r="AH692" s="43">
        <f t="shared" ref="AH692:AH696" si="912">SUM(AH646,AH668)</f>
        <v>0</v>
      </c>
      <c r="AJ692" s="43">
        <f t="shared" ref="AJ692:AJ696" si="913">SUM(AJ646,AJ668)</f>
        <v>0</v>
      </c>
      <c r="AL692" s="43">
        <f t="shared" ref="AL692:AL696" si="914">SUM(AL646,AL668)</f>
        <v>0</v>
      </c>
      <c r="AN692" s="43">
        <f t="shared" ref="AN692:AN696" si="915">SUM(AN646,AN668)</f>
        <v>0</v>
      </c>
      <c r="AP692" s="43">
        <f t="shared" ref="AP692:AP696" si="916">SUM(AP646,AP668)</f>
        <v>0</v>
      </c>
      <c r="AR692" s="43">
        <f t="shared" ref="AR692:AR696" si="917">SUM(AR646,AR668)</f>
        <v>0</v>
      </c>
    </row>
    <row r="693" spans="1:45" ht="17.100000000000001" hidden="1" customHeight="1" outlineLevel="2" x14ac:dyDescent="0.25">
      <c r="D693" s="4" t="str">
        <f t="shared" si="898"/>
        <v/>
      </c>
      <c r="F693" s="43">
        <f t="shared" si="899"/>
        <v>0</v>
      </c>
      <c r="H693" s="43">
        <f t="shared" si="900"/>
        <v>0</v>
      </c>
      <c r="J693" s="43">
        <f t="shared" si="900"/>
        <v>0</v>
      </c>
      <c r="L693" s="43">
        <f t="shared" si="901"/>
        <v>0</v>
      </c>
      <c r="N693" s="43">
        <f t="shared" si="902"/>
        <v>0</v>
      </c>
      <c r="P693" s="43">
        <f t="shared" si="903"/>
        <v>0</v>
      </c>
      <c r="R693" s="43">
        <f t="shared" si="904"/>
        <v>0</v>
      </c>
      <c r="T693" s="43">
        <f t="shared" si="905"/>
        <v>0</v>
      </c>
      <c r="V693" s="43">
        <f t="shared" si="906"/>
        <v>0</v>
      </c>
      <c r="X693" s="43">
        <f t="shared" si="907"/>
        <v>0</v>
      </c>
      <c r="Z693" s="43">
        <f t="shared" si="908"/>
        <v>0</v>
      </c>
      <c r="AB693" s="43">
        <f t="shared" si="909"/>
        <v>0</v>
      </c>
      <c r="AD693" s="43">
        <f t="shared" si="910"/>
        <v>0</v>
      </c>
      <c r="AF693" s="43">
        <f t="shared" si="911"/>
        <v>0</v>
      </c>
      <c r="AH693" s="43">
        <f t="shared" si="912"/>
        <v>0</v>
      </c>
      <c r="AJ693" s="43">
        <f t="shared" si="913"/>
        <v>0</v>
      </c>
      <c r="AL693" s="43">
        <f t="shared" si="914"/>
        <v>0</v>
      </c>
      <c r="AN693" s="43">
        <f t="shared" si="915"/>
        <v>0</v>
      </c>
      <c r="AP693" s="43">
        <f t="shared" si="916"/>
        <v>0</v>
      </c>
      <c r="AR693" s="43">
        <f t="shared" si="917"/>
        <v>0</v>
      </c>
    </row>
    <row r="694" spans="1:45" ht="17.100000000000001" hidden="1" customHeight="1" outlineLevel="2" x14ac:dyDescent="0.25">
      <c r="D694" s="4" t="str">
        <f t="shared" si="898"/>
        <v/>
      </c>
      <c r="F694" s="43">
        <f t="shared" si="899"/>
        <v>0</v>
      </c>
      <c r="H694" s="43">
        <f t="shared" si="900"/>
        <v>0</v>
      </c>
      <c r="J694" s="43">
        <f t="shared" si="900"/>
        <v>0</v>
      </c>
      <c r="L694" s="43">
        <f t="shared" si="901"/>
        <v>0</v>
      </c>
      <c r="N694" s="43">
        <f t="shared" si="902"/>
        <v>0</v>
      </c>
      <c r="P694" s="43">
        <f t="shared" si="903"/>
        <v>0</v>
      </c>
      <c r="R694" s="43">
        <f t="shared" si="904"/>
        <v>0</v>
      </c>
      <c r="T694" s="43">
        <f t="shared" si="905"/>
        <v>0</v>
      </c>
      <c r="V694" s="43">
        <f t="shared" si="906"/>
        <v>0</v>
      </c>
      <c r="X694" s="43">
        <f t="shared" si="907"/>
        <v>0</v>
      </c>
      <c r="Z694" s="43">
        <f t="shared" si="908"/>
        <v>0</v>
      </c>
      <c r="AB694" s="43">
        <f t="shared" si="909"/>
        <v>0</v>
      </c>
      <c r="AD694" s="43">
        <f t="shared" si="910"/>
        <v>0</v>
      </c>
      <c r="AF694" s="43">
        <f t="shared" si="911"/>
        <v>0</v>
      </c>
      <c r="AH694" s="43">
        <f t="shared" si="912"/>
        <v>0</v>
      </c>
      <c r="AJ694" s="43">
        <f t="shared" si="913"/>
        <v>0</v>
      </c>
      <c r="AL694" s="43">
        <f t="shared" si="914"/>
        <v>0</v>
      </c>
      <c r="AN694" s="43">
        <f t="shared" si="915"/>
        <v>0</v>
      </c>
      <c r="AP694" s="43">
        <f t="shared" si="916"/>
        <v>0</v>
      </c>
      <c r="AR694" s="43">
        <f t="shared" si="917"/>
        <v>0</v>
      </c>
    </row>
    <row r="695" spans="1:45" ht="17.100000000000001" hidden="1" customHeight="1" outlineLevel="2" x14ac:dyDescent="0.25">
      <c r="D695" s="4" t="str">
        <f t="shared" si="898"/>
        <v/>
      </c>
      <c r="F695" s="43">
        <f t="shared" si="899"/>
        <v>0</v>
      </c>
      <c r="H695" s="43">
        <f t="shared" si="900"/>
        <v>0</v>
      </c>
      <c r="J695" s="43">
        <f t="shared" si="900"/>
        <v>0</v>
      </c>
      <c r="L695" s="43">
        <f t="shared" si="901"/>
        <v>0</v>
      </c>
      <c r="N695" s="43">
        <f t="shared" si="902"/>
        <v>0</v>
      </c>
      <c r="P695" s="43">
        <f t="shared" si="903"/>
        <v>0</v>
      </c>
      <c r="R695" s="43">
        <f t="shared" si="904"/>
        <v>0</v>
      </c>
      <c r="T695" s="43">
        <f t="shared" si="905"/>
        <v>0</v>
      </c>
      <c r="V695" s="43">
        <f t="shared" si="906"/>
        <v>0</v>
      </c>
      <c r="X695" s="43">
        <f t="shared" si="907"/>
        <v>0</v>
      </c>
      <c r="Z695" s="43">
        <f t="shared" si="908"/>
        <v>0</v>
      </c>
      <c r="AB695" s="43">
        <f t="shared" si="909"/>
        <v>0</v>
      </c>
      <c r="AD695" s="43">
        <f t="shared" si="910"/>
        <v>0</v>
      </c>
      <c r="AF695" s="43">
        <f t="shared" si="911"/>
        <v>0</v>
      </c>
      <c r="AH695" s="43">
        <f t="shared" si="912"/>
        <v>0</v>
      </c>
      <c r="AJ695" s="43">
        <f t="shared" si="913"/>
        <v>0</v>
      </c>
      <c r="AL695" s="43">
        <f t="shared" si="914"/>
        <v>0</v>
      </c>
      <c r="AN695" s="43">
        <f t="shared" si="915"/>
        <v>0</v>
      </c>
      <c r="AP695" s="43">
        <f t="shared" si="916"/>
        <v>0</v>
      </c>
      <c r="AR695" s="43">
        <f t="shared" si="917"/>
        <v>0</v>
      </c>
    </row>
    <row r="696" spans="1:45" ht="17.100000000000001" hidden="1" customHeight="1" outlineLevel="2" x14ac:dyDescent="0.25">
      <c r="D696" s="4" t="str">
        <f t="shared" si="898"/>
        <v/>
      </c>
      <c r="F696" s="43">
        <f t="shared" si="899"/>
        <v>0</v>
      </c>
      <c r="H696" s="43">
        <f t="shared" si="900"/>
        <v>0</v>
      </c>
      <c r="J696" s="43">
        <f t="shared" si="900"/>
        <v>0</v>
      </c>
      <c r="L696" s="43">
        <f t="shared" si="901"/>
        <v>0</v>
      </c>
      <c r="N696" s="43">
        <f t="shared" si="902"/>
        <v>0</v>
      </c>
      <c r="P696" s="43">
        <f t="shared" si="903"/>
        <v>0</v>
      </c>
      <c r="R696" s="43">
        <f t="shared" si="904"/>
        <v>0</v>
      </c>
      <c r="T696" s="43">
        <f t="shared" si="905"/>
        <v>0</v>
      </c>
      <c r="V696" s="43">
        <f t="shared" si="906"/>
        <v>0</v>
      </c>
      <c r="X696" s="43">
        <f t="shared" si="907"/>
        <v>0</v>
      </c>
      <c r="Z696" s="43">
        <f t="shared" si="908"/>
        <v>0</v>
      </c>
      <c r="AB696" s="43">
        <f t="shared" si="909"/>
        <v>0</v>
      </c>
      <c r="AD696" s="43">
        <f t="shared" si="910"/>
        <v>0</v>
      </c>
      <c r="AF696" s="43">
        <f t="shared" si="911"/>
        <v>0</v>
      </c>
      <c r="AH696" s="43">
        <f t="shared" si="912"/>
        <v>0</v>
      </c>
      <c r="AJ696" s="43">
        <f t="shared" si="913"/>
        <v>0</v>
      </c>
      <c r="AL696" s="43">
        <f t="shared" si="914"/>
        <v>0</v>
      </c>
      <c r="AN696" s="43">
        <f t="shared" si="915"/>
        <v>0</v>
      </c>
      <c r="AP696" s="43">
        <f t="shared" si="916"/>
        <v>0</v>
      </c>
      <c r="AR696" s="43">
        <f t="shared" si="917"/>
        <v>0</v>
      </c>
    </row>
    <row r="697" spans="1:45" s="5" customFormat="1" ht="17.100000000000001" hidden="1" customHeight="1" outlineLevel="2" x14ac:dyDescent="0.25">
      <c r="A697" s="58"/>
      <c r="B697" s="58"/>
      <c r="C697" s="58"/>
      <c r="D697" s="58" t="str">
        <f t="shared" si="898"/>
        <v/>
      </c>
      <c r="E697" s="60"/>
      <c r="F697" s="61">
        <f>SUM(F691:F696)</f>
        <v>0</v>
      </c>
      <c r="G697" s="60"/>
      <c r="H697" s="61">
        <f>SUM(H691:H696)</f>
        <v>0</v>
      </c>
      <c r="I697" s="60"/>
      <c r="J697" s="61">
        <f>SUM(J691:J696)</f>
        <v>0</v>
      </c>
      <c r="K697" s="60"/>
      <c r="L697" s="61">
        <f>SUM(L691:L696)</f>
        <v>0</v>
      </c>
      <c r="M697" s="60"/>
      <c r="N697" s="61">
        <f>SUM(N691:N696)</f>
        <v>0</v>
      </c>
      <c r="O697" s="60"/>
      <c r="P697" s="61">
        <f>SUM(P691:P696)</f>
        <v>0</v>
      </c>
      <c r="Q697" s="60"/>
      <c r="R697" s="61">
        <f>SUM(R691:R696)</f>
        <v>0</v>
      </c>
      <c r="S697" s="60"/>
      <c r="T697" s="61">
        <f>SUM(T691:T696)</f>
        <v>0</v>
      </c>
      <c r="U697" s="60"/>
      <c r="V697" s="61">
        <f>SUM(V691:V696)</f>
        <v>0</v>
      </c>
      <c r="W697" s="60"/>
      <c r="X697" s="61">
        <f>SUM(X691:X696)</f>
        <v>0</v>
      </c>
      <c r="Y697" s="60"/>
      <c r="Z697" s="61">
        <f>SUM(Z691:Z696)</f>
        <v>0</v>
      </c>
      <c r="AA697" s="60"/>
      <c r="AB697" s="61">
        <f>SUM(AB691:AB696)</f>
        <v>0</v>
      </c>
      <c r="AC697" s="60"/>
      <c r="AD697" s="61">
        <f>SUM(AD691:AD696)</f>
        <v>0</v>
      </c>
      <c r="AE697" s="60"/>
      <c r="AF697" s="61">
        <f>SUM(AF691:AF696)</f>
        <v>0</v>
      </c>
      <c r="AG697" s="60"/>
      <c r="AH697" s="61">
        <f>SUM(AH691:AH696)</f>
        <v>0</v>
      </c>
      <c r="AI697" s="60"/>
      <c r="AJ697" s="61">
        <f>SUM(AJ691:AJ696)</f>
        <v>0</v>
      </c>
      <c r="AK697" s="60"/>
      <c r="AL697" s="61">
        <f>SUM(AL691:AL696)</f>
        <v>0</v>
      </c>
      <c r="AM697" s="60"/>
      <c r="AN697" s="61">
        <f>SUM(AN691:AN696)</f>
        <v>0</v>
      </c>
      <c r="AO697" s="60"/>
      <c r="AP697" s="61">
        <f>SUM(AP691:AP696)</f>
        <v>0</v>
      </c>
      <c r="AQ697" s="60"/>
      <c r="AR697" s="61">
        <f>SUM(AR691:AR696)</f>
        <v>0</v>
      </c>
      <c r="AS697" s="60"/>
    </row>
    <row r="698" spans="1:45" ht="17.100000000000001" hidden="1" customHeight="1" outlineLevel="2" x14ac:dyDescent="0.25"/>
    <row r="699" spans="1:45" s="5" customFormat="1" ht="17.100000000000001" hidden="1" customHeight="1" outlineLevel="2" x14ac:dyDescent="0.25">
      <c r="A699" s="58"/>
      <c r="B699" s="58"/>
      <c r="C699" s="58"/>
      <c r="D699" s="58" t="str">
        <f>D654</f>
        <v/>
      </c>
      <c r="E699" s="60"/>
      <c r="F699" s="61">
        <f>SUM(F697,F686)</f>
        <v>0</v>
      </c>
      <c r="G699" s="60"/>
      <c r="H699" s="61">
        <f>SUM(H697,H686)</f>
        <v>0</v>
      </c>
      <c r="I699" s="60"/>
      <c r="J699" s="61">
        <f>SUM(J697,J686)</f>
        <v>0</v>
      </c>
      <c r="K699" s="60"/>
      <c r="L699" s="61">
        <f>SUM(L697,L686)</f>
        <v>0</v>
      </c>
      <c r="M699" s="60"/>
      <c r="N699" s="61">
        <f>SUM(N697,N686)</f>
        <v>0</v>
      </c>
      <c r="O699" s="60"/>
      <c r="P699" s="61">
        <f>SUM(P697,P686)</f>
        <v>0</v>
      </c>
      <c r="Q699" s="60"/>
      <c r="R699" s="61">
        <f>SUM(R697,R686)</f>
        <v>0</v>
      </c>
      <c r="S699" s="60"/>
      <c r="T699" s="61">
        <f>SUM(T697,T686)</f>
        <v>0</v>
      </c>
      <c r="U699" s="60"/>
      <c r="V699" s="61">
        <f>SUM(V697,V686)</f>
        <v>0</v>
      </c>
      <c r="W699" s="60"/>
      <c r="X699" s="61">
        <f>SUM(X697,X686)</f>
        <v>0</v>
      </c>
      <c r="Y699" s="60"/>
      <c r="Z699" s="61">
        <f>SUM(Z697,Z686)</f>
        <v>0</v>
      </c>
      <c r="AA699" s="60"/>
      <c r="AB699" s="61">
        <f>SUM(AB697,AB686)</f>
        <v>0</v>
      </c>
      <c r="AC699" s="60"/>
      <c r="AD699" s="61">
        <f>SUM(AD697,AD686)</f>
        <v>0</v>
      </c>
      <c r="AE699" s="60"/>
      <c r="AF699" s="61">
        <f>SUM(AF697,AF686)</f>
        <v>0</v>
      </c>
      <c r="AG699" s="60"/>
      <c r="AH699" s="61">
        <f>SUM(AH697,AH686)</f>
        <v>0</v>
      </c>
      <c r="AI699" s="60"/>
      <c r="AJ699" s="61">
        <f>SUM(AJ697,AJ686)</f>
        <v>0</v>
      </c>
      <c r="AK699" s="60"/>
      <c r="AL699" s="61">
        <f>SUM(AL697,AL686)</f>
        <v>0</v>
      </c>
      <c r="AM699" s="60"/>
      <c r="AN699" s="61">
        <f>SUM(AN697,AN686)</f>
        <v>0</v>
      </c>
      <c r="AO699" s="60"/>
      <c r="AP699" s="61">
        <f>SUM(AP697,AP686)</f>
        <v>0</v>
      </c>
      <c r="AQ699" s="60"/>
      <c r="AR699" s="61">
        <f>SUM(AR697,AR686)</f>
        <v>0</v>
      </c>
      <c r="AS699" s="60"/>
    </row>
    <row r="700" spans="1:45" ht="17.100000000000001" hidden="1" customHeight="1" outlineLevel="2" x14ac:dyDescent="0.25"/>
    <row r="701" spans="1:45" ht="17.100000000000001" customHeight="1" x14ac:dyDescent="0.25"/>
    <row r="702" spans="1:45" ht="17.100000000000001" customHeight="1" collapsed="1" x14ac:dyDescent="0.25">
      <c r="A702" s="40"/>
      <c r="B702" s="51"/>
      <c r="C702" s="44"/>
      <c r="D702" s="40" t="str">
        <f>D731</f>
        <v/>
      </c>
      <c r="E702" s="52"/>
      <c r="F702" s="53"/>
      <c r="G702" s="52"/>
      <c r="H702" s="53"/>
      <c r="I702" s="52"/>
      <c r="J702" s="53"/>
      <c r="K702" s="52"/>
      <c r="L702" s="53"/>
      <c r="M702" s="52"/>
      <c r="N702" s="53"/>
      <c r="O702" s="52"/>
      <c r="P702" s="53"/>
      <c r="Q702" s="52"/>
      <c r="R702" s="53"/>
      <c r="S702" s="52"/>
      <c r="T702" s="53"/>
      <c r="U702" s="52"/>
      <c r="V702" s="53"/>
      <c r="W702" s="52"/>
      <c r="X702" s="53"/>
      <c r="Y702" s="52"/>
      <c r="Z702" s="53"/>
      <c r="AA702" s="52"/>
      <c r="AB702" s="53"/>
      <c r="AC702" s="52"/>
      <c r="AD702" s="53"/>
      <c r="AE702" s="52"/>
      <c r="AF702" s="53"/>
      <c r="AG702" s="52"/>
      <c r="AH702" s="53"/>
      <c r="AI702" s="52"/>
      <c r="AJ702" s="53"/>
      <c r="AK702" s="52"/>
      <c r="AL702" s="53"/>
      <c r="AM702" s="52"/>
      <c r="AN702" s="53"/>
      <c r="AO702" s="52"/>
      <c r="AP702" s="53"/>
      <c r="AQ702" s="52"/>
      <c r="AR702" s="53"/>
      <c r="AS702" s="52"/>
    </row>
    <row r="703" spans="1:45" ht="17.100000000000001" hidden="1" customHeight="1" outlineLevel="1" x14ac:dyDescent="0.25"/>
    <row r="704" spans="1:45" ht="17.100000000000001" hidden="1" customHeight="1" outlineLevel="1" collapsed="1" x14ac:dyDescent="0.25">
      <c r="A704" s="54"/>
      <c r="B704" s="54"/>
      <c r="C704" s="55"/>
      <c r="D704" s="54" t="s">
        <v>123</v>
      </c>
      <c r="E704" s="56"/>
      <c r="F704" s="57"/>
      <c r="G704" s="56"/>
      <c r="H704" s="57"/>
      <c r="I704" s="56"/>
      <c r="J704" s="57"/>
      <c r="K704" s="56"/>
      <c r="L704" s="57"/>
      <c r="M704" s="56"/>
      <c r="N704" s="57"/>
      <c r="O704" s="56"/>
      <c r="P704" s="57"/>
      <c r="Q704" s="56"/>
      <c r="R704" s="57"/>
      <c r="S704" s="56"/>
      <c r="T704" s="57"/>
      <c r="U704" s="56"/>
      <c r="V704" s="57"/>
      <c r="W704" s="56"/>
      <c r="X704" s="57"/>
      <c r="Y704" s="56"/>
      <c r="Z704" s="57"/>
      <c r="AA704" s="56"/>
      <c r="AB704" s="57"/>
      <c r="AC704" s="56"/>
      <c r="AD704" s="57"/>
      <c r="AE704" s="56"/>
      <c r="AF704" s="57"/>
      <c r="AG704" s="56"/>
      <c r="AH704" s="57"/>
      <c r="AI704" s="56"/>
      <c r="AJ704" s="57"/>
      <c r="AK704" s="56"/>
      <c r="AL704" s="57"/>
      <c r="AM704" s="56"/>
      <c r="AN704" s="57"/>
      <c r="AO704" s="56"/>
      <c r="AP704" s="57"/>
      <c r="AQ704" s="56"/>
      <c r="AR704" s="57"/>
      <c r="AS704" s="56"/>
    </row>
    <row r="705" spans="1:45" ht="17.100000000000001" hidden="1" customHeight="1" outlineLevel="2" x14ac:dyDescent="0.25"/>
    <row r="706" spans="1:45" s="5" customFormat="1" ht="17.100000000000001" hidden="1" customHeight="1" outlineLevel="2" x14ac:dyDescent="0.25">
      <c r="A706" s="58"/>
      <c r="B706" s="58">
        <f>B702</f>
        <v>0</v>
      </c>
      <c r="C706" s="59">
        <v>199</v>
      </c>
      <c r="D706" s="58" t="e">
        <f>VLOOKUP($B706&amp;$C706,GA[],2,FALSE)&amp;"  -  PY"</f>
        <v>#N/A</v>
      </c>
      <c r="E706" s="60"/>
      <c r="F706" s="61">
        <f>SUMIFS(
     UA[AmountYTD],
     UA[CompanyShortName],F$5,
     UA[Source],Source,
     UA[Year],YearEndYear,
     UA[Month],YearEnd,
     UA[AccountCode],$B706&amp;$C706,
     UA[GroupStructure],GroupStructure
  )</f>
        <v>0</v>
      </c>
      <c r="G706" s="60"/>
      <c r="H706" s="61">
        <f>SUMIFS(
     UA[AmountYTD],
     UA[CompanyShortName],H$5,
     UA[Source],Source,
     UA[Year],YearEndYear,
     UA[Month],YearEnd,
     UA[AccountCode],$B706&amp;$C706,
     UA[GroupStructure],GroupStructure
  )</f>
        <v>0</v>
      </c>
      <c r="I706" s="60"/>
      <c r="J706" s="61">
        <f>SUMIFS(
     UA[AmountYTD],
     UA[CompanyShortName],J$5,
     UA[Source],Source,
     UA[Year],YearEndYear,
     UA[Month],YearEnd,
     UA[AccountCode],$B706&amp;$C706,
     UA[GroupStructure],GroupStructure
  )</f>
        <v>0</v>
      </c>
      <c r="K706" s="60"/>
      <c r="L706" s="61">
        <f>SUMIFS(
     UA[AmountYTD],
     UA[CompanyShortName],L$5,
     UA[Source],Source,
     UA[Year],YearEndYear,
     UA[Month],YearEnd,
     UA[AccountCode],$B706&amp;$C706,
     UA[GroupStructure],GroupStructure
  )</f>
        <v>0</v>
      </c>
      <c r="M706" s="60"/>
      <c r="N706" s="61">
        <f>SUMIFS(
     UA[AmountYTD],
     UA[CompanyShortName],N$5,
     UA[Source],Source,
     UA[Year],YearEndYear,
     UA[Month],YearEnd,
     UA[AccountCode],$B706&amp;$C706,
     UA[GroupStructure],GroupStructure
  )</f>
        <v>0</v>
      </c>
      <c r="O706" s="60"/>
      <c r="P706" s="61">
        <f>SUMIFS(
     UA[AmountYTD],
     UA[CompanyShortName],P$5,
     UA[Source],Source,
     UA[Year],YearEndYear,
     UA[Month],YearEnd,
     UA[AccountCode],$B706&amp;$C706,
     UA[GroupStructure],GroupStructure
  )</f>
        <v>0</v>
      </c>
      <c r="Q706" s="60"/>
      <c r="R706" s="61">
        <f>SUMIFS(
     UA[AmountYTD],
     UA[CompanyShortName],R$5,
     UA[Source],Source,
     UA[Year],YearEndYear,
     UA[Month],YearEnd,
     UA[AccountCode],$B706&amp;$C706,
     UA[GroupStructure],GroupStructure
  )</f>
        <v>0</v>
      </c>
      <c r="S706" s="60"/>
      <c r="T706" s="61">
        <f>SUMIFS(
     UA[AmountYTD],
     UA[CompanyShortName],T$5,
     UA[Source],Source,
     UA[Year],YearEndYear,
     UA[Month],YearEnd,
     UA[AccountCode],$B706&amp;$C706,
     UA[GroupStructure],GroupStructure
  )</f>
        <v>0</v>
      </c>
      <c r="U706" s="60"/>
      <c r="V706" s="61">
        <f>SUMIFS(
     UA[AmountYTD],
     UA[CompanyShortName],V$5,
     UA[Source],Source,
     UA[Year],YearEndYear,
     UA[Month],YearEnd,
     UA[AccountCode],$B706&amp;$C706,
     UA[GroupStructure],GroupStructure
  )</f>
        <v>0</v>
      </c>
      <c r="W706" s="60"/>
      <c r="X706" s="61">
        <f>SUMIFS(
     UA[AmountYTD],
     UA[CompanyShortName],X$5,
     UA[Source],Source,
     UA[Year],YearEndYear,
     UA[Month],YearEnd,
     UA[AccountCode],$B706&amp;$C706,
     UA[GroupStructure],GroupStructure
  )</f>
        <v>0</v>
      </c>
      <c r="Y706" s="60"/>
      <c r="Z706" s="61">
        <f>SUMIFS(
     UA[AmountYTD],
     UA[CompanyShortName],Z$5,
     UA[Source],Source,
     UA[Year],YearEndYear,
     UA[Month],YearEnd,
     UA[AccountCode],$B706&amp;$C706,
     UA[GroupStructure],GroupStructure
  )</f>
        <v>0</v>
      </c>
      <c r="AA706" s="60"/>
      <c r="AB706" s="61">
        <f>SUMIFS(
     UA[AmountYTD],
     UA[CompanyShortName],AB$5,
     UA[Source],Source,
     UA[Year],YearEndYear,
     UA[Month],YearEnd,
     UA[AccountCode],$B706&amp;$C706,
     UA[GroupStructure],GroupStructure
  )</f>
        <v>0</v>
      </c>
      <c r="AC706" s="60"/>
      <c r="AD706" s="61">
        <f>SUMIFS(
     UA[AmountYTD],
     UA[CompanyShortName],AD$5,
     UA[Source],Source,
     UA[Year],YearEndYear,
     UA[Month],YearEnd,
     UA[AccountCode],$B706&amp;$C706,
     UA[GroupStructure],GroupStructure
  )</f>
        <v>0</v>
      </c>
      <c r="AE706" s="60"/>
      <c r="AF706" s="61">
        <f>SUMIFS(
     UA[AmountYTD],
     UA[CompanyShortName],AF$5,
     UA[Source],Source,
     UA[Year],YearEndYear,
     UA[Month],YearEnd,
     UA[AccountCode],$B706&amp;$C706,
     UA[GroupStructure],GroupStructure
  )</f>
        <v>0</v>
      </c>
      <c r="AG706" s="60"/>
      <c r="AH706" s="61">
        <f>SUMIFS(
     UA[AmountYTD],
     UA[CompanyShortName],AH$5,
     UA[Source],Source,
     UA[Year],YearEndYear,
     UA[Month],YearEnd,
     UA[AccountCode],$B706&amp;$C706,
     UA[GroupStructure],GroupStructure
  )</f>
        <v>0</v>
      </c>
      <c r="AI706" s="60"/>
      <c r="AJ706" s="61">
        <f>SUMIFS(
     UA[AmountYTD],
     UA[CompanyShortName],AJ$5,
     UA[Source],Source,
     UA[Year],YearEndYear,
     UA[Month],YearEnd,
     UA[AccountCode],$B706&amp;$C706,
     UA[GroupStructure],GroupStructure
  )</f>
        <v>0</v>
      </c>
      <c r="AK706" s="60"/>
      <c r="AL706" s="61">
        <f>SUMIFS(
     UA[AmountYTD],
     UA[CompanyShortName],AL$5,
     UA[Source],Source,
     UA[Year],YearEndYear,
     UA[Month],YearEnd,
     UA[AccountCode],$B706&amp;$C706,
     UA[GroupStructure],GroupStructure
  )</f>
        <v>0</v>
      </c>
      <c r="AM706" s="60"/>
      <c r="AN706" s="61">
        <f>SUMIFS(
     UA[AmountYTD],
     UA[CompanyShortName],AN$5,
     UA[Source],Source,
     UA[Year],YearEndYear,
     UA[Month],YearEnd,
     UA[AccountCode],$B706&amp;$C706,
     UA[GroupStructure],GroupStructure
  )</f>
        <v>0</v>
      </c>
      <c r="AO706" s="60"/>
      <c r="AP706" s="61">
        <f>SUMIFS(
     UA[AmountYTD],
     UA[CompanyShortName],AP$5,
     UA[Source],Source,
     UA[Year],YearEndYear,
     UA[Month],YearEnd,
     UA[AccountCode],$B706&amp;$C706,
     UA[GroupStructure],GroupStructure
  )</f>
        <v>0</v>
      </c>
      <c r="AQ706" s="60"/>
      <c r="AR706" s="61">
        <f>SUMIFS(
     UA[AmountYTD],
     UA[CompanyShortName],AR$5,
     UA[Source],Source,
     UA[Year],YearEndYear,
     UA[Month],YearEnd,
     UA[AccountCode],$B706&amp;$C706,
     UA[GroupStructure],GroupStructure
  )</f>
        <v>0</v>
      </c>
      <c r="AS706" s="60"/>
    </row>
    <row r="707" spans="1:45" ht="17.100000000000001" hidden="1" customHeight="1" outlineLevel="2" x14ac:dyDescent="0.25">
      <c r="D707" s="4" t="s">
        <v>124</v>
      </c>
      <c r="F707" s="43">
        <f>F709-F706</f>
        <v>0</v>
      </c>
      <c r="H707" s="43">
        <f>H709-H706</f>
        <v>0</v>
      </c>
      <c r="J707" s="43">
        <f>J709-J706</f>
        <v>0</v>
      </c>
      <c r="L707" s="43">
        <f>L709-L706</f>
        <v>0</v>
      </c>
      <c r="N707" s="43">
        <f>N709-N706</f>
        <v>0</v>
      </c>
      <c r="P707" s="43">
        <f>P709-P706</f>
        <v>0</v>
      </c>
      <c r="R707" s="43">
        <f>R709-R706</f>
        <v>0</v>
      </c>
      <c r="T707" s="43">
        <f>T709-T706</f>
        <v>0</v>
      </c>
      <c r="V707" s="43">
        <f>V709-V706</f>
        <v>0</v>
      </c>
      <c r="X707" s="43">
        <f>X709-X706</f>
        <v>0</v>
      </c>
      <c r="Z707" s="43">
        <f>Z709-Z706</f>
        <v>0</v>
      </c>
      <c r="AB707" s="43">
        <f>AB709-AB706</f>
        <v>0</v>
      </c>
      <c r="AD707" s="43">
        <f>AD709-AD706</f>
        <v>0</v>
      </c>
      <c r="AF707" s="43">
        <f>AF709-AF706</f>
        <v>0</v>
      </c>
      <c r="AH707" s="43">
        <f>AH709-AH706</f>
        <v>0</v>
      </c>
      <c r="AJ707" s="43">
        <f>AJ709-AJ706</f>
        <v>0</v>
      </c>
      <c r="AL707" s="43">
        <f>AL709-AL706</f>
        <v>0</v>
      </c>
      <c r="AN707" s="43">
        <f>AN709-AN706</f>
        <v>0</v>
      </c>
      <c r="AP707" s="43">
        <f>AP709-AP706</f>
        <v>0</v>
      </c>
      <c r="AR707" s="43">
        <f>AR709-AR706</f>
        <v>0</v>
      </c>
    </row>
    <row r="708" spans="1:45" ht="17.100000000000001" hidden="1" customHeight="1" outlineLevel="2" x14ac:dyDescent="0.25"/>
    <row r="709" spans="1:45" ht="17.100000000000001" hidden="1" customHeight="1" outlineLevel="2" x14ac:dyDescent="0.25">
      <c r="B709" s="4">
        <f>B706</f>
        <v>0</v>
      </c>
      <c r="C709" s="41">
        <v>110</v>
      </c>
      <c r="D709" s="4" t="str">
        <f>IFERROR(VLOOKUP($B709&amp;$C709,GA[],2,FALSE),"")</f>
        <v/>
      </c>
      <c r="F709" s="43">
        <f>SUMIFS(
     UA[AmountYTD],
     UA[CompanyShortName],F$5,
     UA[Source],Source,
     UA[Year],Year,
     UA[Month],Month,
     UA[AccountCode],$B709&amp;$C709,
     UA[GroupStructure],GroupStructure
  )</f>
        <v>0</v>
      </c>
      <c r="H709" s="43">
        <f>SUMIFS(
     UA[AmountYTD],
     UA[CompanyShortName],H$5,
     UA[Source],Source,
     UA[Year],Year,
     UA[Month],Month,
     UA[AccountCode],$B709&amp;$C709,
     UA[GroupStructure],GroupStructure
  )</f>
        <v>0</v>
      </c>
      <c r="J709" s="43">
        <f>SUMIFS(
     UA[AmountYTD],
     UA[CompanyShortName],J$5,
     UA[Source],Source,
     UA[Year],Year,
     UA[Month],Month,
     UA[AccountCode],$B709&amp;$C709,
     UA[GroupStructure],GroupStructure
  )</f>
        <v>0</v>
      </c>
      <c r="L709" s="43">
        <f>SUMIFS(
     UA[AmountYTD],
     UA[CompanyShortName],L$5,
     UA[Source],Source,
     UA[Year],Year,
     UA[Month],Month,
     UA[AccountCode],$B709&amp;$C709,
     UA[GroupStructure],GroupStructure
  )</f>
        <v>0</v>
      </c>
      <c r="N709" s="43">
        <f>SUMIFS(
     UA[AmountYTD],
     UA[CompanyShortName],N$5,
     UA[Source],Source,
     UA[Year],Year,
     UA[Month],Month,
     UA[AccountCode],$B709&amp;$C709,
     UA[GroupStructure],GroupStructure
  )</f>
        <v>0</v>
      </c>
      <c r="P709" s="43">
        <f>SUMIFS(
     UA[AmountYTD],
     UA[CompanyShortName],P$5,
     UA[Source],Source,
     UA[Year],Year,
     UA[Month],Month,
     UA[AccountCode],$B709&amp;$C709,
     UA[GroupStructure],GroupStructure
  )</f>
        <v>0</v>
      </c>
      <c r="R709" s="43">
        <f>SUMIFS(
     UA[AmountYTD],
     UA[CompanyShortName],R$5,
     UA[Source],Source,
     UA[Year],Year,
     UA[Month],Month,
     UA[AccountCode],$B709&amp;$C709,
     UA[GroupStructure],GroupStructure
  )</f>
        <v>0</v>
      </c>
      <c r="T709" s="43">
        <f>SUMIFS(
     UA[AmountYTD],
     UA[CompanyShortName],T$5,
     UA[Source],Source,
     UA[Year],Year,
     UA[Month],Month,
     UA[AccountCode],$B709&amp;$C709,
     UA[GroupStructure],GroupStructure
  )</f>
        <v>0</v>
      </c>
      <c r="V709" s="43">
        <f>SUMIFS(
     UA[AmountYTD],
     UA[CompanyShortName],V$5,
     UA[Source],Source,
     UA[Year],Year,
     UA[Month],Month,
     UA[AccountCode],$B709&amp;$C709,
     UA[GroupStructure],GroupStructure
  )</f>
        <v>0</v>
      </c>
      <c r="X709" s="43">
        <f>SUMIFS(
     UA[AmountYTD],
     UA[CompanyShortName],X$5,
     UA[Source],Source,
     UA[Year],Year,
     UA[Month],Month,
     UA[AccountCode],$B709&amp;$C709,
     UA[GroupStructure],GroupStructure
  )</f>
        <v>0</v>
      </c>
      <c r="Z709" s="43">
        <f>SUMIFS(
     UA[AmountYTD],
     UA[CompanyShortName],Z$5,
     UA[Source],Source,
     UA[Year],Year,
     UA[Month],Month,
     UA[AccountCode],$B709&amp;$C709,
     UA[GroupStructure],GroupStructure
  )</f>
        <v>0</v>
      </c>
      <c r="AB709" s="43">
        <f>SUMIFS(
     UA[AmountYTD],
     UA[CompanyShortName],AB$5,
     UA[Source],Source,
     UA[Year],Year,
     UA[Month],Month,
     UA[AccountCode],$B709&amp;$C709,
     UA[GroupStructure],GroupStructure
  )</f>
        <v>0</v>
      </c>
      <c r="AD709" s="43">
        <f>SUMIFS(
     UA[AmountYTD],
     UA[CompanyShortName],AD$5,
     UA[Source],Source,
     UA[Year],Year,
     UA[Month],Month,
     UA[AccountCode],$B709&amp;$C709,
     UA[GroupStructure],GroupStructure
  )</f>
        <v>0</v>
      </c>
      <c r="AF709" s="43">
        <f>SUMIFS(
     UA[AmountYTD],
     UA[CompanyShortName],AF$5,
     UA[Source],Source,
     UA[Year],Year,
     UA[Month],Month,
     UA[AccountCode],$B709&amp;$C709,
     UA[GroupStructure],GroupStructure
  )</f>
        <v>0</v>
      </c>
      <c r="AH709" s="43">
        <f>SUMIFS(
     UA[AmountYTD],
     UA[CompanyShortName],AH$5,
     UA[Source],Source,
     UA[Year],Year,
     UA[Month],Month,
     UA[AccountCode],$B709&amp;$C709,
     UA[GroupStructure],GroupStructure
  )</f>
        <v>0</v>
      </c>
      <c r="AJ709" s="43">
        <f>SUMIFS(
     UA[AmountYTD],
     UA[CompanyShortName],AJ$5,
     UA[Source],Source,
     UA[Year],Year,
     UA[Month],Month,
     UA[AccountCode],$B709&amp;$C709,
     UA[GroupStructure],GroupStructure
  )</f>
        <v>0</v>
      </c>
      <c r="AL709" s="43">
        <f>SUMIFS(
     UA[AmountYTD],
     UA[CompanyShortName],AL$5,
     UA[Source],Source,
     UA[Year],Year,
     UA[Month],Month,
     UA[AccountCode],$B709&amp;$C709,
     UA[GroupStructure],GroupStructure
  )</f>
        <v>0</v>
      </c>
      <c r="AN709" s="43">
        <f>SUMIFS(
     UA[AmountYTD],
     UA[CompanyShortName],AN$5,
     UA[Source],Source,
     UA[Year],Year,
     UA[Month],Month,
     UA[AccountCode],$B709&amp;$C709,
     UA[GroupStructure],GroupStructure
  )</f>
        <v>0</v>
      </c>
      <c r="AP709" s="43">
        <f>SUMIFS(
     UA[AmountYTD],
     UA[CompanyShortName],AP$5,
     UA[Source],Source,
     UA[Year],Year,
     UA[Month],Month,
     UA[AccountCode],$B709&amp;$C709,
     UA[GroupStructure],GroupStructure
  )</f>
        <v>0</v>
      </c>
      <c r="AR709" s="43">
        <f>SUMIFS(
     UA[AmountYTD],
     UA[CompanyShortName],AR$5,
     UA[Source],Source,
     UA[Year],Year,
     UA[Month],Month,
     UA[AccountCode],$B709&amp;$C709,
     UA[GroupStructure],GroupStructure
  )</f>
        <v>0</v>
      </c>
    </row>
    <row r="710" spans="1:45" ht="17.100000000000001" hidden="1" customHeight="1" outlineLevel="2" x14ac:dyDescent="0.25">
      <c r="B710" s="4">
        <f t="shared" ref="B710:B716" si="918">B709</f>
        <v>0</v>
      </c>
      <c r="C710" s="4">
        <f t="shared" ref="C710:C715" si="919">C709+10</f>
        <v>120</v>
      </c>
      <c r="D710" s="4" t="str">
        <f>IFERROR(VLOOKUP($B710&amp;$C710,GA[],2,FALSE),"")</f>
        <v/>
      </c>
      <c r="F710" s="43">
        <f>SUMIFS(
     UA[AmountYTD],
     UA[CompanyShortName],F$5,
     UA[Source],Source,
     UA[Year],Year,
     UA[Month],Month,
     UA[AccountCode],$B710&amp;$C710,
     UA[GroupStructure],GroupStructure
  )</f>
        <v>0</v>
      </c>
      <c r="H710" s="43">
        <f>SUMIFS(
     UA[AmountYTD],
     UA[CompanyShortName],H$5,
     UA[Source],Source,
     UA[Year],Year,
     UA[Month],Month,
     UA[AccountCode],$B710&amp;$C710,
     UA[GroupStructure],GroupStructure
  )</f>
        <v>0</v>
      </c>
      <c r="J710" s="43">
        <f>SUMIFS(
     UA[AmountYTD],
     UA[CompanyShortName],J$5,
     UA[Source],Source,
     UA[Year],Year,
     UA[Month],Month,
     UA[AccountCode],$B710&amp;$C710,
     UA[GroupStructure],GroupStructure
  )</f>
        <v>0</v>
      </c>
      <c r="L710" s="43">
        <f>SUMIFS(
     UA[AmountYTD],
     UA[CompanyShortName],L$5,
     UA[Source],Source,
     UA[Year],Year,
     UA[Month],Month,
     UA[AccountCode],$B710&amp;$C710,
     UA[GroupStructure],GroupStructure
  )</f>
        <v>0</v>
      </c>
      <c r="N710" s="43">
        <f>SUMIFS(
     UA[AmountYTD],
     UA[CompanyShortName],N$5,
     UA[Source],Source,
     UA[Year],Year,
     UA[Month],Month,
     UA[AccountCode],$B710&amp;$C710,
     UA[GroupStructure],GroupStructure
  )</f>
        <v>0</v>
      </c>
      <c r="P710" s="43">
        <f>SUMIFS(
     UA[AmountYTD],
     UA[CompanyShortName],P$5,
     UA[Source],Source,
     UA[Year],Year,
     UA[Month],Month,
     UA[AccountCode],$B710&amp;$C710,
     UA[GroupStructure],GroupStructure
  )</f>
        <v>0</v>
      </c>
      <c r="R710" s="43">
        <f>SUMIFS(
     UA[AmountYTD],
     UA[CompanyShortName],R$5,
     UA[Source],Source,
     UA[Year],Year,
     UA[Month],Month,
     UA[AccountCode],$B710&amp;$C710,
     UA[GroupStructure],GroupStructure
  )</f>
        <v>0</v>
      </c>
      <c r="T710" s="43">
        <f>SUMIFS(
     UA[AmountYTD],
     UA[CompanyShortName],T$5,
     UA[Source],Source,
     UA[Year],Year,
     UA[Month],Month,
     UA[AccountCode],$B710&amp;$C710,
     UA[GroupStructure],GroupStructure
  )</f>
        <v>0</v>
      </c>
      <c r="V710" s="43">
        <f>SUMIFS(
     UA[AmountYTD],
     UA[CompanyShortName],V$5,
     UA[Source],Source,
     UA[Year],Year,
     UA[Month],Month,
     UA[AccountCode],$B710&amp;$C710,
     UA[GroupStructure],GroupStructure
  )</f>
        <v>0</v>
      </c>
      <c r="X710" s="43">
        <f>SUMIFS(
     UA[AmountYTD],
     UA[CompanyShortName],X$5,
     UA[Source],Source,
     UA[Year],Year,
     UA[Month],Month,
     UA[AccountCode],$B710&amp;$C710,
     UA[GroupStructure],GroupStructure
  )</f>
        <v>0</v>
      </c>
      <c r="Z710" s="43">
        <f>SUMIFS(
     UA[AmountYTD],
     UA[CompanyShortName],Z$5,
     UA[Source],Source,
     UA[Year],Year,
     UA[Month],Month,
     UA[AccountCode],$B710&amp;$C710,
     UA[GroupStructure],GroupStructure
  )</f>
        <v>0</v>
      </c>
      <c r="AB710" s="43">
        <f>SUMIFS(
     UA[AmountYTD],
     UA[CompanyShortName],AB$5,
     UA[Source],Source,
     UA[Year],Year,
     UA[Month],Month,
     UA[AccountCode],$B710&amp;$C710,
     UA[GroupStructure],GroupStructure
  )</f>
        <v>0</v>
      </c>
      <c r="AD710" s="43">
        <f>SUMIFS(
     UA[AmountYTD],
     UA[CompanyShortName],AD$5,
     UA[Source],Source,
     UA[Year],Year,
     UA[Month],Month,
     UA[AccountCode],$B710&amp;$C710,
     UA[GroupStructure],GroupStructure
  )</f>
        <v>0</v>
      </c>
      <c r="AF710" s="43">
        <f>SUMIFS(
     UA[AmountYTD],
     UA[CompanyShortName],AF$5,
     UA[Source],Source,
     UA[Year],Year,
     UA[Month],Month,
     UA[AccountCode],$B710&amp;$C710,
     UA[GroupStructure],GroupStructure
  )</f>
        <v>0</v>
      </c>
      <c r="AH710" s="43">
        <f>SUMIFS(
     UA[AmountYTD],
     UA[CompanyShortName],AH$5,
     UA[Source],Source,
     UA[Year],Year,
     UA[Month],Month,
     UA[AccountCode],$B710&amp;$C710,
     UA[GroupStructure],GroupStructure
  )</f>
        <v>0</v>
      </c>
      <c r="AJ710" s="43">
        <f>SUMIFS(
     UA[AmountYTD],
     UA[CompanyShortName],AJ$5,
     UA[Source],Source,
     UA[Year],Year,
     UA[Month],Month,
     UA[AccountCode],$B710&amp;$C710,
     UA[GroupStructure],GroupStructure
  )</f>
        <v>0</v>
      </c>
      <c r="AL710" s="43">
        <f>SUMIFS(
     UA[AmountYTD],
     UA[CompanyShortName],AL$5,
     UA[Source],Source,
     UA[Year],Year,
     UA[Month],Month,
     UA[AccountCode],$B710&amp;$C710,
     UA[GroupStructure],GroupStructure
  )</f>
        <v>0</v>
      </c>
      <c r="AN710" s="43">
        <f>SUMIFS(
     UA[AmountYTD],
     UA[CompanyShortName],AN$5,
     UA[Source],Source,
     UA[Year],Year,
     UA[Month],Month,
     UA[AccountCode],$B710&amp;$C710,
     UA[GroupStructure],GroupStructure
  )</f>
        <v>0</v>
      </c>
      <c r="AP710" s="43">
        <f>SUMIFS(
     UA[AmountYTD],
     UA[CompanyShortName],AP$5,
     UA[Source],Source,
     UA[Year],Year,
     UA[Month],Month,
     UA[AccountCode],$B710&amp;$C710,
     UA[GroupStructure],GroupStructure
  )</f>
        <v>0</v>
      </c>
      <c r="AR710" s="43">
        <f>SUMIFS(
     UA[AmountYTD],
     UA[CompanyShortName],AR$5,
     UA[Source],Source,
     UA[Year],Year,
     UA[Month],Month,
     UA[AccountCode],$B710&amp;$C710,
     UA[GroupStructure],GroupStructure
  )</f>
        <v>0</v>
      </c>
    </row>
    <row r="711" spans="1:45" ht="17.100000000000001" hidden="1" customHeight="1" outlineLevel="2" x14ac:dyDescent="0.25">
      <c r="B711" s="4">
        <f t="shared" si="918"/>
        <v>0</v>
      </c>
      <c r="C711" s="4">
        <f t="shared" si="919"/>
        <v>130</v>
      </c>
      <c r="D711" s="4" t="str">
        <f>IFERROR(VLOOKUP($B711&amp;$C711,GA[],2,FALSE),"")</f>
        <v/>
      </c>
      <c r="F711" s="43">
        <f>SUMIFS(
     UA[AmountYTD],
     UA[CompanyShortName],F$5,
     UA[Source],Source,
     UA[Year],Year,
     UA[Month],Month,
     UA[AccountCode],$B711&amp;$C711,
     UA[GroupStructure],GroupStructure
  )</f>
        <v>0</v>
      </c>
      <c r="H711" s="43">
        <f>SUMIFS(
     UA[AmountYTD],
     UA[CompanyShortName],H$5,
     UA[Source],Source,
     UA[Year],Year,
     UA[Month],Month,
     UA[AccountCode],$B711&amp;$C711,
     UA[GroupStructure],GroupStructure
  )</f>
        <v>0</v>
      </c>
      <c r="J711" s="43">
        <f>SUMIFS(
     UA[AmountYTD],
     UA[CompanyShortName],J$5,
     UA[Source],Source,
     UA[Year],Year,
     UA[Month],Month,
     UA[AccountCode],$B711&amp;$C711,
     UA[GroupStructure],GroupStructure
  )</f>
        <v>0</v>
      </c>
      <c r="L711" s="43">
        <f>SUMIFS(
     UA[AmountYTD],
     UA[CompanyShortName],L$5,
     UA[Source],Source,
     UA[Year],Year,
     UA[Month],Month,
     UA[AccountCode],$B711&amp;$C711,
     UA[GroupStructure],GroupStructure
  )</f>
        <v>0</v>
      </c>
      <c r="N711" s="43">
        <f>SUMIFS(
     UA[AmountYTD],
     UA[CompanyShortName],N$5,
     UA[Source],Source,
     UA[Year],Year,
     UA[Month],Month,
     UA[AccountCode],$B711&amp;$C711,
     UA[GroupStructure],GroupStructure
  )</f>
        <v>0</v>
      </c>
      <c r="P711" s="43">
        <f>SUMIFS(
     UA[AmountYTD],
     UA[CompanyShortName],P$5,
     UA[Source],Source,
     UA[Year],Year,
     UA[Month],Month,
     UA[AccountCode],$B711&amp;$C711,
     UA[GroupStructure],GroupStructure
  )</f>
        <v>0</v>
      </c>
      <c r="R711" s="43">
        <f>SUMIFS(
     UA[AmountYTD],
     UA[CompanyShortName],R$5,
     UA[Source],Source,
     UA[Year],Year,
     UA[Month],Month,
     UA[AccountCode],$B711&amp;$C711,
     UA[GroupStructure],GroupStructure
  )</f>
        <v>0</v>
      </c>
      <c r="T711" s="43">
        <f>SUMIFS(
     UA[AmountYTD],
     UA[CompanyShortName],T$5,
     UA[Source],Source,
     UA[Year],Year,
     UA[Month],Month,
     UA[AccountCode],$B711&amp;$C711,
     UA[GroupStructure],GroupStructure
  )</f>
        <v>0</v>
      </c>
      <c r="V711" s="43">
        <f>SUMIFS(
     UA[AmountYTD],
     UA[CompanyShortName],V$5,
     UA[Source],Source,
     UA[Year],Year,
     UA[Month],Month,
     UA[AccountCode],$B711&amp;$C711,
     UA[GroupStructure],GroupStructure
  )</f>
        <v>0</v>
      </c>
      <c r="X711" s="43">
        <f>SUMIFS(
     UA[AmountYTD],
     UA[CompanyShortName],X$5,
     UA[Source],Source,
     UA[Year],Year,
     UA[Month],Month,
     UA[AccountCode],$B711&amp;$C711,
     UA[GroupStructure],GroupStructure
  )</f>
        <v>0</v>
      </c>
      <c r="Z711" s="43">
        <f>SUMIFS(
     UA[AmountYTD],
     UA[CompanyShortName],Z$5,
     UA[Source],Source,
     UA[Year],Year,
     UA[Month],Month,
     UA[AccountCode],$B711&amp;$C711,
     UA[GroupStructure],GroupStructure
  )</f>
        <v>0</v>
      </c>
      <c r="AB711" s="43">
        <f>SUMIFS(
     UA[AmountYTD],
     UA[CompanyShortName],AB$5,
     UA[Source],Source,
     UA[Year],Year,
     UA[Month],Month,
     UA[AccountCode],$B711&amp;$C711,
     UA[GroupStructure],GroupStructure
  )</f>
        <v>0</v>
      </c>
      <c r="AD711" s="43">
        <f>SUMIFS(
     UA[AmountYTD],
     UA[CompanyShortName],AD$5,
     UA[Source],Source,
     UA[Year],Year,
     UA[Month],Month,
     UA[AccountCode],$B711&amp;$C711,
     UA[GroupStructure],GroupStructure
  )</f>
        <v>0</v>
      </c>
      <c r="AF711" s="43">
        <f>SUMIFS(
     UA[AmountYTD],
     UA[CompanyShortName],AF$5,
     UA[Source],Source,
     UA[Year],Year,
     UA[Month],Month,
     UA[AccountCode],$B711&amp;$C711,
     UA[GroupStructure],GroupStructure
  )</f>
        <v>0</v>
      </c>
      <c r="AH711" s="43">
        <f>SUMIFS(
     UA[AmountYTD],
     UA[CompanyShortName],AH$5,
     UA[Source],Source,
     UA[Year],Year,
     UA[Month],Month,
     UA[AccountCode],$B711&amp;$C711,
     UA[GroupStructure],GroupStructure
  )</f>
        <v>0</v>
      </c>
      <c r="AJ711" s="43">
        <f>SUMIFS(
     UA[AmountYTD],
     UA[CompanyShortName],AJ$5,
     UA[Source],Source,
     UA[Year],Year,
     UA[Month],Month,
     UA[AccountCode],$B711&amp;$C711,
     UA[GroupStructure],GroupStructure
  )</f>
        <v>0</v>
      </c>
      <c r="AL711" s="43">
        <f>SUMIFS(
     UA[AmountYTD],
     UA[CompanyShortName],AL$5,
     UA[Source],Source,
     UA[Year],Year,
     UA[Month],Month,
     UA[AccountCode],$B711&amp;$C711,
     UA[GroupStructure],GroupStructure
  )</f>
        <v>0</v>
      </c>
      <c r="AN711" s="43">
        <f>SUMIFS(
     UA[AmountYTD],
     UA[CompanyShortName],AN$5,
     UA[Source],Source,
     UA[Year],Year,
     UA[Month],Month,
     UA[AccountCode],$B711&amp;$C711,
     UA[GroupStructure],GroupStructure
  )</f>
        <v>0</v>
      </c>
      <c r="AP711" s="43">
        <f>SUMIFS(
     UA[AmountYTD],
     UA[CompanyShortName],AP$5,
     UA[Source],Source,
     UA[Year],Year,
     UA[Month],Month,
     UA[AccountCode],$B711&amp;$C711,
     UA[GroupStructure],GroupStructure
  )</f>
        <v>0</v>
      </c>
      <c r="AR711" s="43">
        <f>SUMIFS(
     UA[AmountYTD],
     UA[CompanyShortName],AR$5,
     UA[Source],Source,
     UA[Year],Year,
     UA[Month],Month,
     UA[AccountCode],$B711&amp;$C711,
     UA[GroupStructure],GroupStructure
  )</f>
        <v>0</v>
      </c>
    </row>
    <row r="712" spans="1:45" ht="17.100000000000001" hidden="1" customHeight="1" outlineLevel="2" x14ac:dyDescent="0.25">
      <c r="B712" s="4">
        <f t="shared" si="918"/>
        <v>0</v>
      </c>
      <c r="C712" s="4">
        <f t="shared" si="919"/>
        <v>140</v>
      </c>
      <c r="D712" s="4" t="str">
        <f>IFERROR(VLOOKUP($B712&amp;$C712,GA[],2,FALSE),"")</f>
        <v/>
      </c>
      <c r="F712" s="43">
        <f>SUMIFS(
     UA[AmountYTD],
     UA[CompanyShortName],F$5,
     UA[Source],Source,
     UA[Year],Year,
     UA[Month],Month,
     UA[AccountCode],$B712&amp;$C712,
     UA[GroupStructure],GroupStructure
  )</f>
        <v>0</v>
      </c>
      <c r="H712" s="43">
        <f>SUMIFS(
     UA[AmountYTD],
     UA[CompanyShortName],H$5,
     UA[Source],Source,
     UA[Year],Year,
     UA[Month],Month,
     UA[AccountCode],$B712&amp;$C712,
     UA[GroupStructure],GroupStructure
  )</f>
        <v>0</v>
      </c>
      <c r="J712" s="43">
        <f>SUMIFS(
     UA[AmountYTD],
     UA[CompanyShortName],J$5,
     UA[Source],Source,
     UA[Year],Year,
     UA[Month],Month,
     UA[AccountCode],$B712&amp;$C712,
     UA[GroupStructure],GroupStructure
  )</f>
        <v>0</v>
      </c>
      <c r="L712" s="43">
        <f>SUMIFS(
     UA[AmountYTD],
     UA[CompanyShortName],L$5,
     UA[Source],Source,
     UA[Year],Year,
     UA[Month],Month,
     UA[AccountCode],$B712&amp;$C712,
     UA[GroupStructure],GroupStructure
  )</f>
        <v>0</v>
      </c>
      <c r="N712" s="43">
        <f>SUMIFS(
     UA[AmountYTD],
     UA[CompanyShortName],N$5,
     UA[Source],Source,
     UA[Year],Year,
     UA[Month],Month,
     UA[AccountCode],$B712&amp;$C712,
     UA[GroupStructure],GroupStructure
  )</f>
        <v>0</v>
      </c>
      <c r="P712" s="43">
        <f>SUMIFS(
     UA[AmountYTD],
     UA[CompanyShortName],P$5,
     UA[Source],Source,
     UA[Year],Year,
     UA[Month],Month,
     UA[AccountCode],$B712&amp;$C712,
     UA[GroupStructure],GroupStructure
  )</f>
        <v>0</v>
      </c>
      <c r="R712" s="43">
        <f>SUMIFS(
     UA[AmountYTD],
     UA[CompanyShortName],R$5,
     UA[Source],Source,
     UA[Year],Year,
     UA[Month],Month,
     UA[AccountCode],$B712&amp;$C712,
     UA[GroupStructure],GroupStructure
  )</f>
        <v>0</v>
      </c>
      <c r="T712" s="43">
        <f>SUMIFS(
     UA[AmountYTD],
     UA[CompanyShortName],T$5,
     UA[Source],Source,
     UA[Year],Year,
     UA[Month],Month,
     UA[AccountCode],$B712&amp;$C712,
     UA[GroupStructure],GroupStructure
  )</f>
        <v>0</v>
      </c>
      <c r="V712" s="43">
        <f>SUMIFS(
     UA[AmountYTD],
     UA[CompanyShortName],V$5,
     UA[Source],Source,
     UA[Year],Year,
     UA[Month],Month,
     UA[AccountCode],$B712&amp;$C712,
     UA[GroupStructure],GroupStructure
  )</f>
        <v>0</v>
      </c>
      <c r="X712" s="43">
        <f>SUMIFS(
     UA[AmountYTD],
     UA[CompanyShortName],X$5,
     UA[Source],Source,
     UA[Year],Year,
     UA[Month],Month,
     UA[AccountCode],$B712&amp;$C712,
     UA[GroupStructure],GroupStructure
  )</f>
        <v>0</v>
      </c>
      <c r="Z712" s="43">
        <f>SUMIFS(
     UA[AmountYTD],
     UA[CompanyShortName],Z$5,
     UA[Source],Source,
     UA[Year],Year,
     UA[Month],Month,
     UA[AccountCode],$B712&amp;$C712,
     UA[GroupStructure],GroupStructure
  )</f>
        <v>0</v>
      </c>
      <c r="AB712" s="43">
        <f>SUMIFS(
     UA[AmountYTD],
     UA[CompanyShortName],AB$5,
     UA[Source],Source,
     UA[Year],Year,
     UA[Month],Month,
     UA[AccountCode],$B712&amp;$C712,
     UA[GroupStructure],GroupStructure
  )</f>
        <v>0</v>
      </c>
      <c r="AD712" s="43">
        <f>SUMIFS(
     UA[AmountYTD],
     UA[CompanyShortName],AD$5,
     UA[Source],Source,
     UA[Year],Year,
     UA[Month],Month,
     UA[AccountCode],$B712&amp;$C712,
     UA[GroupStructure],GroupStructure
  )</f>
        <v>0</v>
      </c>
      <c r="AF712" s="43">
        <f>SUMIFS(
     UA[AmountYTD],
     UA[CompanyShortName],AF$5,
     UA[Source],Source,
     UA[Year],Year,
     UA[Month],Month,
     UA[AccountCode],$B712&amp;$C712,
     UA[GroupStructure],GroupStructure
  )</f>
        <v>0</v>
      </c>
      <c r="AH712" s="43">
        <f>SUMIFS(
     UA[AmountYTD],
     UA[CompanyShortName],AH$5,
     UA[Source],Source,
     UA[Year],Year,
     UA[Month],Month,
     UA[AccountCode],$B712&amp;$C712,
     UA[GroupStructure],GroupStructure
  )</f>
        <v>0</v>
      </c>
      <c r="AJ712" s="43">
        <f>SUMIFS(
     UA[AmountYTD],
     UA[CompanyShortName],AJ$5,
     UA[Source],Source,
     UA[Year],Year,
     UA[Month],Month,
     UA[AccountCode],$B712&amp;$C712,
     UA[GroupStructure],GroupStructure
  )</f>
        <v>0</v>
      </c>
      <c r="AL712" s="43">
        <f>SUMIFS(
     UA[AmountYTD],
     UA[CompanyShortName],AL$5,
     UA[Source],Source,
     UA[Year],Year,
     UA[Month],Month,
     UA[AccountCode],$B712&amp;$C712,
     UA[GroupStructure],GroupStructure
  )</f>
        <v>0</v>
      </c>
      <c r="AN712" s="43">
        <f>SUMIFS(
     UA[AmountYTD],
     UA[CompanyShortName],AN$5,
     UA[Source],Source,
     UA[Year],Year,
     UA[Month],Month,
     UA[AccountCode],$B712&amp;$C712,
     UA[GroupStructure],GroupStructure
  )</f>
        <v>0</v>
      </c>
      <c r="AP712" s="43">
        <f>SUMIFS(
     UA[AmountYTD],
     UA[CompanyShortName],AP$5,
     UA[Source],Source,
     UA[Year],Year,
     UA[Month],Month,
     UA[AccountCode],$B712&amp;$C712,
     UA[GroupStructure],GroupStructure
  )</f>
        <v>0</v>
      </c>
      <c r="AR712" s="43">
        <f>SUMIFS(
     UA[AmountYTD],
     UA[CompanyShortName],AR$5,
     UA[Source],Source,
     UA[Year],Year,
     UA[Month],Month,
     UA[AccountCode],$B712&amp;$C712,
     UA[GroupStructure],GroupStructure
  )</f>
        <v>0</v>
      </c>
    </row>
    <row r="713" spans="1:45" ht="17.100000000000001" hidden="1" customHeight="1" outlineLevel="2" x14ac:dyDescent="0.25">
      <c r="B713" s="4">
        <f t="shared" si="918"/>
        <v>0</v>
      </c>
      <c r="C713" s="4">
        <f t="shared" si="919"/>
        <v>150</v>
      </c>
      <c r="D713" s="4" t="str">
        <f>IFERROR(VLOOKUP($B713&amp;$C713,GA[],2,FALSE),"")</f>
        <v/>
      </c>
      <c r="F713" s="43">
        <f>SUMIFS(
     UA[AmountYTD],
     UA[CompanyShortName],F$5,
     UA[Source],Source,
     UA[Year],Year,
     UA[Month],Month,
     UA[AccountCode],$B713&amp;$C713,
     UA[GroupStructure],GroupStructure
  )</f>
        <v>0</v>
      </c>
      <c r="H713" s="43">
        <f>SUMIFS(
     UA[AmountYTD],
     UA[CompanyShortName],H$5,
     UA[Source],Source,
     UA[Year],Year,
     UA[Month],Month,
     UA[AccountCode],$B713&amp;$C713,
     UA[GroupStructure],GroupStructure
  )</f>
        <v>0</v>
      </c>
      <c r="J713" s="43">
        <f>SUMIFS(
     UA[AmountYTD],
     UA[CompanyShortName],J$5,
     UA[Source],Source,
     UA[Year],Year,
     UA[Month],Month,
     UA[AccountCode],$B713&amp;$C713,
     UA[GroupStructure],GroupStructure
  )</f>
        <v>0</v>
      </c>
      <c r="L713" s="43">
        <f>SUMIFS(
     UA[AmountYTD],
     UA[CompanyShortName],L$5,
     UA[Source],Source,
     UA[Year],Year,
     UA[Month],Month,
     UA[AccountCode],$B713&amp;$C713,
     UA[GroupStructure],GroupStructure
  )</f>
        <v>0</v>
      </c>
      <c r="N713" s="43">
        <f>SUMIFS(
     UA[AmountYTD],
     UA[CompanyShortName],N$5,
     UA[Source],Source,
     UA[Year],Year,
     UA[Month],Month,
     UA[AccountCode],$B713&amp;$C713,
     UA[GroupStructure],GroupStructure
  )</f>
        <v>0</v>
      </c>
      <c r="P713" s="43">
        <f>SUMIFS(
     UA[AmountYTD],
     UA[CompanyShortName],P$5,
     UA[Source],Source,
     UA[Year],Year,
     UA[Month],Month,
     UA[AccountCode],$B713&amp;$C713,
     UA[GroupStructure],GroupStructure
  )</f>
        <v>0</v>
      </c>
      <c r="R713" s="43">
        <f>SUMIFS(
     UA[AmountYTD],
     UA[CompanyShortName],R$5,
     UA[Source],Source,
     UA[Year],Year,
     UA[Month],Month,
     UA[AccountCode],$B713&amp;$C713,
     UA[GroupStructure],GroupStructure
  )</f>
        <v>0</v>
      </c>
      <c r="T713" s="43">
        <f>SUMIFS(
     UA[AmountYTD],
     UA[CompanyShortName],T$5,
     UA[Source],Source,
     UA[Year],Year,
     UA[Month],Month,
     UA[AccountCode],$B713&amp;$C713,
     UA[GroupStructure],GroupStructure
  )</f>
        <v>0</v>
      </c>
      <c r="V713" s="43">
        <f>SUMIFS(
     UA[AmountYTD],
     UA[CompanyShortName],V$5,
     UA[Source],Source,
     UA[Year],Year,
     UA[Month],Month,
     UA[AccountCode],$B713&amp;$C713,
     UA[GroupStructure],GroupStructure
  )</f>
        <v>0</v>
      </c>
      <c r="X713" s="43">
        <f>SUMIFS(
     UA[AmountYTD],
     UA[CompanyShortName],X$5,
     UA[Source],Source,
     UA[Year],Year,
     UA[Month],Month,
     UA[AccountCode],$B713&amp;$C713,
     UA[GroupStructure],GroupStructure
  )</f>
        <v>0</v>
      </c>
      <c r="Z713" s="43">
        <f>SUMIFS(
     UA[AmountYTD],
     UA[CompanyShortName],Z$5,
     UA[Source],Source,
     UA[Year],Year,
     UA[Month],Month,
     UA[AccountCode],$B713&amp;$C713,
     UA[GroupStructure],GroupStructure
  )</f>
        <v>0</v>
      </c>
      <c r="AB713" s="43">
        <f>SUMIFS(
     UA[AmountYTD],
     UA[CompanyShortName],AB$5,
     UA[Source],Source,
     UA[Year],Year,
     UA[Month],Month,
     UA[AccountCode],$B713&amp;$C713,
     UA[GroupStructure],GroupStructure
  )</f>
        <v>0</v>
      </c>
      <c r="AD713" s="43">
        <f>SUMIFS(
     UA[AmountYTD],
     UA[CompanyShortName],AD$5,
     UA[Source],Source,
     UA[Year],Year,
     UA[Month],Month,
     UA[AccountCode],$B713&amp;$C713,
     UA[GroupStructure],GroupStructure
  )</f>
        <v>0</v>
      </c>
      <c r="AF713" s="43">
        <f>SUMIFS(
     UA[AmountYTD],
     UA[CompanyShortName],AF$5,
     UA[Source],Source,
     UA[Year],Year,
     UA[Month],Month,
     UA[AccountCode],$B713&amp;$C713,
     UA[GroupStructure],GroupStructure
  )</f>
        <v>0</v>
      </c>
      <c r="AH713" s="43">
        <f>SUMIFS(
     UA[AmountYTD],
     UA[CompanyShortName],AH$5,
     UA[Source],Source,
     UA[Year],Year,
     UA[Month],Month,
     UA[AccountCode],$B713&amp;$C713,
     UA[GroupStructure],GroupStructure
  )</f>
        <v>0</v>
      </c>
      <c r="AJ713" s="43">
        <f>SUMIFS(
     UA[AmountYTD],
     UA[CompanyShortName],AJ$5,
     UA[Source],Source,
     UA[Year],Year,
     UA[Month],Month,
     UA[AccountCode],$B713&amp;$C713,
     UA[GroupStructure],GroupStructure
  )</f>
        <v>0</v>
      </c>
      <c r="AL713" s="43">
        <f>SUMIFS(
     UA[AmountYTD],
     UA[CompanyShortName],AL$5,
     UA[Source],Source,
     UA[Year],Year,
     UA[Month],Month,
     UA[AccountCode],$B713&amp;$C713,
     UA[GroupStructure],GroupStructure
  )</f>
        <v>0</v>
      </c>
      <c r="AN713" s="43">
        <f>SUMIFS(
     UA[AmountYTD],
     UA[CompanyShortName],AN$5,
     UA[Source],Source,
     UA[Year],Year,
     UA[Month],Month,
     UA[AccountCode],$B713&amp;$C713,
     UA[GroupStructure],GroupStructure
  )</f>
        <v>0</v>
      </c>
      <c r="AP713" s="43">
        <f>SUMIFS(
     UA[AmountYTD],
     UA[CompanyShortName],AP$5,
     UA[Source],Source,
     UA[Year],Year,
     UA[Month],Month,
     UA[AccountCode],$B713&amp;$C713,
     UA[GroupStructure],GroupStructure
  )</f>
        <v>0</v>
      </c>
      <c r="AR713" s="43">
        <f>SUMIFS(
     UA[AmountYTD],
     UA[CompanyShortName],AR$5,
     UA[Source],Source,
     UA[Year],Year,
     UA[Month],Month,
     UA[AccountCode],$B713&amp;$C713,
     UA[GroupStructure],GroupStructure
  )</f>
        <v>0</v>
      </c>
    </row>
    <row r="714" spans="1:45" ht="17.100000000000001" hidden="1" customHeight="1" outlineLevel="2" x14ac:dyDescent="0.25">
      <c r="B714" s="4">
        <f t="shared" si="918"/>
        <v>0</v>
      </c>
      <c r="C714" s="4">
        <f t="shared" si="919"/>
        <v>160</v>
      </c>
      <c r="D714" s="4" t="str">
        <f>IFERROR(VLOOKUP($B714&amp;$C714,GA[],2,FALSE),"")</f>
        <v/>
      </c>
      <c r="F714" s="43">
        <f>SUMIFS(
     UA[AmountYTD],
     UA[CompanyShortName],F$5,
     UA[Source],Source,
     UA[Year],Year,
     UA[Month],Month,
     UA[AccountCode],$B714&amp;$C714,
     UA[GroupStructure],GroupStructure
  )</f>
        <v>0</v>
      </c>
      <c r="H714" s="43">
        <f>SUMIFS(
     UA[AmountYTD],
     UA[CompanyShortName],H$5,
     UA[Source],Source,
     UA[Year],Year,
     UA[Month],Month,
     UA[AccountCode],$B714&amp;$C714,
     UA[GroupStructure],GroupStructure
  )</f>
        <v>0</v>
      </c>
      <c r="J714" s="43">
        <f>SUMIFS(
     UA[AmountYTD],
     UA[CompanyShortName],J$5,
     UA[Source],Source,
     UA[Year],Year,
     UA[Month],Month,
     UA[AccountCode],$B714&amp;$C714,
     UA[GroupStructure],GroupStructure
  )</f>
        <v>0</v>
      </c>
      <c r="L714" s="43">
        <f>SUMIFS(
     UA[AmountYTD],
     UA[CompanyShortName],L$5,
     UA[Source],Source,
     UA[Year],Year,
     UA[Month],Month,
     UA[AccountCode],$B714&amp;$C714,
     UA[GroupStructure],GroupStructure
  )</f>
        <v>0</v>
      </c>
      <c r="N714" s="43">
        <f>SUMIFS(
     UA[AmountYTD],
     UA[CompanyShortName],N$5,
     UA[Source],Source,
     UA[Year],Year,
     UA[Month],Month,
     UA[AccountCode],$B714&amp;$C714,
     UA[GroupStructure],GroupStructure
  )</f>
        <v>0</v>
      </c>
      <c r="P714" s="43">
        <f>SUMIFS(
     UA[AmountYTD],
     UA[CompanyShortName],P$5,
     UA[Source],Source,
     UA[Year],Year,
     UA[Month],Month,
     UA[AccountCode],$B714&amp;$C714,
     UA[GroupStructure],GroupStructure
  )</f>
        <v>0</v>
      </c>
      <c r="R714" s="43">
        <f>SUMIFS(
     UA[AmountYTD],
     UA[CompanyShortName],R$5,
     UA[Source],Source,
     UA[Year],Year,
     UA[Month],Month,
     UA[AccountCode],$B714&amp;$C714,
     UA[GroupStructure],GroupStructure
  )</f>
        <v>0</v>
      </c>
      <c r="T714" s="43">
        <f>SUMIFS(
     UA[AmountYTD],
     UA[CompanyShortName],T$5,
     UA[Source],Source,
     UA[Year],Year,
     UA[Month],Month,
     UA[AccountCode],$B714&amp;$C714,
     UA[GroupStructure],GroupStructure
  )</f>
        <v>0</v>
      </c>
      <c r="V714" s="43">
        <f>SUMIFS(
     UA[AmountYTD],
     UA[CompanyShortName],V$5,
     UA[Source],Source,
     UA[Year],Year,
     UA[Month],Month,
     UA[AccountCode],$B714&amp;$C714,
     UA[GroupStructure],GroupStructure
  )</f>
        <v>0</v>
      </c>
      <c r="X714" s="43">
        <f>SUMIFS(
     UA[AmountYTD],
     UA[CompanyShortName],X$5,
     UA[Source],Source,
     UA[Year],Year,
     UA[Month],Month,
     UA[AccountCode],$B714&amp;$C714,
     UA[GroupStructure],GroupStructure
  )</f>
        <v>0</v>
      </c>
      <c r="Z714" s="43">
        <f>SUMIFS(
     UA[AmountYTD],
     UA[CompanyShortName],Z$5,
     UA[Source],Source,
     UA[Year],Year,
     UA[Month],Month,
     UA[AccountCode],$B714&amp;$C714,
     UA[GroupStructure],GroupStructure
  )</f>
        <v>0</v>
      </c>
      <c r="AB714" s="43">
        <f>SUMIFS(
     UA[AmountYTD],
     UA[CompanyShortName],AB$5,
     UA[Source],Source,
     UA[Year],Year,
     UA[Month],Month,
     UA[AccountCode],$B714&amp;$C714,
     UA[GroupStructure],GroupStructure
  )</f>
        <v>0</v>
      </c>
      <c r="AD714" s="43">
        <f>SUMIFS(
     UA[AmountYTD],
     UA[CompanyShortName],AD$5,
     UA[Source],Source,
     UA[Year],Year,
     UA[Month],Month,
     UA[AccountCode],$B714&amp;$C714,
     UA[GroupStructure],GroupStructure
  )</f>
        <v>0</v>
      </c>
      <c r="AF714" s="43">
        <f>SUMIFS(
     UA[AmountYTD],
     UA[CompanyShortName],AF$5,
     UA[Source],Source,
     UA[Year],Year,
     UA[Month],Month,
     UA[AccountCode],$B714&amp;$C714,
     UA[GroupStructure],GroupStructure
  )</f>
        <v>0</v>
      </c>
      <c r="AH714" s="43">
        <f>SUMIFS(
     UA[AmountYTD],
     UA[CompanyShortName],AH$5,
     UA[Source],Source,
     UA[Year],Year,
     UA[Month],Month,
     UA[AccountCode],$B714&amp;$C714,
     UA[GroupStructure],GroupStructure
  )</f>
        <v>0</v>
      </c>
      <c r="AJ714" s="43">
        <f>SUMIFS(
     UA[AmountYTD],
     UA[CompanyShortName],AJ$5,
     UA[Source],Source,
     UA[Year],Year,
     UA[Month],Month,
     UA[AccountCode],$B714&amp;$C714,
     UA[GroupStructure],GroupStructure
  )</f>
        <v>0</v>
      </c>
      <c r="AL714" s="43">
        <f>SUMIFS(
     UA[AmountYTD],
     UA[CompanyShortName],AL$5,
     UA[Source],Source,
     UA[Year],Year,
     UA[Month],Month,
     UA[AccountCode],$B714&amp;$C714,
     UA[GroupStructure],GroupStructure
  )</f>
        <v>0</v>
      </c>
      <c r="AN714" s="43">
        <f>SUMIFS(
     UA[AmountYTD],
     UA[CompanyShortName],AN$5,
     UA[Source],Source,
     UA[Year],Year,
     UA[Month],Month,
     UA[AccountCode],$B714&amp;$C714,
     UA[GroupStructure],GroupStructure
  )</f>
        <v>0</v>
      </c>
      <c r="AP714" s="43">
        <f>SUMIFS(
     UA[AmountYTD],
     UA[CompanyShortName],AP$5,
     UA[Source],Source,
     UA[Year],Year,
     UA[Month],Month,
     UA[AccountCode],$B714&amp;$C714,
     UA[GroupStructure],GroupStructure
  )</f>
        <v>0</v>
      </c>
      <c r="AR714" s="43">
        <f>SUMIFS(
     UA[AmountYTD],
     UA[CompanyShortName],AR$5,
     UA[Source],Source,
     UA[Year],Year,
     UA[Month],Month,
     UA[AccountCode],$B714&amp;$C714,
     UA[GroupStructure],GroupStructure
  )</f>
        <v>0</v>
      </c>
    </row>
    <row r="715" spans="1:45" ht="17.100000000000001" hidden="1" customHeight="1" outlineLevel="2" x14ac:dyDescent="0.25">
      <c r="B715" s="4">
        <f t="shared" si="918"/>
        <v>0</v>
      </c>
      <c r="C715" s="4">
        <f t="shared" si="919"/>
        <v>170</v>
      </c>
      <c r="D715" s="4" t="str">
        <f>IFERROR(VLOOKUP($B715&amp;$C715,GA[],2,FALSE),"")</f>
        <v/>
      </c>
      <c r="F715" s="43">
        <f>SUMIFS(
     UA[AmountYTD],
     UA[CompanyShortName],F$5,
     UA[Source],Source,
     UA[Year],Year,
     UA[Month],Month,
     UA[AccountCode],$B715&amp;$C715,
     UA[GroupStructure],GroupStructure
  )</f>
        <v>0</v>
      </c>
      <c r="H715" s="43">
        <f>SUMIFS(
     UA[AmountYTD],
     UA[CompanyShortName],H$5,
     UA[Source],Source,
     UA[Year],Year,
     UA[Month],Month,
     UA[AccountCode],$B715&amp;$C715,
     UA[GroupStructure],GroupStructure
  )</f>
        <v>0</v>
      </c>
      <c r="J715" s="43">
        <f>SUMIFS(
     UA[AmountYTD],
     UA[CompanyShortName],J$5,
     UA[Source],Source,
     UA[Year],Year,
     UA[Month],Month,
     UA[AccountCode],$B715&amp;$C715,
     UA[GroupStructure],GroupStructure
  )</f>
        <v>0</v>
      </c>
      <c r="L715" s="43">
        <f>SUMIFS(
     UA[AmountYTD],
     UA[CompanyShortName],L$5,
     UA[Source],Source,
     UA[Year],Year,
     UA[Month],Month,
     UA[AccountCode],$B715&amp;$C715,
     UA[GroupStructure],GroupStructure
  )</f>
        <v>0</v>
      </c>
      <c r="N715" s="43">
        <f>SUMIFS(
     UA[AmountYTD],
     UA[CompanyShortName],N$5,
     UA[Source],Source,
     UA[Year],Year,
     UA[Month],Month,
     UA[AccountCode],$B715&amp;$C715,
     UA[GroupStructure],GroupStructure
  )</f>
        <v>0</v>
      </c>
      <c r="P715" s="43">
        <f>SUMIFS(
     UA[AmountYTD],
     UA[CompanyShortName],P$5,
     UA[Source],Source,
     UA[Year],Year,
     UA[Month],Month,
     UA[AccountCode],$B715&amp;$C715,
     UA[GroupStructure],GroupStructure
  )</f>
        <v>0</v>
      </c>
      <c r="R715" s="43">
        <f>SUMIFS(
     UA[AmountYTD],
     UA[CompanyShortName],R$5,
     UA[Source],Source,
     UA[Year],Year,
     UA[Month],Month,
     UA[AccountCode],$B715&amp;$C715,
     UA[GroupStructure],GroupStructure
  )</f>
        <v>0</v>
      </c>
      <c r="T715" s="43">
        <f>SUMIFS(
     UA[AmountYTD],
     UA[CompanyShortName],T$5,
     UA[Source],Source,
     UA[Year],Year,
     UA[Month],Month,
     UA[AccountCode],$B715&amp;$C715,
     UA[GroupStructure],GroupStructure
  )</f>
        <v>0</v>
      </c>
      <c r="V715" s="43">
        <f>SUMIFS(
     UA[AmountYTD],
     UA[CompanyShortName],V$5,
     UA[Source],Source,
     UA[Year],Year,
     UA[Month],Month,
     UA[AccountCode],$B715&amp;$C715,
     UA[GroupStructure],GroupStructure
  )</f>
        <v>0</v>
      </c>
      <c r="X715" s="43">
        <f>SUMIFS(
     UA[AmountYTD],
     UA[CompanyShortName],X$5,
     UA[Source],Source,
     UA[Year],Year,
     UA[Month],Month,
     UA[AccountCode],$B715&amp;$C715,
     UA[GroupStructure],GroupStructure
  )</f>
        <v>0</v>
      </c>
      <c r="Z715" s="43">
        <f>SUMIFS(
     UA[AmountYTD],
     UA[CompanyShortName],Z$5,
     UA[Source],Source,
     UA[Year],Year,
     UA[Month],Month,
     UA[AccountCode],$B715&amp;$C715,
     UA[GroupStructure],GroupStructure
  )</f>
        <v>0</v>
      </c>
      <c r="AB715" s="43">
        <f>SUMIFS(
     UA[AmountYTD],
     UA[CompanyShortName],AB$5,
     UA[Source],Source,
     UA[Year],Year,
     UA[Month],Month,
     UA[AccountCode],$B715&amp;$C715,
     UA[GroupStructure],GroupStructure
  )</f>
        <v>0</v>
      </c>
      <c r="AD715" s="43">
        <f>SUMIFS(
     UA[AmountYTD],
     UA[CompanyShortName],AD$5,
     UA[Source],Source,
     UA[Year],Year,
     UA[Month],Month,
     UA[AccountCode],$B715&amp;$C715,
     UA[GroupStructure],GroupStructure
  )</f>
        <v>0</v>
      </c>
      <c r="AF715" s="43">
        <f>SUMIFS(
     UA[AmountYTD],
     UA[CompanyShortName],AF$5,
     UA[Source],Source,
     UA[Year],Year,
     UA[Month],Month,
     UA[AccountCode],$B715&amp;$C715,
     UA[GroupStructure],GroupStructure
  )</f>
        <v>0</v>
      </c>
      <c r="AH715" s="43">
        <f>SUMIFS(
     UA[AmountYTD],
     UA[CompanyShortName],AH$5,
     UA[Source],Source,
     UA[Year],Year,
     UA[Month],Month,
     UA[AccountCode],$B715&amp;$C715,
     UA[GroupStructure],GroupStructure
  )</f>
        <v>0</v>
      </c>
      <c r="AJ715" s="43">
        <f>SUMIFS(
     UA[AmountYTD],
     UA[CompanyShortName],AJ$5,
     UA[Source],Source,
     UA[Year],Year,
     UA[Month],Month,
     UA[AccountCode],$B715&amp;$C715,
     UA[GroupStructure],GroupStructure
  )</f>
        <v>0</v>
      </c>
      <c r="AL715" s="43">
        <f>SUMIFS(
     UA[AmountYTD],
     UA[CompanyShortName],AL$5,
     UA[Source],Source,
     UA[Year],Year,
     UA[Month],Month,
     UA[AccountCode],$B715&amp;$C715,
     UA[GroupStructure],GroupStructure
  )</f>
        <v>0</v>
      </c>
      <c r="AN715" s="43">
        <f>SUMIFS(
     UA[AmountYTD],
     UA[CompanyShortName],AN$5,
     UA[Source],Source,
     UA[Year],Year,
     UA[Month],Month,
     UA[AccountCode],$B715&amp;$C715,
     UA[GroupStructure],GroupStructure
  )</f>
        <v>0</v>
      </c>
      <c r="AP715" s="43">
        <f>SUMIFS(
     UA[AmountYTD],
     UA[CompanyShortName],AP$5,
     UA[Source],Source,
     UA[Year],Year,
     UA[Month],Month,
     UA[AccountCode],$B715&amp;$C715,
     UA[GroupStructure],GroupStructure
  )</f>
        <v>0</v>
      </c>
      <c r="AR715" s="43">
        <f>SUMIFS(
     UA[AmountYTD],
     UA[CompanyShortName],AR$5,
     UA[Source],Source,
     UA[Year],Year,
     UA[Month],Month,
     UA[AccountCode],$B715&amp;$C715,
     UA[GroupStructure],GroupStructure
  )</f>
        <v>0</v>
      </c>
    </row>
    <row r="716" spans="1:45" s="5" customFormat="1" ht="17.100000000000001" hidden="1" customHeight="1" outlineLevel="2" x14ac:dyDescent="0.25">
      <c r="A716" s="58"/>
      <c r="B716" s="58">
        <f t="shared" si="918"/>
        <v>0</v>
      </c>
      <c r="C716" s="58">
        <f>C706</f>
        <v>199</v>
      </c>
      <c r="D716" s="58" t="str">
        <f>IFERROR(VLOOKUP($B716&amp;$C716,GA[],2,FALSE),"")</f>
        <v/>
      </c>
      <c r="E716" s="60"/>
      <c r="F716" s="61">
        <f>SUMIFS(
     UA[AmountYTD],
     UA[CompanyShortName],F$5,
     UA[Source],Source,
     UA[Year],Year,
     UA[Month],Month,
     UA[AccountCode],$B716&amp;$C716,
     UA[GroupStructure],GroupStructure
  )</f>
        <v>0</v>
      </c>
      <c r="G716" s="60"/>
      <c r="H716" s="61">
        <f>SUMIFS(
     UA[AmountYTD],
     UA[CompanyShortName],H$5,
     UA[Source],Source,
     UA[Year],Year,
     UA[Month],Month,
     UA[AccountCode],$B716&amp;$C716,
     UA[GroupStructure],GroupStructure
  )</f>
        <v>0</v>
      </c>
      <c r="I716" s="60"/>
      <c r="J716" s="61">
        <f>SUMIFS(
     UA[AmountYTD],
     UA[CompanyShortName],J$5,
     UA[Source],Source,
     UA[Year],Year,
     UA[Month],Month,
     UA[AccountCode],$B716&amp;$C716,
     UA[GroupStructure],GroupStructure
  )</f>
        <v>0</v>
      </c>
      <c r="K716" s="60"/>
      <c r="L716" s="61">
        <f>SUMIFS(
     UA[AmountYTD],
     UA[CompanyShortName],L$5,
     UA[Source],Source,
     UA[Year],Year,
     UA[Month],Month,
     UA[AccountCode],$B716&amp;$C716,
     UA[GroupStructure],GroupStructure
  )</f>
        <v>0</v>
      </c>
      <c r="M716" s="60"/>
      <c r="N716" s="61">
        <f>SUMIFS(
     UA[AmountYTD],
     UA[CompanyShortName],N$5,
     UA[Source],Source,
     UA[Year],Year,
     UA[Month],Month,
     UA[AccountCode],$B716&amp;$C716,
     UA[GroupStructure],GroupStructure
  )</f>
        <v>0</v>
      </c>
      <c r="O716" s="60"/>
      <c r="P716" s="61">
        <f>SUMIFS(
     UA[AmountYTD],
     UA[CompanyShortName],P$5,
     UA[Source],Source,
     UA[Year],Year,
     UA[Month],Month,
     UA[AccountCode],$B716&amp;$C716,
     UA[GroupStructure],GroupStructure
  )</f>
        <v>0</v>
      </c>
      <c r="Q716" s="60"/>
      <c r="R716" s="61">
        <f>SUMIFS(
     UA[AmountYTD],
     UA[CompanyShortName],R$5,
     UA[Source],Source,
     UA[Year],Year,
     UA[Month],Month,
     UA[AccountCode],$B716&amp;$C716,
     UA[GroupStructure],GroupStructure
  )</f>
        <v>0</v>
      </c>
      <c r="S716" s="60"/>
      <c r="T716" s="61">
        <f>SUMIFS(
     UA[AmountYTD],
     UA[CompanyShortName],T$5,
     UA[Source],Source,
     UA[Year],Year,
     UA[Month],Month,
     UA[AccountCode],$B716&amp;$C716,
     UA[GroupStructure],GroupStructure
  )</f>
        <v>0</v>
      </c>
      <c r="U716" s="60"/>
      <c r="V716" s="61">
        <f>SUMIFS(
     UA[AmountYTD],
     UA[CompanyShortName],V$5,
     UA[Source],Source,
     UA[Year],Year,
     UA[Month],Month,
     UA[AccountCode],$B716&amp;$C716,
     UA[GroupStructure],GroupStructure
  )</f>
        <v>0</v>
      </c>
      <c r="W716" s="60"/>
      <c r="X716" s="61">
        <f>SUMIFS(
     UA[AmountYTD],
     UA[CompanyShortName],X$5,
     UA[Source],Source,
     UA[Year],Year,
     UA[Month],Month,
     UA[AccountCode],$B716&amp;$C716,
     UA[GroupStructure],GroupStructure
  )</f>
        <v>0</v>
      </c>
      <c r="Y716" s="60"/>
      <c r="Z716" s="61">
        <f>SUMIFS(
     UA[AmountYTD],
     UA[CompanyShortName],Z$5,
     UA[Source],Source,
     UA[Year],Year,
     UA[Month],Month,
     UA[AccountCode],$B716&amp;$C716,
     UA[GroupStructure],GroupStructure
  )</f>
        <v>0</v>
      </c>
      <c r="AA716" s="60"/>
      <c r="AB716" s="61">
        <f>SUMIFS(
     UA[AmountYTD],
     UA[CompanyShortName],AB$5,
     UA[Source],Source,
     UA[Year],Year,
     UA[Month],Month,
     UA[AccountCode],$B716&amp;$C716,
     UA[GroupStructure],GroupStructure
  )</f>
        <v>0</v>
      </c>
      <c r="AC716" s="60"/>
      <c r="AD716" s="61">
        <f>SUMIFS(
     UA[AmountYTD],
     UA[CompanyShortName],AD$5,
     UA[Source],Source,
     UA[Year],Year,
     UA[Month],Month,
     UA[AccountCode],$B716&amp;$C716,
     UA[GroupStructure],GroupStructure
  )</f>
        <v>0</v>
      </c>
      <c r="AE716" s="60"/>
      <c r="AF716" s="61">
        <f>SUMIFS(
     UA[AmountYTD],
     UA[CompanyShortName],AF$5,
     UA[Source],Source,
     UA[Year],Year,
     UA[Month],Month,
     UA[AccountCode],$B716&amp;$C716,
     UA[GroupStructure],GroupStructure
  )</f>
        <v>0</v>
      </c>
      <c r="AG716" s="60"/>
      <c r="AH716" s="61">
        <f>SUMIFS(
     UA[AmountYTD],
     UA[CompanyShortName],AH$5,
     UA[Source],Source,
     UA[Year],Year,
     UA[Month],Month,
     UA[AccountCode],$B716&amp;$C716,
     UA[GroupStructure],GroupStructure
  )</f>
        <v>0</v>
      </c>
      <c r="AI716" s="60"/>
      <c r="AJ716" s="61">
        <f>SUMIFS(
     UA[AmountYTD],
     UA[CompanyShortName],AJ$5,
     UA[Source],Source,
     UA[Year],Year,
     UA[Month],Month,
     UA[AccountCode],$B716&amp;$C716,
     UA[GroupStructure],GroupStructure
  )</f>
        <v>0</v>
      </c>
      <c r="AK716" s="60"/>
      <c r="AL716" s="61">
        <f>SUMIFS(
     UA[AmountYTD],
     UA[CompanyShortName],AL$5,
     UA[Source],Source,
     UA[Year],Year,
     UA[Month],Month,
     UA[AccountCode],$B716&amp;$C716,
     UA[GroupStructure],GroupStructure
  )</f>
        <v>0</v>
      </c>
      <c r="AM716" s="60"/>
      <c r="AN716" s="61">
        <f>SUMIFS(
     UA[AmountYTD],
     UA[CompanyShortName],AN$5,
     UA[Source],Source,
     UA[Year],Year,
     UA[Month],Month,
     UA[AccountCode],$B716&amp;$C716,
     UA[GroupStructure],GroupStructure
  )</f>
        <v>0</v>
      </c>
      <c r="AO716" s="60"/>
      <c r="AP716" s="61">
        <f>SUMIFS(
     UA[AmountYTD],
     UA[CompanyShortName],AP$5,
     UA[Source],Source,
     UA[Year],Year,
     UA[Month],Month,
     UA[AccountCode],$B716&amp;$C716,
     UA[GroupStructure],GroupStructure
  )</f>
        <v>0</v>
      </c>
      <c r="AQ716" s="60"/>
      <c r="AR716" s="61">
        <f>SUMIFS(
     UA[AmountYTD],
     UA[CompanyShortName],AR$5,
     UA[Source],Source,
     UA[Year],Year,
     UA[Month],Month,
     UA[AccountCode],$B716&amp;$C716,
     UA[GroupStructure],GroupStructure
  )</f>
        <v>0</v>
      </c>
      <c r="AS716" s="60"/>
    </row>
    <row r="717" spans="1:45" ht="17.100000000000001" hidden="1" customHeight="1" outlineLevel="2" x14ac:dyDescent="0.25">
      <c r="D717" s="4" t="s">
        <v>125</v>
      </c>
      <c r="F717" s="43">
        <f>F716-SUM(F709:F715)</f>
        <v>0</v>
      </c>
      <c r="H717" s="43">
        <f>H716-SUM(H709:H715)</f>
        <v>0</v>
      </c>
      <c r="J717" s="43">
        <f>J716-SUM(J709:J715)</f>
        <v>0</v>
      </c>
      <c r="L717" s="43">
        <f>L716-SUM(L709:L715)</f>
        <v>0</v>
      </c>
      <c r="N717" s="43">
        <f>N716-SUM(N709:N715)</f>
        <v>0</v>
      </c>
      <c r="P717" s="43">
        <f>P716-SUM(P709:P715)</f>
        <v>0</v>
      </c>
      <c r="R717" s="43">
        <f>R716-SUM(R709:R715)</f>
        <v>0</v>
      </c>
      <c r="T717" s="43">
        <f>T716-SUM(T709:T715)</f>
        <v>0</v>
      </c>
      <c r="V717" s="43">
        <f>V716-SUM(V709:V715)</f>
        <v>0</v>
      </c>
      <c r="X717" s="43">
        <f>X716-SUM(X709:X715)</f>
        <v>0</v>
      </c>
      <c r="Z717" s="43">
        <f>Z716-SUM(Z709:Z715)</f>
        <v>0</v>
      </c>
      <c r="AB717" s="43">
        <f>AB716-SUM(AB709:AB715)</f>
        <v>0</v>
      </c>
      <c r="AD717" s="43">
        <f>AD716-SUM(AD709:AD715)</f>
        <v>0</v>
      </c>
      <c r="AF717" s="43">
        <f>AF716-SUM(AF709:AF715)</f>
        <v>0</v>
      </c>
      <c r="AH717" s="43">
        <f>AH716-SUM(AH709:AH715)</f>
        <v>0</v>
      </c>
      <c r="AJ717" s="43">
        <f>AJ716-SUM(AJ709:AJ715)</f>
        <v>0</v>
      </c>
      <c r="AL717" s="43">
        <f>AL716-SUM(AL709:AL715)</f>
        <v>0</v>
      </c>
      <c r="AN717" s="43">
        <f>AN716-SUM(AN709:AN715)</f>
        <v>0</v>
      </c>
      <c r="AP717" s="43">
        <f>AP716-SUM(AP709:AP715)</f>
        <v>0</v>
      </c>
      <c r="AR717" s="43">
        <f>AR716-SUM(AR709:AR715)</f>
        <v>0</v>
      </c>
    </row>
    <row r="718" spans="1:45" ht="17.100000000000001" hidden="1" customHeight="1" outlineLevel="2" x14ac:dyDescent="0.25"/>
    <row r="719" spans="1:45" s="5" customFormat="1" ht="17.100000000000001" hidden="1" customHeight="1" outlineLevel="2" x14ac:dyDescent="0.25">
      <c r="A719" s="58"/>
      <c r="B719" s="58">
        <f>B716</f>
        <v>0</v>
      </c>
      <c r="C719" s="59">
        <v>399</v>
      </c>
      <c r="D719" s="58" t="e">
        <f>VLOOKUP($B719&amp;$C719,GA[],2,FALSE)&amp;"  -  PY"</f>
        <v>#N/A</v>
      </c>
      <c r="E719" s="60"/>
      <c r="F719" s="61">
        <f>SUMIFS(
     UA[AmountYTD],
     UA[CompanyShortName],F$5,
     UA[Source],Source,
     UA[Year],YearEndYear,
     UA[Month],YearEnd,
     UA[AccountCode],$B719&amp;$C719,
     UA[GroupStructure],GroupStructure
  )</f>
        <v>0</v>
      </c>
      <c r="G719" s="60"/>
      <c r="H719" s="61">
        <f>SUMIFS(
     UA[AmountYTD],
     UA[CompanyShortName],H$5,
     UA[Source],Source,
     UA[Year],YearEndYear,
     UA[Month],YearEnd,
     UA[AccountCode],$B719&amp;$C719,
     UA[GroupStructure],GroupStructure
  )</f>
        <v>0</v>
      </c>
      <c r="I719" s="60"/>
      <c r="J719" s="61">
        <f>SUMIFS(
     UA[AmountYTD],
     UA[CompanyShortName],J$5,
     UA[Source],Source,
     UA[Year],YearEndYear,
     UA[Month],YearEnd,
     UA[AccountCode],$B719&amp;$C719,
     UA[GroupStructure],GroupStructure
  )</f>
        <v>0</v>
      </c>
      <c r="K719" s="60"/>
      <c r="L719" s="61">
        <f>SUMIFS(
     UA[AmountYTD],
     UA[CompanyShortName],L$5,
     UA[Source],Source,
     UA[Year],YearEndYear,
     UA[Month],YearEnd,
     UA[AccountCode],$B719&amp;$C719,
     UA[GroupStructure],GroupStructure
  )</f>
        <v>0</v>
      </c>
      <c r="M719" s="60"/>
      <c r="N719" s="61">
        <f>SUMIFS(
     UA[AmountYTD],
     UA[CompanyShortName],N$5,
     UA[Source],Source,
     UA[Year],YearEndYear,
     UA[Month],YearEnd,
     UA[AccountCode],$B719&amp;$C719,
     UA[GroupStructure],GroupStructure
  )</f>
        <v>0</v>
      </c>
      <c r="O719" s="60"/>
      <c r="P719" s="61">
        <f>SUMIFS(
     UA[AmountYTD],
     UA[CompanyShortName],P$5,
     UA[Source],Source,
     UA[Year],YearEndYear,
     UA[Month],YearEnd,
     UA[AccountCode],$B719&amp;$C719,
     UA[GroupStructure],GroupStructure
  )</f>
        <v>0</v>
      </c>
      <c r="Q719" s="60"/>
      <c r="R719" s="61">
        <f>SUMIFS(
     UA[AmountYTD],
     UA[CompanyShortName],R$5,
     UA[Source],Source,
     UA[Year],YearEndYear,
     UA[Month],YearEnd,
     UA[AccountCode],$B719&amp;$C719,
     UA[GroupStructure],GroupStructure
  )</f>
        <v>0</v>
      </c>
      <c r="S719" s="60"/>
      <c r="T719" s="61">
        <f>SUMIFS(
     UA[AmountYTD],
     UA[CompanyShortName],T$5,
     UA[Source],Source,
     UA[Year],YearEndYear,
     UA[Month],YearEnd,
     UA[AccountCode],$B719&amp;$C719,
     UA[GroupStructure],GroupStructure
  )</f>
        <v>0</v>
      </c>
      <c r="U719" s="60"/>
      <c r="V719" s="61">
        <f>SUMIFS(
     UA[AmountYTD],
     UA[CompanyShortName],V$5,
     UA[Source],Source,
     UA[Year],YearEndYear,
     UA[Month],YearEnd,
     UA[AccountCode],$B719&amp;$C719,
     UA[GroupStructure],GroupStructure
  )</f>
        <v>0</v>
      </c>
      <c r="W719" s="60"/>
      <c r="X719" s="61">
        <f>SUMIFS(
     UA[AmountYTD],
     UA[CompanyShortName],X$5,
     UA[Source],Source,
     UA[Year],YearEndYear,
     UA[Month],YearEnd,
     UA[AccountCode],$B719&amp;$C719,
     UA[GroupStructure],GroupStructure
  )</f>
        <v>0</v>
      </c>
      <c r="Y719" s="60"/>
      <c r="Z719" s="61">
        <f>SUMIFS(
     UA[AmountYTD],
     UA[CompanyShortName],Z$5,
     UA[Source],Source,
     UA[Year],YearEndYear,
     UA[Month],YearEnd,
     UA[AccountCode],$B719&amp;$C719,
     UA[GroupStructure],GroupStructure
  )</f>
        <v>0</v>
      </c>
      <c r="AA719" s="60"/>
      <c r="AB719" s="61">
        <f>SUMIFS(
     UA[AmountYTD],
     UA[CompanyShortName],AB$5,
     UA[Source],Source,
     UA[Year],YearEndYear,
     UA[Month],YearEnd,
     UA[AccountCode],$B719&amp;$C719,
     UA[GroupStructure],GroupStructure
  )</f>
        <v>0</v>
      </c>
      <c r="AC719" s="60"/>
      <c r="AD719" s="61">
        <f>SUMIFS(
     UA[AmountYTD],
     UA[CompanyShortName],AD$5,
     UA[Source],Source,
     UA[Year],YearEndYear,
     UA[Month],YearEnd,
     UA[AccountCode],$B719&amp;$C719,
     UA[GroupStructure],GroupStructure
  )</f>
        <v>0</v>
      </c>
      <c r="AE719" s="60"/>
      <c r="AF719" s="61">
        <f>SUMIFS(
     UA[AmountYTD],
     UA[CompanyShortName],AF$5,
     UA[Source],Source,
     UA[Year],YearEndYear,
     UA[Month],YearEnd,
     UA[AccountCode],$B719&amp;$C719,
     UA[GroupStructure],GroupStructure
  )</f>
        <v>0</v>
      </c>
      <c r="AG719" s="60"/>
      <c r="AH719" s="61">
        <f>SUMIFS(
     UA[AmountYTD],
     UA[CompanyShortName],AH$5,
     UA[Source],Source,
     UA[Year],YearEndYear,
     UA[Month],YearEnd,
     UA[AccountCode],$B719&amp;$C719,
     UA[GroupStructure],GroupStructure
  )</f>
        <v>0</v>
      </c>
      <c r="AI719" s="60"/>
      <c r="AJ719" s="61">
        <f>SUMIFS(
     UA[AmountYTD],
     UA[CompanyShortName],AJ$5,
     UA[Source],Source,
     UA[Year],YearEndYear,
     UA[Month],YearEnd,
     UA[AccountCode],$B719&amp;$C719,
     UA[GroupStructure],GroupStructure
  )</f>
        <v>0</v>
      </c>
      <c r="AK719" s="60"/>
      <c r="AL719" s="61">
        <f>SUMIFS(
     UA[AmountYTD],
     UA[CompanyShortName],AL$5,
     UA[Source],Source,
     UA[Year],YearEndYear,
     UA[Month],YearEnd,
     UA[AccountCode],$B719&amp;$C719,
     UA[GroupStructure],GroupStructure
  )</f>
        <v>0</v>
      </c>
      <c r="AM719" s="60"/>
      <c r="AN719" s="61">
        <f>SUMIFS(
     UA[AmountYTD],
     UA[CompanyShortName],AN$5,
     UA[Source],Source,
     UA[Year],YearEndYear,
     UA[Month],YearEnd,
     UA[AccountCode],$B719&amp;$C719,
     UA[GroupStructure],GroupStructure
  )</f>
        <v>0</v>
      </c>
      <c r="AO719" s="60"/>
      <c r="AP719" s="61">
        <f>SUMIFS(
     UA[AmountYTD],
     UA[CompanyShortName],AP$5,
     UA[Source],Source,
     UA[Year],YearEndYear,
     UA[Month],YearEnd,
     UA[AccountCode],$B719&amp;$C719,
     UA[GroupStructure],GroupStructure
  )</f>
        <v>0</v>
      </c>
      <c r="AQ719" s="60"/>
      <c r="AR719" s="61">
        <f>SUMIFS(
     UA[AmountYTD],
     UA[CompanyShortName],AR$5,
     UA[Source],Source,
     UA[Year],YearEndYear,
     UA[Month],YearEnd,
     UA[AccountCode],$B719&amp;$C719,
     UA[GroupStructure],GroupStructure
  )</f>
        <v>0</v>
      </c>
      <c r="AS719" s="60"/>
    </row>
    <row r="720" spans="1:45" ht="17.100000000000001" hidden="1" customHeight="1" outlineLevel="2" x14ac:dyDescent="0.25">
      <c r="D720" s="4" t="s">
        <v>124</v>
      </c>
      <c r="F720" s="43">
        <f>F722-F719</f>
        <v>0</v>
      </c>
      <c r="H720" s="43">
        <f t="shared" ref="H720" si="920">H722-H719</f>
        <v>0</v>
      </c>
      <c r="J720" s="43">
        <f t="shared" ref="J720" si="921">J722-J719</f>
        <v>0</v>
      </c>
      <c r="L720" s="43">
        <f t="shared" ref="L720" si="922">L722-L719</f>
        <v>0</v>
      </c>
      <c r="N720" s="43">
        <f t="shared" ref="N720" si="923">N722-N719</f>
        <v>0</v>
      </c>
      <c r="P720" s="43">
        <f t="shared" ref="P720" si="924">P722-P719</f>
        <v>0</v>
      </c>
      <c r="R720" s="43">
        <f t="shared" ref="R720" si="925">R722-R719</f>
        <v>0</v>
      </c>
      <c r="T720" s="43">
        <f t="shared" ref="T720" si="926">T722-T719</f>
        <v>0</v>
      </c>
      <c r="V720" s="43">
        <f t="shared" ref="V720" si="927">V722-V719</f>
        <v>0</v>
      </c>
      <c r="X720" s="43">
        <f t="shared" ref="X720" si="928">X722-X719</f>
        <v>0</v>
      </c>
      <c r="Z720" s="43">
        <f t="shared" ref="Z720" si="929">Z722-Z719</f>
        <v>0</v>
      </c>
      <c r="AB720" s="43">
        <f t="shared" ref="AB720" si="930">AB722-AB719</f>
        <v>0</v>
      </c>
      <c r="AD720" s="43">
        <f t="shared" ref="AD720" si="931">AD722-AD719</f>
        <v>0</v>
      </c>
      <c r="AF720" s="43">
        <f t="shared" ref="AF720" si="932">AF722-AF719</f>
        <v>0</v>
      </c>
      <c r="AH720" s="43">
        <f t="shared" ref="AH720" si="933">AH722-AH719</f>
        <v>0</v>
      </c>
      <c r="AJ720" s="43">
        <f t="shared" ref="AJ720" si="934">AJ722-AJ719</f>
        <v>0</v>
      </c>
      <c r="AL720" s="43">
        <f t="shared" ref="AL720" si="935">AL722-AL719</f>
        <v>0</v>
      </c>
      <c r="AN720" s="43">
        <f t="shared" ref="AN720" si="936">AN722-AN719</f>
        <v>0</v>
      </c>
      <c r="AP720" s="43">
        <f t="shared" ref="AP720" si="937">AP722-AP719</f>
        <v>0</v>
      </c>
      <c r="AR720" s="43">
        <f t="shared" ref="AR720" si="938">AR722-AR719</f>
        <v>0</v>
      </c>
    </row>
    <row r="721" spans="1:45" ht="17.100000000000001" hidden="1" customHeight="1" outlineLevel="2" x14ac:dyDescent="0.25"/>
    <row r="722" spans="1:45" ht="17.100000000000001" hidden="1" customHeight="1" outlineLevel="2" x14ac:dyDescent="0.25">
      <c r="B722" s="4">
        <f>B719</f>
        <v>0</v>
      </c>
      <c r="C722" s="41">
        <v>310</v>
      </c>
      <c r="D722" s="4" t="str">
        <f>IFERROR(VLOOKUP($B722&amp;$C722,GA[],2,FALSE),"")</f>
        <v/>
      </c>
      <c r="F722" s="43">
        <f>SUMIFS(
     UA[AmountYTD],
     UA[CompanyShortName],F$5,
     UA[Source],Source,
     UA[Year],Year,
     UA[Month],Month,
     UA[AccountCode],$B722&amp;$C722,
     UA[GroupStructure],GroupStructure
  )</f>
        <v>0</v>
      </c>
      <c r="H722" s="43">
        <f>SUMIFS(
     UA[AmountYTD],
     UA[CompanyShortName],H$5,
     UA[Source],Source,
     UA[Year],Year,
     UA[Month],Month,
     UA[AccountCode],$B722&amp;$C722,
     UA[GroupStructure],GroupStructure
  )</f>
        <v>0</v>
      </c>
      <c r="J722" s="43">
        <f>SUMIFS(
     UA[AmountYTD],
     UA[CompanyShortName],J$5,
     UA[Source],Source,
     UA[Year],Year,
     UA[Month],Month,
     UA[AccountCode],$B722&amp;$C722,
     UA[GroupStructure],GroupStructure
  )</f>
        <v>0</v>
      </c>
      <c r="L722" s="43">
        <f>SUMIFS(
     UA[AmountYTD],
     UA[CompanyShortName],L$5,
     UA[Source],Source,
     UA[Year],Year,
     UA[Month],Month,
     UA[AccountCode],$B722&amp;$C722,
     UA[GroupStructure],GroupStructure
  )</f>
        <v>0</v>
      </c>
      <c r="N722" s="43">
        <f>SUMIFS(
     UA[AmountYTD],
     UA[CompanyShortName],N$5,
     UA[Source],Source,
     UA[Year],Year,
     UA[Month],Month,
     UA[AccountCode],$B722&amp;$C722,
     UA[GroupStructure],GroupStructure
  )</f>
        <v>0</v>
      </c>
      <c r="P722" s="43">
        <f>SUMIFS(
     UA[AmountYTD],
     UA[CompanyShortName],P$5,
     UA[Source],Source,
     UA[Year],Year,
     UA[Month],Month,
     UA[AccountCode],$B722&amp;$C722,
     UA[GroupStructure],GroupStructure
  )</f>
        <v>0</v>
      </c>
      <c r="R722" s="43">
        <f>SUMIFS(
     UA[AmountYTD],
     UA[CompanyShortName],R$5,
     UA[Source],Source,
     UA[Year],Year,
     UA[Month],Month,
     UA[AccountCode],$B722&amp;$C722,
     UA[GroupStructure],GroupStructure
  )</f>
        <v>0</v>
      </c>
      <c r="T722" s="43">
        <f>SUMIFS(
     UA[AmountYTD],
     UA[CompanyShortName],T$5,
     UA[Source],Source,
     UA[Year],Year,
     UA[Month],Month,
     UA[AccountCode],$B722&amp;$C722,
     UA[GroupStructure],GroupStructure
  )</f>
        <v>0</v>
      </c>
      <c r="V722" s="43">
        <f>SUMIFS(
     UA[AmountYTD],
     UA[CompanyShortName],V$5,
     UA[Source],Source,
     UA[Year],Year,
     UA[Month],Month,
     UA[AccountCode],$B722&amp;$C722,
     UA[GroupStructure],GroupStructure
  )</f>
        <v>0</v>
      </c>
      <c r="X722" s="43">
        <f>SUMIFS(
     UA[AmountYTD],
     UA[CompanyShortName],X$5,
     UA[Source],Source,
     UA[Year],Year,
     UA[Month],Month,
     UA[AccountCode],$B722&amp;$C722,
     UA[GroupStructure],GroupStructure
  )</f>
        <v>0</v>
      </c>
      <c r="Z722" s="43">
        <f>SUMIFS(
     UA[AmountYTD],
     UA[CompanyShortName],Z$5,
     UA[Source],Source,
     UA[Year],Year,
     UA[Month],Month,
     UA[AccountCode],$B722&amp;$C722,
     UA[GroupStructure],GroupStructure
  )</f>
        <v>0</v>
      </c>
      <c r="AB722" s="43">
        <f>SUMIFS(
     UA[AmountYTD],
     UA[CompanyShortName],AB$5,
     UA[Source],Source,
     UA[Year],Year,
     UA[Month],Month,
     UA[AccountCode],$B722&amp;$C722,
     UA[GroupStructure],GroupStructure
  )</f>
        <v>0</v>
      </c>
      <c r="AD722" s="43">
        <f>SUMIFS(
     UA[AmountYTD],
     UA[CompanyShortName],AD$5,
     UA[Source],Source,
     UA[Year],Year,
     UA[Month],Month,
     UA[AccountCode],$B722&amp;$C722,
     UA[GroupStructure],GroupStructure
  )</f>
        <v>0</v>
      </c>
      <c r="AF722" s="43">
        <f>SUMIFS(
     UA[AmountYTD],
     UA[CompanyShortName],AF$5,
     UA[Source],Source,
     UA[Year],Year,
     UA[Month],Month,
     UA[AccountCode],$B722&amp;$C722,
     UA[GroupStructure],GroupStructure
  )</f>
        <v>0</v>
      </c>
      <c r="AH722" s="43">
        <f>SUMIFS(
     UA[AmountYTD],
     UA[CompanyShortName],AH$5,
     UA[Source],Source,
     UA[Year],Year,
     UA[Month],Month,
     UA[AccountCode],$B722&amp;$C722,
     UA[GroupStructure],GroupStructure
  )</f>
        <v>0</v>
      </c>
      <c r="AJ722" s="43">
        <f>SUMIFS(
     UA[AmountYTD],
     UA[CompanyShortName],AJ$5,
     UA[Source],Source,
     UA[Year],Year,
     UA[Month],Month,
     UA[AccountCode],$B722&amp;$C722,
     UA[GroupStructure],GroupStructure
  )</f>
        <v>0</v>
      </c>
      <c r="AL722" s="43">
        <f>SUMIFS(
     UA[AmountYTD],
     UA[CompanyShortName],AL$5,
     UA[Source],Source,
     UA[Year],Year,
     UA[Month],Month,
     UA[AccountCode],$B722&amp;$C722,
     UA[GroupStructure],GroupStructure
  )</f>
        <v>0</v>
      </c>
      <c r="AN722" s="43">
        <f>SUMIFS(
     UA[AmountYTD],
     UA[CompanyShortName],AN$5,
     UA[Source],Source,
     UA[Year],Year,
     UA[Month],Month,
     UA[AccountCode],$B722&amp;$C722,
     UA[GroupStructure],GroupStructure
  )</f>
        <v>0</v>
      </c>
      <c r="AP722" s="43">
        <f>SUMIFS(
     UA[AmountYTD],
     UA[CompanyShortName],AP$5,
     UA[Source],Source,
     UA[Year],Year,
     UA[Month],Month,
     UA[AccountCode],$B722&amp;$C722,
     UA[GroupStructure],GroupStructure
  )</f>
        <v>0</v>
      </c>
      <c r="AR722" s="43">
        <f>SUMIFS(
     UA[AmountYTD],
     UA[CompanyShortName],AR$5,
     UA[Source],Source,
     UA[Year],Year,
     UA[Month],Month,
     UA[AccountCode],$B722&amp;$C722,
     UA[GroupStructure],GroupStructure
  )</f>
        <v>0</v>
      </c>
    </row>
    <row r="723" spans="1:45" ht="17.100000000000001" hidden="1" customHeight="1" outlineLevel="2" x14ac:dyDescent="0.25">
      <c r="B723" s="4">
        <f t="shared" ref="B723:B727" si="939">B722</f>
        <v>0</v>
      </c>
      <c r="C723" s="4">
        <f>C722+10</f>
        <v>320</v>
      </c>
      <c r="D723" s="4" t="str">
        <f>IFERROR(VLOOKUP($B723&amp;$C723,GA[],2,FALSE),"")</f>
        <v/>
      </c>
      <c r="F723" s="43">
        <f>SUMIFS(
     UA[AmountYTD],
     UA[CompanyShortName],F$5,
     UA[Source],Source,
     UA[Year],Year,
     UA[Month],Month,
     UA[AccountCode],$B723&amp;$C723,
     UA[GroupStructure],GroupStructure
  )</f>
        <v>0</v>
      </c>
      <c r="H723" s="43">
        <f>SUMIFS(
     UA[AmountYTD],
     UA[CompanyShortName],H$5,
     UA[Source],Source,
     UA[Year],Year,
     UA[Month],Month,
     UA[AccountCode],$B723&amp;$C723,
     UA[GroupStructure],GroupStructure
  )</f>
        <v>0</v>
      </c>
      <c r="J723" s="43">
        <f>SUMIFS(
     UA[AmountYTD],
     UA[CompanyShortName],J$5,
     UA[Source],Source,
     UA[Year],Year,
     UA[Month],Month,
     UA[AccountCode],$B723&amp;$C723,
     UA[GroupStructure],GroupStructure
  )</f>
        <v>0</v>
      </c>
      <c r="L723" s="43">
        <f>SUMIFS(
     UA[AmountYTD],
     UA[CompanyShortName],L$5,
     UA[Source],Source,
     UA[Year],Year,
     UA[Month],Month,
     UA[AccountCode],$B723&amp;$C723,
     UA[GroupStructure],GroupStructure
  )</f>
        <v>0</v>
      </c>
      <c r="N723" s="43">
        <f>SUMIFS(
     UA[AmountYTD],
     UA[CompanyShortName],N$5,
     UA[Source],Source,
     UA[Year],Year,
     UA[Month],Month,
     UA[AccountCode],$B723&amp;$C723,
     UA[GroupStructure],GroupStructure
  )</f>
        <v>0</v>
      </c>
      <c r="P723" s="43">
        <f>SUMIFS(
     UA[AmountYTD],
     UA[CompanyShortName],P$5,
     UA[Source],Source,
     UA[Year],Year,
     UA[Month],Month,
     UA[AccountCode],$B723&amp;$C723,
     UA[GroupStructure],GroupStructure
  )</f>
        <v>0</v>
      </c>
      <c r="R723" s="43">
        <f>SUMIFS(
     UA[AmountYTD],
     UA[CompanyShortName],R$5,
     UA[Source],Source,
     UA[Year],Year,
     UA[Month],Month,
     UA[AccountCode],$B723&amp;$C723,
     UA[GroupStructure],GroupStructure
  )</f>
        <v>0</v>
      </c>
      <c r="T723" s="43">
        <f>SUMIFS(
     UA[AmountYTD],
     UA[CompanyShortName],T$5,
     UA[Source],Source,
     UA[Year],Year,
     UA[Month],Month,
     UA[AccountCode],$B723&amp;$C723,
     UA[GroupStructure],GroupStructure
  )</f>
        <v>0</v>
      </c>
      <c r="V723" s="43">
        <f>SUMIFS(
     UA[AmountYTD],
     UA[CompanyShortName],V$5,
     UA[Source],Source,
     UA[Year],Year,
     UA[Month],Month,
     UA[AccountCode],$B723&amp;$C723,
     UA[GroupStructure],GroupStructure
  )</f>
        <v>0</v>
      </c>
      <c r="X723" s="43">
        <f>SUMIFS(
     UA[AmountYTD],
     UA[CompanyShortName],X$5,
     UA[Source],Source,
     UA[Year],Year,
     UA[Month],Month,
     UA[AccountCode],$B723&amp;$C723,
     UA[GroupStructure],GroupStructure
  )</f>
        <v>0</v>
      </c>
      <c r="Z723" s="43">
        <f>SUMIFS(
     UA[AmountYTD],
     UA[CompanyShortName],Z$5,
     UA[Source],Source,
     UA[Year],Year,
     UA[Month],Month,
     UA[AccountCode],$B723&amp;$C723,
     UA[GroupStructure],GroupStructure
  )</f>
        <v>0</v>
      </c>
      <c r="AB723" s="43">
        <f>SUMIFS(
     UA[AmountYTD],
     UA[CompanyShortName],AB$5,
     UA[Source],Source,
     UA[Year],Year,
     UA[Month],Month,
     UA[AccountCode],$B723&amp;$C723,
     UA[GroupStructure],GroupStructure
  )</f>
        <v>0</v>
      </c>
      <c r="AD723" s="43">
        <f>SUMIFS(
     UA[AmountYTD],
     UA[CompanyShortName],AD$5,
     UA[Source],Source,
     UA[Year],Year,
     UA[Month],Month,
     UA[AccountCode],$B723&amp;$C723,
     UA[GroupStructure],GroupStructure
  )</f>
        <v>0</v>
      </c>
      <c r="AF723" s="43">
        <f>SUMIFS(
     UA[AmountYTD],
     UA[CompanyShortName],AF$5,
     UA[Source],Source,
     UA[Year],Year,
     UA[Month],Month,
     UA[AccountCode],$B723&amp;$C723,
     UA[GroupStructure],GroupStructure
  )</f>
        <v>0</v>
      </c>
      <c r="AH723" s="43">
        <f>SUMIFS(
     UA[AmountYTD],
     UA[CompanyShortName],AH$5,
     UA[Source],Source,
     UA[Year],Year,
     UA[Month],Month,
     UA[AccountCode],$B723&amp;$C723,
     UA[GroupStructure],GroupStructure
  )</f>
        <v>0</v>
      </c>
      <c r="AJ723" s="43">
        <f>SUMIFS(
     UA[AmountYTD],
     UA[CompanyShortName],AJ$5,
     UA[Source],Source,
     UA[Year],Year,
     UA[Month],Month,
     UA[AccountCode],$B723&amp;$C723,
     UA[GroupStructure],GroupStructure
  )</f>
        <v>0</v>
      </c>
      <c r="AL723" s="43">
        <f>SUMIFS(
     UA[AmountYTD],
     UA[CompanyShortName],AL$5,
     UA[Source],Source,
     UA[Year],Year,
     UA[Month],Month,
     UA[AccountCode],$B723&amp;$C723,
     UA[GroupStructure],GroupStructure
  )</f>
        <v>0</v>
      </c>
      <c r="AN723" s="43">
        <f>SUMIFS(
     UA[AmountYTD],
     UA[CompanyShortName],AN$5,
     UA[Source],Source,
     UA[Year],Year,
     UA[Month],Month,
     UA[AccountCode],$B723&amp;$C723,
     UA[GroupStructure],GroupStructure
  )</f>
        <v>0</v>
      </c>
      <c r="AP723" s="43">
        <f>SUMIFS(
     UA[AmountYTD],
     UA[CompanyShortName],AP$5,
     UA[Source],Source,
     UA[Year],Year,
     UA[Month],Month,
     UA[AccountCode],$B723&amp;$C723,
     UA[GroupStructure],GroupStructure
  )</f>
        <v>0</v>
      </c>
      <c r="AR723" s="43">
        <f>SUMIFS(
     UA[AmountYTD],
     UA[CompanyShortName],AR$5,
     UA[Source],Source,
     UA[Year],Year,
     UA[Month],Month,
     UA[AccountCode],$B723&amp;$C723,
     UA[GroupStructure],GroupStructure
  )</f>
        <v>0</v>
      </c>
    </row>
    <row r="724" spans="1:45" ht="17.100000000000001" hidden="1" customHeight="1" outlineLevel="2" x14ac:dyDescent="0.25">
      <c r="B724" s="4">
        <f t="shared" si="939"/>
        <v>0</v>
      </c>
      <c r="C724" s="4">
        <f>C723+10</f>
        <v>330</v>
      </c>
      <c r="D724" s="4" t="str">
        <f>IFERROR(VLOOKUP($B724&amp;$C724,GA[],2,FALSE),"")</f>
        <v/>
      </c>
      <c r="F724" s="43">
        <f>SUMIFS(
     UA[AmountYTD],
     UA[CompanyShortName],F$5,
     UA[Source],Source,
     UA[Year],Year,
     UA[Month],Month,
     UA[AccountCode],$B724&amp;$C724,
     UA[GroupStructure],GroupStructure
  )</f>
        <v>0</v>
      </c>
      <c r="H724" s="43">
        <f>SUMIFS(
     UA[AmountYTD],
     UA[CompanyShortName],H$5,
     UA[Source],Source,
     UA[Year],Year,
     UA[Month],Month,
     UA[AccountCode],$B724&amp;$C724,
     UA[GroupStructure],GroupStructure
  )</f>
        <v>0</v>
      </c>
      <c r="J724" s="43">
        <f>SUMIFS(
     UA[AmountYTD],
     UA[CompanyShortName],J$5,
     UA[Source],Source,
     UA[Year],Year,
     UA[Month],Month,
     UA[AccountCode],$B724&amp;$C724,
     UA[GroupStructure],GroupStructure
  )</f>
        <v>0</v>
      </c>
      <c r="L724" s="43">
        <f>SUMIFS(
     UA[AmountYTD],
     UA[CompanyShortName],L$5,
     UA[Source],Source,
     UA[Year],Year,
     UA[Month],Month,
     UA[AccountCode],$B724&amp;$C724,
     UA[GroupStructure],GroupStructure
  )</f>
        <v>0</v>
      </c>
      <c r="N724" s="43">
        <f>SUMIFS(
     UA[AmountYTD],
     UA[CompanyShortName],N$5,
     UA[Source],Source,
     UA[Year],Year,
     UA[Month],Month,
     UA[AccountCode],$B724&amp;$C724,
     UA[GroupStructure],GroupStructure
  )</f>
        <v>0</v>
      </c>
      <c r="P724" s="43">
        <f>SUMIFS(
     UA[AmountYTD],
     UA[CompanyShortName],P$5,
     UA[Source],Source,
     UA[Year],Year,
     UA[Month],Month,
     UA[AccountCode],$B724&amp;$C724,
     UA[GroupStructure],GroupStructure
  )</f>
        <v>0</v>
      </c>
      <c r="R724" s="43">
        <f>SUMIFS(
     UA[AmountYTD],
     UA[CompanyShortName],R$5,
     UA[Source],Source,
     UA[Year],Year,
     UA[Month],Month,
     UA[AccountCode],$B724&amp;$C724,
     UA[GroupStructure],GroupStructure
  )</f>
        <v>0</v>
      </c>
      <c r="T724" s="43">
        <f>SUMIFS(
     UA[AmountYTD],
     UA[CompanyShortName],T$5,
     UA[Source],Source,
     UA[Year],Year,
     UA[Month],Month,
     UA[AccountCode],$B724&amp;$C724,
     UA[GroupStructure],GroupStructure
  )</f>
        <v>0</v>
      </c>
      <c r="V724" s="43">
        <f>SUMIFS(
     UA[AmountYTD],
     UA[CompanyShortName],V$5,
     UA[Source],Source,
     UA[Year],Year,
     UA[Month],Month,
     UA[AccountCode],$B724&amp;$C724,
     UA[GroupStructure],GroupStructure
  )</f>
        <v>0</v>
      </c>
      <c r="X724" s="43">
        <f>SUMIFS(
     UA[AmountYTD],
     UA[CompanyShortName],X$5,
     UA[Source],Source,
     UA[Year],Year,
     UA[Month],Month,
     UA[AccountCode],$B724&amp;$C724,
     UA[GroupStructure],GroupStructure
  )</f>
        <v>0</v>
      </c>
      <c r="Z724" s="43">
        <f>SUMIFS(
     UA[AmountYTD],
     UA[CompanyShortName],Z$5,
     UA[Source],Source,
     UA[Year],Year,
     UA[Month],Month,
     UA[AccountCode],$B724&amp;$C724,
     UA[GroupStructure],GroupStructure
  )</f>
        <v>0</v>
      </c>
      <c r="AB724" s="43">
        <f>SUMIFS(
     UA[AmountYTD],
     UA[CompanyShortName],AB$5,
     UA[Source],Source,
     UA[Year],Year,
     UA[Month],Month,
     UA[AccountCode],$B724&amp;$C724,
     UA[GroupStructure],GroupStructure
  )</f>
        <v>0</v>
      </c>
      <c r="AD724" s="43">
        <f>SUMIFS(
     UA[AmountYTD],
     UA[CompanyShortName],AD$5,
     UA[Source],Source,
     UA[Year],Year,
     UA[Month],Month,
     UA[AccountCode],$B724&amp;$C724,
     UA[GroupStructure],GroupStructure
  )</f>
        <v>0</v>
      </c>
      <c r="AF724" s="43">
        <f>SUMIFS(
     UA[AmountYTD],
     UA[CompanyShortName],AF$5,
     UA[Source],Source,
     UA[Year],Year,
     UA[Month],Month,
     UA[AccountCode],$B724&amp;$C724,
     UA[GroupStructure],GroupStructure
  )</f>
        <v>0</v>
      </c>
      <c r="AH724" s="43">
        <f>SUMIFS(
     UA[AmountYTD],
     UA[CompanyShortName],AH$5,
     UA[Source],Source,
     UA[Year],Year,
     UA[Month],Month,
     UA[AccountCode],$B724&amp;$C724,
     UA[GroupStructure],GroupStructure
  )</f>
        <v>0</v>
      </c>
      <c r="AJ724" s="43">
        <f>SUMIFS(
     UA[AmountYTD],
     UA[CompanyShortName],AJ$5,
     UA[Source],Source,
     UA[Year],Year,
     UA[Month],Month,
     UA[AccountCode],$B724&amp;$C724,
     UA[GroupStructure],GroupStructure
  )</f>
        <v>0</v>
      </c>
      <c r="AL724" s="43">
        <f>SUMIFS(
     UA[AmountYTD],
     UA[CompanyShortName],AL$5,
     UA[Source],Source,
     UA[Year],Year,
     UA[Month],Month,
     UA[AccountCode],$B724&amp;$C724,
     UA[GroupStructure],GroupStructure
  )</f>
        <v>0</v>
      </c>
      <c r="AN724" s="43">
        <f>SUMIFS(
     UA[AmountYTD],
     UA[CompanyShortName],AN$5,
     UA[Source],Source,
     UA[Year],Year,
     UA[Month],Month,
     UA[AccountCode],$B724&amp;$C724,
     UA[GroupStructure],GroupStructure
  )</f>
        <v>0</v>
      </c>
      <c r="AP724" s="43">
        <f>SUMIFS(
     UA[AmountYTD],
     UA[CompanyShortName],AP$5,
     UA[Source],Source,
     UA[Year],Year,
     UA[Month],Month,
     UA[AccountCode],$B724&amp;$C724,
     UA[GroupStructure],GroupStructure
  )</f>
        <v>0</v>
      </c>
      <c r="AR724" s="43">
        <f>SUMIFS(
     UA[AmountYTD],
     UA[CompanyShortName],AR$5,
     UA[Source],Source,
     UA[Year],Year,
     UA[Month],Month,
     UA[AccountCode],$B724&amp;$C724,
     UA[GroupStructure],GroupStructure
  )</f>
        <v>0</v>
      </c>
    </row>
    <row r="725" spans="1:45" ht="17.100000000000001" hidden="1" customHeight="1" outlineLevel="2" x14ac:dyDescent="0.25">
      <c r="B725" s="4">
        <f t="shared" si="939"/>
        <v>0</v>
      </c>
      <c r="C725" s="4">
        <f>C724+10</f>
        <v>340</v>
      </c>
      <c r="D725" s="4" t="str">
        <f>IFERROR(VLOOKUP($B725&amp;$C725,GA[],2,FALSE),"")</f>
        <v/>
      </c>
      <c r="F725" s="43">
        <f>SUMIFS(
     UA[AmountYTD],
     UA[CompanyShortName],F$5,
     UA[Source],Source,
     UA[Year],Year,
     UA[Month],Month,
     UA[AccountCode],$B725&amp;$C725,
     UA[GroupStructure],GroupStructure
  )</f>
        <v>0</v>
      </c>
      <c r="H725" s="43">
        <f>SUMIFS(
     UA[AmountYTD],
     UA[CompanyShortName],H$5,
     UA[Source],Source,
     UA[Year],Year,
     UA[Month],Month,
     UA[AccountCode],$B725&amp;$C725,
     UA[GroupStructure],GroupStructure
  )</f>
        <v>0</v>
      </c>
      <c r="J725" s="43">
        <f>SUMIFS(
     UA[AmountYTD],
     UA[CompanyShortName],J$5,
     UA[Source],Source,
     UA[Year],Year,
     UA[Month],Month,
     UA[AccountCode],$B725&amp;$C725,
     UA[GroupStructure],GroupStructure
  )</f>
        <v>0</v>
      </c>
      <c r="L725" s="43">
        <f>SUMIFS(
     UA[AmountYTD],
     UA[CompanyShortName],L$5,
     UA[Source],Source,
     UA[Year],Year,
     UA[Month],Month,
     UA[AccountCode],$B725&amp;$C725,
     UA[GroupStructure],GroupStructure
  )</f>
        <v>0</v>
      </c>
      <c r="N725" s="43">
        <f>SUMIFS(
     UA[AmountYTD],
     UA[CompanyShortName],N$5,
     UA[Source],Source,
     UA[Year],Year,
     UA[Month],Month,
     UA[AccountCode],$B725&amp;$C725,
     UA[GroupStructure],GroupStructure
  )</f>
        <v>0</v>
      </c>
      <c r="P725" s="43">
        <f>SUMIFS(
     UA[AmountYTD],
     UA[CompanyShortName],P$5,
     UA[Source],Source,
     UA[Year],Year,
     UA[Month],Month,
     UA[AccountCode],$B725&amp;$C725,
     UA[GroupStructure],GroupStructure
  )</f>
        <v>0</v>
      </c>
      <c r="R725" s="43">
        <f>SUMIFS(
     UA[AmountYTD],
     UA[CompanyShortName],R$5,
     UA[Source],Source,
     UA[Year],Year,
     UA[Month],Month,
     UA[AccountCode],$B725&amp;$C725,
     UA[GroupStructure],GroupStructure
  )</f>
        <v>0</v>
      </c>
      <c r="T725" s="43">
        <f>SUMIFS(
     UA[AmountYTD],
     UA[CompanyShortName],T$5,
     UA[Source],Source,
     UA[Year],Year,
     UA[Month],Month,
     UA[AccountCode],$B725&amp;$C725,
     UA[GroupStructure],GroupStructure
  )</f>
        <v>0</v>
      </c>
      <c r="V725" s="43">
        <f>SUMIFS(
     UA[AmountYTD],
     UA[CompanyShortName],V$5,
     UA[Source],Source,
     UA[Year],Year,
     UA[Month],Month,
     UA[AccountCode],$B725&amp;$C725,
     UA[GroupStructure],GroupStructure
  )</f>
        <v>0</v>
      </c>
      <c r="X725" s="43">
        <f>SUMIFS(
     UA[AmountYTD],
     UA[CompanyShortName],X$5,
     UA[Source],Source,
     UA[Year],Year,
     UA[Month],Month,
     UA[AccountCode],$B725&amp;$C725,
     UA[GroupStructure],GroupStructure
  )</f>
        <v>0</v>
      </c>
      <c r="Z725" s="43">
        <f>SUMIFS(
     UA[AmountYTD],
     UA[CompanyShortName],Z$5,
     UA[Source],Source,
     UA[Year],Year,
     UA[Month],Month,
     UA[AccountCode],$B725&amp;$C725,
     UA[GroupStructure],GroupStructure
  )</f>
        <v>0</v>
      </c>
      <c r="AB725" s="43">
        <f>SUMIFS(
     UA[AmountYTD],
     UA[CompanyShortName],AB$5,
     UA[Source],Source,
     UA[Year],Year,
     UA[Month],Month,
     UA[AccountCode],$B725&amp;$C725,
     UA[GroupStructure],GroupStructure
  )</f>
        <v>0</v>
      </c>
      <c r="AD725" s="43">
        <f>SUMIFS(
     UA[AmountYTD],
     UA[CompanyShortName],AD$5,
     UA[Source],Source,
     UA[Year],Year,
     UA[Month],Month,
     UA[AccountCode],$B725&amp;$C725,
     UA[GroupStructure],GroupStructure
  )</f>
        <v>0</v>
      </c>
      <c r="AF725" s="43">
        <f>SUMIFS(
     UA[AmountYTD],
     UA[CompanyShortName],AF$5,
     UA[Source],Source,
     UA[Year],Year,
     UA[Month],Month,
     UA[AccountCode],$B725&amp;$C725,
     UA[GroupStructure],GroupStructure
  )</f>
        <v>0</v>
      </c>
      <c r="AH725" s="43">
        <f>SUMIFS(
     UA[AmountYTD],
     UA[CompanyShortName],AH$5,
     UA[Source],Source,
     UA[Year],Year,
     UA[Month],Month,
     UA[AccountCode],$B725&amp;$C725,
     UA[GroupStructure],GroupStructure
  )</f>
        <v>0</v>
      </c>
      <c r="AJ725" s="43">
        <f>SUMIFS(
     UA[AmountYTD],
     UA[CompanyShortName],AJ$5,
     UA[Source],Source,
     UA[Year],Year,
     UA[Month],Month,
     UA[AccountCode],$B725&amp;$C725,
     UA[GroupStructure],GroupStructure
  )</f>
        <v>0</v>
      </c>
      <c r="AL725" s="43">
        <f>SUMIFS(
     UA[AmountYTD],
     UA[CompanyShortName],AL$5,
     UA[Source],Source,
     UA[Year],Year,
     UA[Month],Month,
     UA[AccountCode],$B725&amp;$C725,
     UA[GroupStructure],GroupStructure
  )</f>
        <v>0</v>
      </c>
      <c r="AN725" s="43">
        <f>SUMIFS(
     UA[AmountYTD],
     UA[CompanyShortName],AN$5,
     UA[Source],Source,
     UA[Year],Year,
     UA[Month],Month,
     UA[AccountCode],$B725&amp;$C725,
     UA[GroupStructure],GroupStructure
  )</f>
        <v>0</v>
      </c>
      <c r="AP725" s="43">
        <f>SUMIFS(
     UA[AmountYTD],
     UA[CompanyShortName],AP$5,
     UA[Source],Source,
     UA[Year],Year,
     UA[Month],Month,
     UA[AccountCode],$B725&amp;$C725,
     UA[GroupStructure],GroupStructure
  )</f>
        <v>0</v>
      </c>
      <c r="AR725" s="43">
        <f>SUMIFS(
     UA[AmountYTD],
     UA[CompanyShortName],AR$5,
     UA[Source],Source,
     UA[Year],Year,
     UA[Month],Month,
     UA[AccountCode],$B725&amp;$C725,
     UA[GroupStructure],GroupStructure
  )</f>
        <v>0</v>
      </c>
    </row>
    <row r="726" spans="1:45" ht="17.100000000000001" hidden="1" customHeight="1" outlineLevel="2" x14ac:dyDescent="0.25">
      <c r="B726" s="4">
        <f t="shared" si="939"/>
        <v>0</v>
      </c>
      <c r="C726" s="4">
        <f>C725+10</f>
        <v>350</v>
      </c>
      <c r="D726" s="4" t="str">
        <f>IFERROR(VLOOKUP($B726&amp;$C726,GA[],2,FALSE),"")</f>
        <v/>
      </c>
      <c r="F726" s="43">
        <f>SUMIFS(
     UA[AmountYTD],
     UA[CompanyShortName],F$5,
     UA[Source],Source,
     UA[Year],Year,
     UA[Month],Month,
     UA[AccountCode],$B726&amp;$C726,
     UA[GroupStructure],GroupStructure
  )</f>
        <v>0</v>
      </c>
      <c r="H726" s="43">
        <f>SUMIFS(
     UA[AmountYTD],
     UA[CompanyShortName],H$5,
     UA[Source],Source,
     UA[Year],Year,
     UA[Month],Month,
     UA[AccountCode],$B726&amp;$C726,
     UA[GroupStructure],GroupStructure
  )</f>
        <v>0</v>
      </c>
      <c r="J726" s="43">
        <f>SUMIFS(
     UA[AmountYTD],
     UA[CompanyShortName],J$5,
     UA[Source],Source,
     UA[Year],Year,
     UA[Month],Month,
     UA[AccountCode],$B726&amp;$C726,
     UA[GroupStructure],GroupStructure
  )</f>
        <v>0</v>
      </c>
      <c r="L726" s="43">
        <f>SUMIFS(
     UA[AmountYTD],
     UA[CompanyShortName],L$5,
     UA[Source],Source,
     UA[Year],Year,
     UA[Month],Month,
     UA[AccountCode],$B726&amp;$C726,
     UA[GroupStructure],GroupStructure
  )</f>
        <v>0</v>
      </c>
      <c r="N726" s="43">
        <f>SUMIFS(
     UA[AmountYTD],
     UA[CompanyShortName],N$5,
     UA[Source],Source,
     UA[Year],Year,
     UA[Month],Month,
     UA[AccountCode],$B726&amp;$C726,
     UA[GroupStructure],GroupStructure
  )</f>
        <v>0</v>
      </c>
      <c r="P726" s="43">
        <f>SUMIFS(
     UA[AmountYTD],
     UA[CompanyShortName],P$5,
     UA[Source],Source,
     UA[Year],Year,
     UA[Month],Month,
     UA[AccountCode],$B726&amp;$C726,
     UA[GroupStructure],GroupStructure
  )</f>
        <v>0</v>
      </c>
      <c r="R726" s="43">
        <f>SUMIFS(
     UA[AmountYTD],
     UA[CompanyShortName],R$5,
     UA[Source],Source,
     UA[Year],Year,
     UA[Month],Month,
     UA[AccountCode],$B726&amp;$C726,
     UA[GroupStructure],GroupStructure
  )</f>
        <v>0</v>
      </c>
      <c r="T726" s="43">
        <f>SUMIFS(
     UA[AmountYTD],
     UA[CompanyShortName],T$5,
     UA[Source],Source,
     UA[Year],Year,
     UA[Month],Month,
     UA[AccountCode],$B726&amp;$C726,
     UA[GroupStructure],GroupStructure
  )</f>
        <v>0</v>
      </c>
      <c r="V726" s="43">
        <f>SUMIFS(
     UA[AmountYTD],
     UA[CompanyShortName],V$5,
     UA[Source],Source,
     UA[Year],Year,
     UA[Month],Month,
     UA[AccountCode],$B726&amp;$C726,
     UA[GroupStructure],GroupStructure
  )</f>
        <v>0</v>
      </c>
      <c r="X726" s="43">
        <f>SUMIFS(
     UA[AmountYTD],
     UA[CompanyShortName],X$5,
     UA[Source],Source,
     UA[Year],Year,
     UA[Month],Month,
     UA[AccountCode],$B726&amp;$C726,
     UA[GroupStructure],GroupStructure
  )</f>
        <v>0</v>
      </c>
      <c r="Z726" s="43">
        <f>SUMIFS(
     UA[AmountYTD],
     UA[CompanyShortName],Z$5,
     UA[Source],Source,
     UA[Year],Year,
     UA[Month],Month,
     UA[AccountCode],$B726&amp;$C726,
     UA[GroupStructure],GroupStructure
  )</f>
        <v>0</v>
      </c>
      <c r="AB726" s="43">
        <f>SUMIFS(
     UA[AmountYTD],
     UA[CompanyShortName],AB$5,
     UA[Source],Source,
     UA[Year],Year,
     UA[Month],Month,
     UA[AccountCode],$B726&amp;$C726,
     UA[GroupStructure],GroupStructure
  )</f>
        <v>0</v>
      </c>
      <c r="AD726" s="43">
        <f>SUMIFS(
     UA[AmountYTD],
     UA[CompanyShortName],AD$5,
     UA[Source],Source,
     UA[Year],Year,
     UA[Month],Month,
     UA[AccountCode],$B726&amp;$C726,
     UA[GroupStructure],GroupStructure
  )</f>
        <v>0</v>
      </c>
      <c r="AF726" s="43">
        <f>SUMIFS(
     UA[AmountYTD],
     UA[CompanyShortName],AF$5,
     UA[Source],Source,
     UA[Year],Year,
     UA[Month],Month,
     UA[AccountCode],$B726&amp;$C726,
     UA[GroupStructure],GroupStructure
  )</f>
        <v>0</v>
      </c>
      <c r="AH726" s="43">
        <f>SUMIFS(
     UA[AmountYTD],
     UA[CompanyShortName],AH$5,
     UA[Source],Source,
     UA[Year],Year,
     UA[Month],Month,
     UA[AccountCode],$B726&amp;$C726,
     UA[GroupStructure],GroupStructure
  )</f>
        <v>0</v>
      </c>
      <c r="AJ726" s="43">
        <f>SUMIFS(
     UA[AmountYTD],
     UA[CompanyShortName],AJ$5,
     UA[Source],Source,
     UA[Year],Year,
     UA[Month],Month,
     UA[AccountCode],$B726&amp;$C726,
     UA[GroupStructure],GroupStructure
  )</f>
        <v>0</v>
      </c>
      <c r="AL726" s="43">
        <f>SUMIFS(
     UA[AmountYTD],
     UA[CompanyShortName],AL$5,
     UA[Source],Source,
     UA[Year],Year,
     UA[Month],Month,
     UA[AccountCode],$B726&amp;$C726,
     UA[GroupStructure],GroupStructure
  )</f>
        <v>0</v>
      </c>
      <c r="AN726" s="43">
        <f>SUMIFS(
     UA[AmountYTD],
     UA[CompanyShortName],AN$5,
     UA[Source],Source,
     UA[Year],Year,
     UA[Month],Month,
     UA[AccountCode],$B726&amp;$C726,
     UA[GroupStructure],GroupStructure
  )</f>
        <v>0</v>
      </c>
      <c r="AP726" s="43">
        <f>SUMIFS(
     UA[AmountYTD],
     UA[CompanyShortName],AP$5,
     UA[Source],Source,
     UA[Year],Year,
     UA[Month],Month,
     UA[AccountCode],$B726&amp;$C726,
     UA[GroupStructure],GroupStructure
  )</f>
        <v>0</v>
      </c>
      <c r="AR726" s="43">
        <f>SUMIFS(
     UA[AmountYTD],
     UA[CompanyShortName],AR$5,
     UA[Source],Source,
     UA[Year],Year,
     UA[Month],Month,
     UA[AccountCode],$B726&amp;$C726,
     UA[GroupStructure],GroupStructure
  )</f>
        <v>0</v>
      </c>
    </row>
    <row r="727" spans="1:45" ht="17.100000000000001" hidden="1" customHeight="1" outlineLevel="2" x14ac:dyDescent="0.25">
      <c r="B727" s="4">
        <f t="shared" si="939"/>
        <v>0</v>
      </c>
      <c r="C727" s="4">
        <f>C726+10</f>
        <v>360</v>
      </c>
      <c r="D727" s="4" t="str">
        <f>IFERROR(VLOOKUP($B727&amp;$C727,GA[],2,FALSE),"")</f>
        <v/>
      </c>
      <c r="F727" s="43">
        <f>SUMIFS(
     UA[AmountYTD],
     UA[CompanyShortName],F$5,
     UA[Source],Source,
     UA[Year],Year,
     UA[Month],Month,
     UA[AccountCode],$B727&amp;$C727,
     UA[GroupStructure],GroupStructure
  )</f>
        <v>0</v>
      </c>
      <c r="H727" s="43">
        <f>SUMIFS(
     UA[AmountYTD],
     UA[CompanyShortName],H$5,
     UA[Source],Source,
     UA[Year],Year,
     UA[Month],Month,
     UA[AccountCode],$B727&amp;$C727,
     UA[GroupStructure],GroupStructure
  )</f>
        <v>0</v>
      </c>
      <c r="J727" s="43">
        <f>SUMIFS(
     UA[AmountYTD],
     UA[CompanyShortName],J$5,
     UA[Source],Source,
     UA[Year],Year,
     UA[Month],Month,
     UA[AccountCode],$B727&amp;$C727,
     UA[GroupStructure],GroupStructure
  )</f>
        <v>0</v>
      </c>
      <c r="L727" s="43">
        <f>SUMIFS(
     UA[AmountYTD],
     UA[CompanyShortName],L$5,
     UA[Source],Source,
     UA[Year],Year,
     UA[Month],Month,
     UA[AccountCode],$B727&amp;$C727,
     UA[GroupStructure],GroupStructure
  )</f>
        <v>0</v>
      </c>
      <c r="N727" s="43">
        <f>SUMIFS(
     UA[AmountYTD],
     UA[CompanyShortName],N$5,
     UA[Source],Source,
     UA[Year],Year,
     UA[Month],Month,
     UA[AccountCode],$B727&amp;$C727,
     UA[GroupStructure],GroupStructure
  )</f>
        <v>0</v>
      </c>
      <c r="P727" s="43">
        <f>SUMIFS(
     UA[AmountYTD],
     UA[CompanyShortName],P$5,
     UA[Source],Source,
     UA[Year],Year,
     UA[Month],Month,
     UA[AccountCode],$B727&amp;$C727,
     UA[GroupStructure],GroupStructure
  )</f>
        <v>0</v>
      </c>
      <c r="R727" s="43">
        <f>SUMIFS(
     UA[AmountYTD],
     UA[CompanyShortName],R$5,
     UA[Source],Source,
     UA[Year],Year,
     UA[Month],Month,
     UA[AccountCode],$B727&amp;$C727,
     UA[GroupStructure],GroupStructure
  )</f>
        <v>0</v>
      </c>
      <c r="T727" s="43">
        <f>SUMIFS(
     UA[AmountYTD],
     UA[CompanyShortName],T$5,
     UA[Source],Source,
     UA[Year],Year,
     UA[Month],Month,
     UA[AccountCode],$B727&amp;$C727,
     UA[GroupStructure],GroupStructure
  )</f>
        <v>0</v>
      </c>
      <c r="V727" s="43">
        <f>SUMIFS(
     UA[AmountYTD],
     UA[CompanyShortName],V$5,
     UA[Source],Source,
     UA[Year],Year,
     UA[Month],Month,
     UA[AccountCode],$B727&amp;$C727,
     UA[GroupStructure],GroupStructure
  )</f>
        <v>0</v>
      </c>
      <c r="X727" s="43">
        <f>SUMIFS(
     UA[AmountYTD],
     UA[CompanyShortName],X$5,
     UA[Source],Source,
     UA[Year],Year,
     UA[Month],Month,
     UA[AccountCode],$B727&amp;$C727,
     UA[GroupStructure],GroupStructure
  )</f>
        <v>0</v>
      </c>
      <c r="Z727" s="43">
        <f>SUMIFS(
     UA[AmountYTD],
     UA[CompanyShortName],Z$5,
     UA[Source],Source,
     UA[Year],Year,
     UA[Month],Month,
     UA[AccountCode],$B727&amp;$C727,
     UA[GroupStructure],GroupStructure
  )</f>
        <v>0</v>
      </c>
      <c r="AB727" s="43">
        <f>SUMIFS(
     UA[AmountYTD],
     UA[CompanyShortName],AB$5,
     UA[Source],Source,
     UA[Year],Year,
     UA[Month],Month,
     UA[AccountCode],$B727&amp;$C727,
     UA[GroupStructure],GroupStructure
  )</f>
        <v>0</v>
      </c>
      <c r="AD727" s="43">
        <f>SUMIFS(
     UA[AmountYTD],
     UA[CompanyShortName],AD$5,
     UA[Source],Source,
     UA[Year],Year,
     UA[Month],Month,
     UA[AccountCode],$B727&amp;$C727,
     UA[GroupStructure],GroupStructure
  )</f>
        <v>0</v>
      </c>
      <c r="AF727" s="43">
        <f>SUMIFS(
     UA[AmountYTD],
     UA[CompanyShortName],AF$5,
     UA[Source],Source,
     UA[Year],Year,
     UA[Month],Month,
     UA[AccountCode],$B727&amp;$C727,
     UA[GroupStructure],GroupStructure
  )</f>
        <v>0</v>
      </c>
      <c r="AH727" s="43">
        <f>SUMIFS(
     UA[AmountYTD],
     UA[CompanyShortName],AH$5,
     UA[Source],Source,
     UA[Year],Year,
     UA[Month],Month,
     UA[AccountCode],$B727&amp;$C727,
     UA[GroupStructure],GroupStructure
  )</f>
        <v>0</v>
      </c>
      <c r="AJ727" s="43">
        <f>SUMIFS(
     UA[AmountYTD],
     UA[CompanyShortName],AJ$5,
     UA[Source],Source,
     UA[Year],Year,
     UA[Month],Month,
     UA[AccountCode],$B727&amp;$C727,
     UA[GroupStructure],GroupStructure
  )</f>
        <v>0</v>
      </c>
      <c r="AL727" s="43">
        <f>SUMIFS(
     UA[AmountYTD],
     UA[CompanyShortName],AL$5,
     UA[Source],Source,
     UA[Year],Year,
     UA[Month],Month,
     UA[AccountCode],$B727&amp;$C727,
     UA[GroupStructure],GroupStructure
  )</f>
        <v>0</v>
      </c>
      <c r="AN727" s="43">
        <f>SUMIFS(
     UA[AmountYTD],
     UA[CompanyShortName],AN$5,
     UA[Source],Source,
     UA[Year],Year,
     UA[Month],Month,
     UA[AccountCode],$B727&amp;$C727,
     UA[GroupStructure],GroupStructure
  )</f>
        <v>0</v>
      </c>
      <c r="AP727" s="43">
        <f>SUMIFS(
     UA[AmountYTD],
     UA[CompanyShortName],AP$5,
     UA[Source],Source,
     UA[Year],Year,
     UA[Month],Month,
     UA[AccountCode],$B727&amp;$C727,
     UA[GroupStructure],GroupStructure
  )</f>
        <v>0</v>
      </c>
      <c r="AR727" s="43">
        <f>SUMIFS(
     UA[AmountYTD],
     UA[CompanyShortName],AR$5,
     UA[Source],Source,
     UA[Year],Year,
     UA[Month],Month,
     UA[AccountCode],$B727&amp;$C727,
     UA[GroupStructure],GroupStructure
  )</f>
        <v>0</v>
      </c>
    </row>
    <row r="728" spans="1:45" s="5" customFormat="1" ht="17.100000000000001" hidden="1" customHeight="1" outlineLevel="2" x14ac:dyDescent="0.25">
      <c r="A728" s="58"/>
      <c r="B728" s="58">
        <f>B727</f>
        <v>0</v>
      </c>
      <c r="C728" s="58">
        <f>C719</f>
        <v>399</v>
      </c>
      <c r="D728" s="58" t="str">
        <f>IFERROR(VLOOKUP($B728&amp;$C728,GA[],2,FALSE),"")</f>
        <v/>
      </c>
      <c r="E728" s="60"/>
      <c r="F728" s="61">
        <f>SUMIFS(
     UA[AmountYTD],
     UA[CompanyShortName],F$5,
     UA[Source],Source,
     UA[Year],Year,
     UA[Month],Month,
     UA[AccountCode],$B728&amp;$C728,
     UA[GroupStructure],GroupStructure
  )</f>
        <v>0</v>
      </c>
      <c r="G728" s="60"/>
      <c r="H728" s="61">
        <f>SUMIFS(
     UA[AmountYTD],
     UA[CompanyShortName],H$5,
     UA[Source],Source,
     UA[Year],Year,
     UA[Month],Month,
     UA[AccountCode],$B728&amp;$C728,
     UA[GroupStructure],GroupStructure
  )</f>
        <v>0</v>
      </c>
      <c r="I728" s="60"/>
      <c r="J728" s="61">
        <f>SUMIFS(
     UA[AmountYTD],
     UA[CompanyShortName],J$5,
     UA[Source],Source,
     UA[Year],Year,
     UA[Month],Month,
     UA[AccountCode],$B728&amp;$C728,
     UA[GroupStructure],GroupStructure
  )</f>
        <v>0</v>
      </c>
      <c r="K728" s="60"/>
      <c r="L728" s="61">
        <f>SUMIFS(
     UA[AmountYTD],
     UA[CompanyShortName],L$5,
     UA[Source],Source,
     UA[Year],Year,
     UA[Month],Month,
     UA[AccountCode],$B728&amp;$C728,
     UA[GroupStructure],GroupStructure
  )</f>
        <v>0</v>
      </c>
      <c r="M728" s="60"/>
      <c r="N728" s="61">
        <f>SUMIFS(
     UA[AmountYTD],
     UA[CompanyShortName],N$5,
     UA[Source],Source,
     UA[Year],Year,
     UA[Month],Month,
     UA[AccountCode],$B728&amp;$C728,
     UA[GroupStructure],GroupStructure
  )</f>
        <v>0</v>
      </c>
      <c r="O728" s="60"/>
      <c r="P728" s="61">
        <f>SUMIFS(
     UA[AmountYTD],
     UA[CompanyShortName],P$5,
     UA[Source],Source,
     UA[Year],Year,
     UA[Month],Month,
     UA[AccountCode],$B728&amp;$C728,
     UA[GroupStructure],GroupStructure
  )</f>
        <v>0</v>
      </c>
      <c r="Q728" s="60"/>
      <c r="R728" s="61">
        <f>SUMIFS(
     UA[AmountYTD],
     UA[CompanyShortName],R$5,
     UA[Source],Source,
     UA[Year],Year,
     UA[Month],Month,
     UA[AccountCode],$B728&amp;$C728,
     UA[GroupStructure],GroupStructure
  )</f>
        <v>0</v>
      </c>
      <c r="S728" s="60"/>
      <c r="T728" s="61">
        <f>SUMIFS(
     UA[AmountYTD],
     UA[CompanyShortName],T$5,
     UA[Source],Source,
     UA[Year],Year,
     UA[Month],Month,
     UA[AccountCode],$B728&amp;$C728,
     UA[GroupStructure],GroupStructure
  )</f>
        <v>0</v>
      </c>
      <c r="U728" s="60"/>
      <c r="V728" s="61">
        <f>SUMIFS(
     UA[AmountYTD],
     UA[CompanyShortName],V$5,
     UA[Source],Source,
     UA[Year],Year,
     UA[Month],Month,
     UA[AccountCode],$B728&amp;$C728,
     UA[GroupStructure],GroupStructure
  )</f>
        <v>0</v>
      </c>
      <c r="W728" s="60"/>
      <c r="X728" s="61">
        <f>SUMIFS(
     UA[AmountYTD],
     UA[CompanyShortName],X$5,
     UA[Source],Source,
     UA[Year],Year,
     UA[Month],Month,
     UA[AccountCode],$B728&amp;$C728,
     UA[GroupStructure],GroupStructure
  )</f>
        <v>0</v>
      </c>
      <c r="Y728" s="60"/>
      <c r="Z728" s="61">
        <f>SUMIFS(
     UA[AmountYTD],
     UA[CompanyShortName],Z$5,
     UA[Source],Source,
     UA[Year],Year,
     UA[Month],Month,
     UA[AccountCode],$B728&amp;$C728,
     UA[GroupStructure],GroupStructure
  )</f>
        <v>0</v>
      </c>
      <c r="AA728" s="60"/>
      <c r="AB728" s="61">
        <f>SUMIFS(
     UA[AmountYTD],
     UA[CompanyShortName],AB$5,
     UA[Source],Source,
     UA[Year],Year,
     UA[Month],Month,
     UA[AccountCode],$B728&amp;$C728,
     UA[GroupStructure],GroupStructure
  )</f>
        <v>0</v>
      </c>
      <c r="AC728" s="60"/>
      <c r="AD728" s="61">
        <f>SUMIFS(
     UA[AmountYTD],
     UA[CompanyShortName],AD$5,
     UA[Source],Source,
     UA[Year],Year,
     UA[Month],Month,
     UA[AccountCode],$B728&amp;$C728,
     UA[GroupStructure],GroupStructure
  )</f>
        <v>0</v>
      </c>
      <c r="AE728" s="60"/>
      <c r="AF728" s="61">
        <f>SUMIFS(
     UA[AmountYTD],
     UA[CompanyShortName],AF$5,
     UA[Source],Source,
     UA[Year],Year,
     UA[Month],Month,
     UA[AccountCode],$B728&amp;$C728,
     UA[GroupStructure],GroupStructure
  )</f>
        <v>0</v>
      </c>
      <c r="AG728" s="60"/>
      <c r="AH728" s="61">
        <f>SUMIFS(
     UA[AmountYTD],
     UA[CompanyShortName],AH$5,
     UA[Source],Source,
     UA[Year],Year,
     UA[Month],Month,
     UA[AccountCode],$B728&amp;$C728,
     UA[GroupStructure],GroupStructure
  )</f>
        <v>0</v>
      </c>
      <c r="AI728" s="60"/>
      <c r="AJ728" s="61">
        <f>SUMIFS(
     UA[AmountYTD],
     UA[CompanyShortName],AJ$5,
     UA[Source],Source,
     UA[Year],Year,
     UA[Month],Month,
     UA[AccountCode],$B728&amp;$C728,
     UA[GroupStructure],GroupStructure
  )</f>
        <v>0</v>
      </c>
      <c r="AK728" s="60"/>
      <c r="AL728" s="61">
        <f>SUMIFS(
     UA[AmountYTD],
     UA[CompanyShortName],AL$5,
     UA[Source],Source,
     UA[Year],Year,
     UA[Month],Month,
     UA[AccountCode],$B728&amp;$C728,
     UA[GroupStructure],GroupStructure
  )</f>
        <v>0</v>
      </c>
      <c r="AM728" s="60"/>
      <c r="AN728" s="61">
        <f>SUMIFS(
     UA[AmountYTD],
     UA[CompanyShortName],AN$5,
     UA[Source],Source,
     UA[Year],Year,
     UA[Month],Month,
     UA[AccountCode],$B728&amp;$C728,
     UA[GroupStructure],GroupStructure
  )</f>
        <v>0</v>
      </c>
      <c r="AO728" s="60"/>
      <c r="AP728" s="61">
        <f>SUMIFS(
     UA[AmountYTD],
     UA[CompanyShortName],AP$5,
     UA[Source],Source,
     UA[Year],Year,
     UA[Month],Month,
     UA[AccountCode],$B728&amp;$C728,
     UA[GroupStructure],GroupStructure
  )</f>
        <v>0</v>
      </c>
      <c r="AQ728" s="60"/>
      <c r="AR728" s="61">
        <f>SUMIFS(
     UA[AmountYTD],
     UA[CompanyShortName],AR$5,
     UA[Source],Source,
     UA[Year],Year,
     UA[Month],Month,
     UA[AccountCode],$B728&amp;$C728,
     UA[GroupStructure],GroupStructure
  )</f>
        <v>0</v>
      </c>
      <c r="AS728" s="60"/>
    </row>
    <row r="729" spans="1:45" ht="17.100000000000001" hidden="1" customHeight="1" outlineLevel="2" x14ac:dyDescent="0.25">
      <c r="D729" s="4" t="s">
        <v>125</v>
      </c>
      <c r="F729" s="43">
        <f>F728-SUM(F722:F727)</f>
        <v>0</v>
      </c>
      <c r="H729" s="43">
        <f t="shared" ref="H729" si="940">H728-SUM(H722:H727)</f>
        <v>0</v>
      </c>
      <c r="J729" s="43">
        <f t="shared" ref="J729" si="941">J728-SUM(J722:J727)</f>
        <v>0</v>
      </c>
      <c r="L729" s="43">
        <f t="shared" ref="L729" si="942">L728-SUM(L722:L727)</f>
        <v>0</v>
      </c>
      <c r="N729" s="43">
        <f t="shared" ref="N729" si="943">N728-SUM(N722:N727)</f>
        <v>0</v>
      </c>
      <c r="P729" s="43">
        <f t="shared" ref="P729" si="944">P728-SUM(P722:P727)</f>
        <v>0</v>
      </c>
      <c r="R729" s="43">
        <f t="shared" ref="R729" si="945">R728-SUM(R722:R727)</f>
        <v>0</v>
      </c>
      <c r="T729" s="43">
        <f t="shared" ref="T729" si="946">T728-SUM(T722:T727)</f>
        <v>0</v>
      </c>
      <c r="V729" s="43">
        <f t="shared" ref="V729" si="947">V728-SUM(V722:V727)</f>
        <v>0</v>
      </c>
      <c r="X729" s="43">
        <f t="shared" ref="X729" si="948">X728-SUM(X722:X727)</f>
        <v>0</v>
      </c>
      <c r="Z729" s="43">
        <f t="shared" ref="Z729" si="949">Z728-SUM(Z722:Z727)</f>
        <v>0</v>
      </c>
      <c r="AB729" s="43">
        <f t="shared" ref="AB729" si="950">AB728-SUM(AB722:AB727)</f>
        <v>0</v>
      </c>
      <c r="AD729" s="43">
        <f t="shared" ref="AD729" si="951">AD728-SUM(AD722:AD727)</f>
        <v>0</v>
      </c>
      <c r="AF729" s="43">
        <f t="shared" ref="AF729" si="952">AF728-SUM(AF722:AF727)</f>
        <v>0</v>
      </c>
      <c r="AH729" s="43">
        <f t="shared" ref="AH729" si="953">AH728-SUM(AH722:AH727)</f>
        <v>0</v>
      </c>
      <c r="AJ729" s="43">
        <f t="shared" ref="AJ729" si="954">AJ728-SUM(AJ722:AJ727)</f>
        <v>0</v>
      </c>
      <c r="AL729" s="43">
        <f t="shared" ref="AL729" si="955">AL728-SUM(AL722:AL727)</f>
        <v>0</v>
      </c>
      <c r="AN729" s="43">
        <f t="shared" ref="AN729" si="956">AN728-SUM(AN722:AN727)</f>
        <v>0</v>
      </c>
      <c r="AP729" s="43">
        <f t="shared" ref="AP729" si="957">AP728-SUM(AP722:AP727)</f>
        <v>0</v>
      </c>
      <c r="AR729" s="43">
        <f t="shared" ref="AR729" si="958">AR728-SUM(AR722:AR727)</f>
        <v>0</v>
      </c>
    </row>
    <row r="730" spans="1:45" ht="17.100000000000001" hidden="1" customHeight="1" outlineLevel="2" x14ac:dyDescent="0.25"/>
    <row r="731" spans="1:45" s="5" customFormat="1" ht="17.100000000000001" hidden="1" customHeight="1" outlineLevel="2" x14ac:dyDescent="0.25">
      <c r="A731" s="58"/>
      <c r="B731" s="58">
        <f>B726</f>
        <v>0</v>
      </c>
      <c r="C731" s="59">
        <v>999</v>
      </c>
      <c r="D731" s="58" t="str">
        <f>IFERROR(VLOOKUP($B731&amp;$C731,GA[],2,FALSE),"")</f>
        <v/>
      </c>
      <c r="E731" s="60"/>
      <c r="F731" s="61">
        <f>SUMIFS(
     UA[AmountYTD],
     UA[CompanyShortName],F$5,
     UA[Source],Source,
     UA[Year],Year,
     UA[Month],Month,
     UA[AccountCode],$B731&amp;$C731,
     UA[GroupStructure],GroupStructure
  )</f>
        <v>0</v>
      </c>
      <c r="G731" s="60"/>
      <c r="H731" s="61">
        <f>SUMIFS(
     UA[AmountYTD],
     UA[CompanyShortName],H$5,
     UA[Source],Source,
     UA[Year],Year,
     UA[Month],Month,
     UA[AccountCode],$B731&amp;$C731,
     UA[GroupStructure],GroupStructure
  )</f>
        <v>0</v>
      </c>
      <c r="I731" s="60"/>
      <c r="J731" s="61">
        <f>SUMIFS(
     UA[AmountYTD],
     UA[CompanyShortName],J$5,
     UA[Source],Source,
     UA[Year],Year,
     UA[Month],Month,
     UA[AccountCode],$B731&amp;$C731,
     UA[GroupStructure],GroupStructure
  )</f>
        <v>0</v>
      </c>
      <c r="K731" s="60"/>
      <c r="L731" s="61">
        <f>SUMIFS(
     UA[AmountYTD],
     UA[CompanyShortName],L$5,
     UA[Source],Source,
     UA[Year],Year,
     UA[Month],Month,
     UA[AccountCode],$B731&amp;$C731,
     UA[GroupStructure],GroupStructure
  )</f>
        <v>0</v>
      </c>
      <c r="M731" s="60"/>
      <c r="N731" s="61">
        <f>SUMIFS(
     UA[AmountYTD],
     UA[CompanyShortName],N$5,
     UA[Source],Source,
     UA[Year],Year,
     UA[Month],Month,
     UA[AccountCode],$B731&amp;$C731,
     UA[GroupStructure],GroupStructure
  )</f>
        <v>0</v>
      </c>
      <c r="O731" s="60"/>
      <c r="P731" s="61">
        <f>SUMIFS(
     UA[AmountYTD],
     UA[CompanyShortName],P$5,
     UA[Source],Source,
     UA[Year],Year,
     UA[Month],Month,
     UA[AccountCode],$B731&amp;$C731,
     UA[GroupStructure],GroupStructure
  )</f>
        <v>0</v>
      </c>
      <c r="Q731" s="60"/>
      <c r="R731" s="61">
        <f>SUMIFS(
     UA[AmountYTD],
     UA[CompanyShortName],R$5,
     UA[Source],Source,
     UA[Year],Year,
     UA[Month],Month,
     UA[AccountCode],$B731&amp;$C731,
     UA[GroupStructure],GroupStructure
  )</f>
        <v>0</v>
      </c>
      <c r="S731" s="60"/>
      <c r="T731" s="61">
        <f>SUMIFS(
     UA[AmountYTD],
     UA[CompanyShortName],T$5,
     UA[Source],Source,
     UA[Year],Year,
     UA[Month],Month,
     UA[AccountCode],$B731&amp;$C731,
     UA[GroupStructure],GroupStructure
  )</f>
        <v>0</v>
      </c>
      <c r="U731" s="60"/>
      <c r="V731" s="61">
        <f>SUMIFS(
     UA[AmountYTD],
     UA[CompanyShortName],V$5,
     UA[Source],Source,
     UA[Year],Year,
     UA[Month],Month,
     UA[AccountCode],$B731&amp;$C731,
     UA[GroupStructure],GroupStructure
  )</f>
        <v>0</v>
      </c>
      <c r="W731" s="60"/>
      <c r="X731" s="61">
        <f>SUMIFS(
     UA[AmountYTD],
     UA[CompanyShortName],X$5,
     UA[Source],Source,
     UA[Year],Year,
     UA[Month],Month,
     UA[AccountCode],$B731&amp;$C731,
     UA[GroupStructure],GroupStructure
  )</f>
        <v>0</v>
      </c>
      <c r="Y731" s="60"/>
      <c r="Z731" s="61">
        <f>SUMIFS(
     UA[AmountYTD],
     UA[CompanyShortName],Z$5,
     UA[Source],Source,
     UA[Year],Year,
     UA[Month],Month,
     UA[AccountCode],$B731&amp;$C731,
     UA[GroupStructure],GroupStructure
  )</f>
        <v>0</v>
      </c>
      <c r="AA731" s="60"/>
      <c r="AB731" s="61">
        <f>SUMIFS(
     UA[AmountYTD],
     UA[CompanyShortName],AB$5,
     UA[Source],Source,
     UA[Year],Year,
     UA[Month],Month,
     UA[AccountCode],$B731&amp;$C731,
     UA[GroupStructure],GroupStructure
  )</f>
        <v>0</v>
      </c>
      <c r="AC731" s="60"/>
      <c r="AD731" s="61">
        <f>SUMIFS(
     UA[AmountYTD],
     UA[CompanyShortName],AD$5,
     UA[Source],Source,
     UA[Year],Year,
     UA[Month],Month,
     UA[AccountCode],$B731&amp;$C731,
     UA[GroupStructure],GroupStructure
  )</f>
        <v>0</v>
      </c>
      <c r="AE731" s="60"/>
      <c r="AF731" s="61">
        <f>SUMIFS(
     UA[AmountYTD],
     UA[CompanyShortName],AF$5,
     UA[Source],Source,
     UA[Year],Year,
     UA[Month],Month,
     UA[AccountCode],$B731&amp;$C731,
     UA[GroupStructure],GroupStructure
  )</f>
        <v>0</v>
      </c>
      <c r="AG731" s="60"/>
      <c r="AH731" s="61">
        <f>SUMIFS(
     UA[AmountYTD],
     UA[CompanyShortName],AH$5,
     UA[Source],Source,
     UA[Year],Year,
     UA[Month],Month,
     UA[AccountCode],$B731&amp;$C731,
     UA[GroupStructure],GroupStructure
  )</f>
        <v>0</v>
      </c>
      <c r="AI731" s="60"/>
      <c r="AJ731" s="61">
        <f>SUMIFS(
     UA[AmountYTD],
     UA[CompanyShortName],AJ$5,
     UA[Source],Source,
     UA[Year],Year,
     UA[Month],Month,
     UA[AccountCode],$B731&amp;$C731,
     UA[GroupStructure],GroupStructure
  )</f>
        <v>0</v>
      </c>
      <c r="AK731" s="60"/>
      <c r="AL731" s="61">
        <f>SUMIFS(
     UA[AmountYTD],
     UA[CompanyShortName],AL$5,
     UA[Source],Source,
     UA[Year],Year,
     UA[Month],Month,
     UA[AccountCode],$B731&amp;$C731,
     UA[GroupStructure],GroupStructure
  )</f>
        <v>0</v>
      </c>
      <c r="AM731" s="60"/>
      <c r="AN731" s="61">
        <f>SUMIFS(
     UA[AmountYTD],
     UA[CompanyShortName],AN$5,
     UA[Source],Source,
     UA[Year],Year,
     UA[Month],Month,
     UA[AccountCode],$B731&amp;$C731,
     UA[GroupStructure],GroupStructure
  )</f>
        <v>0</v>
      </c>
      <c r="AO731" s="60"/>
      <c r="AP731" s="61">
        <f>SUMIFS(
     UA[AmountYTD],
     UA[CompanyShortName],AP$5,
     UA[Source],Source,
     UA[Year],Year,
     UA[Month],Month,
     UA[AccountCode],$B731&amp;$C731,
     UA[GroupStructure],GroupStructure
  )</f>
        <v>0</v>
      </c>
      <c r="AQ731" s="60"/>
      <c r="AR731" s="61">
        <f>SUMIFS(
     UA[AmountYTD],
     UA[CompanyShortName],AR$5,
     UA[Source],Source,
     UA[Year],Year,
     UA[Month],Month,
     UA[AccountCode],$B731&amp;$C731,
     UA[GroupStructure],GroupStructure
  )</f>
        <v>0</v>
      </c>
      <c r="AS731" s="60"/>
    </row>
    <row r="732" spans="1:45" ht="17.100000000000001" hidden="1" customHeight="1" outlineLevel="2" x14ac:dyDescent="0.25">
      <c r="D732" s="4" t="s">
        <v>125</v>
      </c>
      <c r="F732" s="43">
        <f>F731-SUM(F709:F715,F722:F727)</f>
        <v>0</v>
      </c>
      <c r="H732" s="43">
        <f t="shared" ref="H732" si="959">H731-SUM(H709:H715,H722:H727)</f>
        <v>0</v>
      </c>
      <c r="J732" s="43">
        <f t="shared" ref="J732" si="960">J731-SUM(J709:J715,J722:J727)</f>
        <v>0</v>
      </c>
      <c r="L732" s="43">
        <f t="shared" ref="L732" si="961">L731-SUM(L709:L715,L722:L727)</f>
        <v>0</v>
      </c>
      <c r="N732" s="43">
        <f t="shared" ref="N732" si="962">N731-SUM(N709:N715,N722:N727)</f>
        <v>0</v>
      </c>
      <c r="P732" s="43">
        <f t="shared" ref="P732" si="963">P731-SUM(P709:P715,P722:P727)</f>
        <v>0</v>
      </c>
      <c r="R732" s="43">
        <f t="shared" ref="R732" si="964">R731-SUM(R709:R715,R722:R727)</f>
        <v>0</v>
      </c>
      <c r="T732" s="43">
        <f t="shared" ref="T732" si="965">T731-SUM(T709:T715,T722:T727)</f>
        <v>0</v>
      </c>
      <c r="V732" s="43">
        <f t="shared" ref="V732" si="966">V731-SUM(V709:V715,V722:V727)</f>
        <v>0</v>
      </c>
      <c r="X732" s="43">
        <f t="shared" ref="X732" si="967">X731-SUM(X709:X715,X722:X727)</f>
        <v>0</v>
      </c>
      <c r="Z732" s="43">
        <f t="shared" ref="Z732" si="968">Z731-SUM(Z709:Z715,Z722:Z727)</f>
        <v>0</v>
      </c>
      <c r="AB732" s="43">
        <f t="shared" ref="AB732" si="969">AB731-SUM(AB709:AB715,AB722:AB727)</f>
        <v>0</v>
      </c>
      <c r="AD732" s="43">
        <f t="shared" ref="AD732" si="970">AD731-SUM(AD709:AD715,AD722:AD727)</f>
        <v>0</v>
      </c>
      <c r="AF732" s="43">
        <f t="shared" ref="AF732" si="971">AF731-SUM(AF709:AF715,AF722:AF727)</f>
        <v>0</v>
      </c>
      <c r="AH732" s="43">
        <f t="shared" ref="AH732" si="972">AH731-SUM(AH709:AH715,AH722:AH727)</f>
        <v>0</v>
      </c>
      <c r="AJ732" s="43">
        <f t="shared" ref="AJ732" si="973">AJ731-SUM(AJ709:AJ715,AJ722:AJ727)</f>
        <v>0</v>
      </c>
      <c r="AL732" s="43">
        <f t="shared" ref="AL732" si="974">AL731-SUM(AL709:AL715,AL722:AL727)</f>
        <v>0</v>
      </c>
      <c r="AN732" s="43">
        <f t="shared" ref="AN732" si="975">AN731-SUM(AN709:AN715,AN722:AN727)</f>
        <v>0</v>
      </c>
      <c r="AP732" s="43">
        <f t="shared" ref="AP732" si="976">AP731-SUM(AP709:AP715,AP722:AP727)</f>
        <v>0</v>
      </c>
      <c r="AR732" s="43">
        <f t="shared" ref="AR732" si="977">AR731-SUM(AR709:AR715,AR722:AR727)</f>
        <v>0</v>
      </c>
    </row>
    <row r="733" spans="1:45" ht="17.100000000000001" hidden="1" customHeight="1" outlineLevel="1" x14ac:dyDescent="0.25"/>
    <row r="734" spans="1:45" ht="17.100000000000001" hidden="1" customHeight="1" outlineLevel="1" collapsed="1" x14ac:dyDescent="0.25">
      <c r="A734" s="54"/>
      <c r="B734" s="54"/>
      <c r="C734" s="55"/>
      <c r="D734" s="54" t="s">
        <v>126</v>
      </c>
      <c r="E734" s="56"/>
      <c r="F734" s="57"/>
      <c r="G734" s="56"/>
      <c r="H734" s="57"/>
      <c r="I734" s="56"/>
      <c r="J734" s="57"/>
      <c r="K734" s="56"/>
      <c r="L734" s="57"/>
      <c r="M734" s="56"/>
      <c r="N734" s="57"/>
      <c r="O734" s="56"/>
      <c r="P734" s="57"/>
      <c r="Q734" s="56"/>
      <c r="R734" s="57"/>
      <c r="S734" s="56"/>
      <c r="T734" s="57"/>
      <c r="U734" s="56"/>
      <c r="V734" s="57"/>
      <c r="W734" s="56"/>
      <c r="X734" s="57"/>
      <c r="Y734" s="56"/>
      <c r="Z734" s="57"/>
      <c r="AA734" s="56"/>
      <c r="AB734" s="57"/>
      <c r="AC734" s="56"/>
      <c r="AD734" s="57"/>
      <c r="AE734" s="56"/>
      <c r="AF734" s="57"/>
      <c r="AG734" s="56"/>
      <c r="AH734" s="57"/>
      <c r="AI734" s="56"/>
      <c r="AJ734" s="57"/>
      <c r="AK734" s="56"/>
      <c r="AL734" s="57"/>
      <c r="AM734" s="56"/>
      <c r="AN734" s="57"/>
      <c r="AO734" s="56"/>
      <c r="AP734" s="57"/>
      <c r="AQ734" s="56"/>
      <c r="AR734" s="57"/>
      <c r="AS734" s="56"/>
    </row>
    <row r="735" spans="1:45" s="5" customFormat="1" ht="17.100000000000001" hidden="1" customHeight="1" outlineLevel="2" x14ac:dyDescent="0.25">
      <c r="A735" s="49"/>
      <c r="B735" s="49"/>
      <c r="C735" s="49"/>
      <c r="D735" s="49"/>
      <c r="F735" s="62"/>
      <c r="H735" s="62"/>
      <c r="J735" s="62"/>
      <c r="L735" s="62"/>
      <c r="N735" s="62"/>
      <c r="P735" s="62"/>
      <c r="R735" s="62"/>
      <c r="T735" s="62"/>
      <c r="V735" s="62"/>
      <c r="X735" s="62"/>
      <c r="Z735" s="62"/>
      <c r="AB735" s="62"/>
      <c r="AD735" s="62"/>
      <c r="AF735" s="62"/>
      <c r="AH735" s="62"/>
      <c r="AJ735" s="62"/>
      <c r="AL735" s="62"/>
      <c r="AN735" s="62"/>
      <c r="AP735" s="62"/>
      <c r="AR735" s="62"/>
    </row>
    <row r="736" spans="1:45" ht="17.100000000000001" hidden="1" customHeight="1" outlineLevel="2" x14ac:dyDescent="0.25">
      <c r="A736" s="4" t="s">
        <v>127</v>
      </c>
      <c r="B736" s="4">
        <f>B709</f>
        <v>0</v>
      </c>
      <c r="C736" s="4">
        <f>C709</f>
        <v>110</v>
      </c>
      <c r="D736" s="4" t="str">
        <f>D709</f>
        <v/>
      </c>
      <c r="F736" s="43">
        <f>-SUM(F737:F742)</f>
        <v>0</v>
      </c>
      <c r="H736" s="43">
        <f>-SUM(H737:H742)</f>
        <v>0</v>
      </c>
      <c r="J736" s="43">
        <f>-SUM(J737:J742)</f>
        <v>0</v>
      </c>
      <c r="L736" s="43">
        <f>-SUM(L737:L742)</f>
        <v>0</v>
      </c>
      <c r="N736" s="43">
        <f>-SUM(N737:N742)</f>
        <v>0</v>
      </c>
      <c r="P736" s="43">
        <f>-SUM(P737:P742)</f>
        <v>0</v>
      </c>
      <c r="R736" s="43">
        <f>-SUM(R737:R742)</f>
        <v>0</v>
      </c>
      <c r="T736" s="43">
        <f>-SUM(T737:T742)</f>
        <v>0</v>
      </c>
      <c r="V736" s="43">
        <f>-SUM(V737:V742)</f>
        <v>0</v>
      </c>
      <c r="X736" s="43">
        <f>-SUM(X737:X742)</f>
        <v>0</v>
      </c>
      <c r="Z736" s="43">
        <f>-SUM(Z737:Z742)</f>
        <v>0</v>
      </c>
      <c r="AB736" s="43">
        <f>-SUM(AB737:AB742)</f>
        <v>0</v>
      </c>
      <c r="AD736" s="43">
        <f>-SUM(AD737:AD742)</f>
        <v>0</v>
      </c>
      <c r="AF736" s="43">
        <f>-SUM(AF737:AF742)</f>
        <v>0</v>
      </c>
      <c r="AH736" s="43">
        <f>-SUM(AH737:AH742)</f>
        <v>0</v>
      </c>
      <c r="AJ736" s="43">
        <f>-SUM(AJ737:AJ742)</f>
        <v>0</v>
      </c>
      <c r="AL736" s="43">
        <f>-SUM(AL737:AL742)</f>
        <v>0</v>
      </c>
      <c r="AN736" s="43">
        <f>-SUM(AN737:AN742)</f>
        <v>0</v>
      </c>
      <c r="AP736" s="43">
        <f>-SUM(AP737:AP742)</f>
        <v>0</v>
      </c>
      <c r="AR736" s="43">
        <f>-SUM(AR737:AR742)</f>
        <v>0</v>
      </c>
    </row>
    <row r="737" spans="1:45" ht="17.100000000000001" hidden="1" customHeight="1" outlineLevel="2" x14ac:dyDescent="0.25">
      <c r="A737" s="4" t="s">
        <v>127</v>
      </c>
      <c r="B737" s="4">
        <f t="shared" ref="B737:D742" si="978">B710</f>
        <v>0</v>
      </c>
      <c r="C737" s="4">
        <f t="shared" si="978"/>
        <v>120</v>
      </c>
      <c r="D737" s="4" t="str">
        <f t="shared" si="978"/>
        <v/>
      </c>
      <c r="F737" s="42"/>
      <c r="H737" s="42"/>
      <c r="J737" s="42"/>
      <c r="L737" s="42"/>
      <c r="N737" s="42"/>
      <c r="P737" s="42"/>
      <c r="R737" s="42"/>
      <c r="T737" s="42"/>
      <c r="V737" s="42"/>
      <c r="X737" s="42"/>
      <c r="Z737" s="42"/>
      <c r="AB737" s="42"/>
      <c r="AD737" s="42"/>
      <c r="AF737" s="42"/>
      <c r="AH737" s="42"/>
      <c r="AJ737" s="42"/>
      <c r="AL737" s="42"/>
      <c r="AN737" s="42"/>
      <c r="AP737" s="42"/>
      <c r="AR737" s="42"/>
    </row>
    <row r="738" spans="1:45" ht="17.100000000000001" hidden="1" customHeight="1" outlineLevel="2" x14ac:dyDescent="0.25">
      <c r="A738" s="4" t="s">
        <v>127</v>
      </c>
      <c r="B738" s="4">
        <f t="shared" si="978"/>
        <v>0</v>
      </c>
      <c r="C738" s="4">
        <f t="shared" si="978"/>
        <v>130</v>
      </c>
      <c r="D738" s="4" t="str">
        <f t="shared" si="978"/>
        <v/>
      </c>
      <c r="F738" s="42"/>
      <c r="H738" s="42"/>
      <c r="J738" s="42"/>
      <c r="L738" s="42"/>
      <c r="N738" s="42"/>
      <c r="P738" s="42"/>
      <c r="R738" s="42"/>
      <c r="T738" s="42"/>
      <c r="V738" s="42"/>
      <c r="X738" s="42"/>
      <c r="Z738" s="42"/>
      <c r="AB738" s="42"/>
      <c r="AD738" s="42"/>
      <c r="AF738" s="42"/>
      <c r="AH738" s="42"/>
      <c r="AJ738" s="42"/>
      <c r="AL738" s="42"/>
      <c r="AN738" s="42"/>
      <c r="AP738" s="42"/>
      <c r="AR738" s="42"/>
    </row>
    <row r="739" spans="1:45" ht="17.100000000000001" hidden="1" customHeight="1" outlineLevel="2" x14ac:dyDescent="0.25">
      <c r="A739" s="4" t="s">
        <v>127</v>
      </c>
      <c r="B739" s="4">
        <f t="shared" si="978"/>
        <v>0</v>
      </c>
      <c r="C739" s="4">
        <f t="shared" si="978"/>
        <v>140</v>
      </c>
      <c r="D739" s="4" t="str">
        <f t="shared" si="978"/>
        <v/>
      </c>
      <c r="F739" s="42"/>
      <c r="H739" s="42"/>
      <c r="J739" s="42"/>
      <c r="L739" s="42"/>
      <c r="N739" s="42"/>
      <c r="P739" s="42"/>
      <c r="R739" s="42"/>
      <c r="T739" s="42"/>
      <c r="V739" s="42"/>
      <c r="X739" s="42"/>
      <c r="Z739" s="42"/>
      <c r="AB739" s="42"/>
      <c r="AD739" s="42"/>
      <c r="AF739" s="42"/>
      <c r="AH739" s="42"/>
      <c r="AJ739" s="42"/>
      <c r="AL739" s="42"/>
      <c r="AN739" s="42"/>
      <c r="AP739" s="42"/>
      <c r="AR739" s="42"/>
    </row>
    <row r="740" spans="1:45" ht="17.100000000000001" hidden="1" customHeight="1" outlineLevel="2" x14ac:dyDescent="0.25">
      <c r="A740" s="4" t="s">
        <v>127</v>
      </c>
      <c r="B740" s="4">
        <f t="shared" si="978"/>
        <v>0</v>
      </c>
      <c r="C740" s="4">
        <f t="shared" si="978"/>
        <v>150</v>
      </c>
      <c r="D740" s="4" t="str">
        <f t="shared" si="978"/>
        <v/>
      </c>
      <c r="F740" s="42"/>
      <c r="H740" s="42"/>
      <c r="J740" s="42"/>
      <c r="L740" s="42"/>
      <c r="N740" s="42"/>
      <c r="P740" s="42"/>
      <c r="R740" s="42"/>
      <c r="T740" s="42"/>
      <c r="V740" s="42"/>
      <c r="X740" s="42"/>
      <c r="Z740" s="42"/>
      <c r="AB740" s="42"/>
      <c r="AD740" s="42"/>
      <c r="AF740" s="42"/>
      <c r="AH740" s="42"/>
      <c r="AJ740" s="42"/>
      <c r="AL740" s="42"/>
      <c r="AN740" s="42"/>
      <c r="AP740" s="42"/>
      <c r="AR740" s="42"/>
    </row>
    <row r="741" spans="1:45" ht="17.100000000000001" hidden="1" customHeight="1" outlineLevel="2" x14ac:dyDescent="0.25">
      <c r="A741" s="4" t="s">
        <v>127</v>
      </c>
      <c r="B741" s="4">
        <f t="shared" si="978"/>
        <v>0</v>
      </c>
      <c r="C741" s="4">
        <f t="shared" si="978"/>
        <v>160</v>
      </c>
      <c r="D741" s="4" t="str">
        <f t="shared" si="978"/>
        <v/>
      </c>
      <c r="F741" s="42"/>
      <c r="H741" s="42"/>
      <c r="J741" s="42"/>
      <c r="L741" s="42"/>
      <c r="N741" s="42"/>
      <c r="P741" s="42"/>
      <c r="R741" s="42"/>
      <c r="T741" s="42"/>
      <c r="V741" s="42"/>
      <c r="X741" s="42"/>
      <c r="Z741" s="42"/>
      <c r="AB741" s="42"/>
      <c r="AD741" s="42"/>
      <c r="AF741" s="42"/>
      <c r="AH741" s="42"/>
      <c r="AJ741" s="42"/>
      <c r="AL741" s="42"/>
      <c r="AN741" s="42"/>
      <c r="AP741" s="42"/>
      <c r="AR741" s="42"/>
    </row>
    <row r="742" spans="1:45" ht="17.100000000000001" hidden="1" customHeight="1" outlineLevel="2" x14ac:dyDescent="0.25">
      <c r="A742" s="4" t="s">
        <v>127</v>
      </c>
      <c r="B742" s="4">
        <f t="shared" si="978"/>
        <v>0</v>
      </c>
      <c r="C742" s="4">
        <f t="shared" si="978"/>
        <v>170</v>
      </c>
      <c r="D742" s="4" t="str">
        <f t="shared" si="978"/>
        <v/>
      </c>
      <c r="F742" s="42"/>
      <c r="H742" s="42"/>
      <c r="J742" s="42"/>
      <c r="L742" s="42"/>
      <c r="N742" s="42"/>
      <c r="P742" s="42"/>
      <c r="R742" s="42"/>
      <c r="T742" s="42"/>
      <c r="V742" s="42"/>
      <c r="X742" s="42"/>
      <c r="Z742" s="42"/>
      <c r="AB742" s="42"/>
      <c r="AD742" s="42"/>
      <c r="AF742" s="42"/>
      <c r="AH742" s="42"/>
      <c r="AJ742" s="42"/>
      <c r="AL742" s="42"/>
      <c r="AN742" s="42"/>
      <c r="AP742" s="42"/>
      <c r="AR742" s="42"/>
    </row>
    <row r="743" spans="1:45" ht="17.100000000000001" hidden="1" customHeight="1" outlineLevel="2" x14ac:dyDescent="0.25"/>
    <row r="744" spans="1:45" ht="17.100000000000001" hidden="1" customHeight="1" outlineLevel="2" x14ac:dyDescent="0.25">
      <c r="A744" s="4" t="s">
        <v>127</v>
      </c>
      <c r="B744" s="4">
        <f>B722</f>
        <v>0</v>
      </c>
      <c r="C744" s="4">
        <f>C722</f>
        <v>310</v>
      </c>
      <c r="D744" s="4" t="str">
        <f>D722</f>
        <v/>
      </c>
      <c r="F744" s="43">
        <f>-SUM(F745:F749)</f>
        <v>0</v>
      </c>
      <c r="H744" s="43">
        <f>-SUM(H745:H749)</f>
        <v>0</v>
      </c>
      <c r="J744" s="43">
        <f>-SUM(J745:J749)</f>
        <v>0</v>
      </c>
      <c r="L744" s="43">
        <f>-SUM(L745:L749)</f>
        <v>0</v>
      </c>
      <c r="N744" s="43">
        <f>-SUM(N745:N749)</f>
        <v>0</v>
      </c>
      <c r="P744" s="43">
        <f>-SUM(P745:P749)</f>
        <v>0</v>
      </c>
      <c r="R744" s="43">
        <f>-SUM(R745:R749)</f>
        <v>0</v>
      </c>
      <c r="T744" s="43">
        <f>-SUM(T745:T749)</f>
        <v>0</v>
      </c>
      <c r="V744" s="43">
        <f>-SUM(V745:V749)</f>
        <v>0</v>
      </c>
      <c r="X744" s="43">
        <f>-SUM(X745:X749)</f>
        <v>0</v>
      </c>
      <c r="Z744" s="43">
        <f>-SUM(Z745:Z749)</f>
        <v>0</v>
      </c>
      <c r="AB744" s="43">
        <f>-SUM(AB745:AB749)</f>
        <v>0</v>
      </c>
      <c r="AD744" s="43">
        <f>-SUM(AD745:AD749)</f>
        <v>0</v>
      </c>
      <c r="AF744" s="43">
        <f>-SUM(AF745:AF749)</f>
        <v>0</v>
      </c>
      <c r="AH744" s="43">
        <f>-SUM(AH745:AH749)</f>
        <v>0</v>
      </c>
      <c r="AJ744" s="43">
        <f>-SUM(AJ745:AJ749)</f>
        <v>0</v>
      </c>
      <c r="AL744" s="43">
        <f>-SUM(AL745:AL749)</f>
        <v>0</v>
      </c>
      <c r="AN744" s="43">
        <f>-SUM(AN745:AN749)</f>
        <v>0</v>
      </c>
      <c r="AP744" s="43">
        <f>-SUM(AP745:AP749)</f>
        <v>0</v>
      </c>
      <c r="AR744" s="43">
        <f>-SUM(AR745:AR749)</f>
        <v>0</v>
      </c>
    </row>
    <row r="745" spans="1:45" ht="17.100000000000001" hidden="1" customHeight="1" outlineLevel="2" x14ac:dyDescent="0.25">
      <c r="A745" s="4" t="s">
        <v>127</v>
      </c>
      <c r="B745" s="4">
        <f t="shared" ref="B745:C749" si="979">B723</f>
        <v>0</v>
      </c>
      <c r="C745" s="4">
        <f t="shared" si="979"/>
        <v>320</v>
      </c>
      <c r="D745" s="4" t="str">
        <f>D723</f>
        <v/>
      </c>
      <c r="F745" s="42"/>
      <c r="H745" s="42"/>
      <c r="J745" s="42"/>
      <c r="L745" s="42"/>
      <c r="N745" s="42"/>
      <c r="P745" s="42"/>
      <c r="R745" s="42"/>
      <c r="T745" s="42"/>
      <c r="V745" s="42"/>
      <c r="X745" s="42"/>
      <c r="Z745" s="42"/>
      <c r="AB745" s="42"/>
      <c r="AD745" s="42"/>
      <c r="AF745" s="42"/>
      <c r="AH745" s="42"/>
      <c r="AJ745" s="42"/>
      <c r="AL745" s="42"/>
      <c r="AN745" s="42"/>
      <c r="AP745" s="42"/>
      <c r="AR745" s="42"/>
    </row>
    <row r="746" spans="1:45" ht="17.100000000000001" hidden="1" customHeight="1" outlineLevel="2" x14ac:dyDescent="0.25">
      <c r="A746" s="4" t="s">
        <v>127</v>
      </c>
      <c r="B746" s="4">
        <f t="shared" si="979"/>
        <v>0</v>
      </c>
      <c r="C746" s="4">
        <f t="shared" si="979"/>
        <v>330</v>
      </c>
      <c r="D746" s="4" t="str">
        <f>D724</f>
        <v/>
      </c>
      <c r="F746" s="42"/>
      <c r="H746" s="42"/>
      <c r="J746" s="42"/>
      <c r="L746" s="42"/>
      <c r="N746" s="42"/>
      <c r="P746" s="42"/>
      <c r="R746" s="42"/>
      <c r="T746" s="42"/>
      <c r="V746" s="42"/>
      <c r="X746" s="42"/>
      <c r="Z746" s="42"/>
      <c r="AB746" s="42"/>
      <c r="AD746" s="42"/>
      <c r="AF746" s="42"/>
      <c r="AH746" s="42"/>
      <c r="AJ746" s="42"/>
      <c r="AL746" s="42"/>
      <c r="AN746" s="42"/>
      <c r="AP746" s="42"/>
      <c r="AR746" s="42"/>
    </row>
    <row r="747" spans="1:45" ht="17.100000000000001" hidden="1" customHeight="1" outlineLevel="2" x14ac:dyDescent="0.25">
      <c r="A747" s="4" t="s">
        <v>127</v>
      </c>
      <c r="B747" s="4">
        <f t="shared" si="979"/>
        <v>0</v>
      </c>
      <c r="C747" s="4">
        <f t="shared" si="979"/>
        <v>340</v>
      </c>
      <c r="D747" s="4" t="str">
        <f>D725</f>
        <v/>
      </c>
      <c r="F747" s="42"/>
      <c r="H747" s="42"/>
      <c r="J747" s="42"/>
      <c r="L747" s="42"/>
      <c r="N747" s="42"/>
      <c r="P747" s="42"/>
      <c r="R747" s="42"/>
      <c r="T747" s="42"/>
      <c r="V747" s="42"/>
      <c r="X747" s="42"/>
      <c r="Z747" s="42"/>
      <c r="AB747" s="42"/>
      <c r="AD747" s="42"/>
      <c r="AF747" s="42"/>
      <c r="AH747" s="42"/>
      <c r="AJ747" s="42"/>
      <c r="AL747" s="42"/>
      <c r="AN747" s="42"/>
      <c r="AP747" s="42"/>
      <c r="AR747" s="42"/>
    </row>
    <row r="748" spans="1:45" ht="17.100000000000001" hidden="1" customHeight="1" outlineLevel="2" x14ac:dyDescent="0.25">
      <c r="A748" s="4" t="s">
        <v>127</v>
      </c>
      <c r="B748" s="4">
        <f t="shared" si="979"/>
        <v>0</v>
      </c>
      <c r="C748" s="4">
        <f t="shared" si="979"/>
        <v>350</v>
      </c>
      <c r="D748" s="4" t="str">
        <f>D726</f>
        <v/>
      </c>
      <c r="F748" s="42"/>
      <c r="H748" s="42"/>
      <c r="J748" s="42"/>
      <c r="L748" s="42"/>
      <c r="N748" s="42"/>
      <c r="P748" s="42"/>
      <c r="R748" s="42"/>
      <c r="T748" s="42"/>
      <c r="V748" s="42"/>
      <c r="X748" s="42"/>
      <c r="Z748" s="42"/>
      <c r="AB748" s="42"/>
      <c r="AD748" s="42"/>
      <c r="AF748" s="42"/>
      <c r="AH748" s="42"/>
      <c r="AJ748" s="42"/>
      <c r="AL748" s="42"/>
      <c r="AN748" s="42"/>
      <c r="AP748" s="42"/>
      <c r="AR748" s="42"/>
    </row>
    <row r="749" spans="1:45" ht="17.100000000000001" hidden="1" customHeight="1" outlineLevel="2" x14ac:dyDescent="0.25">
      <c r="A749" s="4" t="s">
        <v>127</v>
      </c>
      <c r="B749" s="4">
        <f t="shared" si="979"/>
        <v>0</v>
      </c>
      <c r="C749" s="4">
        <f t="shared" si="979"/>
        <v>360</v>
      </c>
      <c r="D749" s="4" t="str">
        <f>D727</f>
        <v/>
      </c>
      <c r="F749" s="42"/>
      <c r="H749" s="42"/>
      <c r="J749" s="42"/>
      <c r="L749" s="42"/>
      <c r="N749" s="42"/>
      <c r="P749" s="42"/>
      <c r="R749" s="42"/>
      <c r="T749" s="42"/>
      <c r="V749" s="42"/>
      <c r="X749" s="42"/>
      <c r="Z749" s="42"/>
      <c r="AB749" s="42"/>
      <c r="AD749" s="42"/>
      <c r="AF749" s="42"/>
      <c r="AH749" s="42"/>
      <c r="AJ749" s="42"/>
      <c r="AL749" s="42"/>
      <c r="AN749" s="42"/>
      <c r="AP749" s="42"/>
      <c r="AR749" s="42"/>
    </row>
    <row r="750" spans="1:45" ht="17.100000000000001" hidden="1" customHeight="1" outlineLevel="1" x14ac:dyDescent="0.25"/>
    <row r="751" spans="1:45" ht="17.100000000000001" hidden="1" customHeight="1" outlineLevel="1" collapsed="1" x14ac:dyDescent="0.25">
      <c r="A751" s="54"/>
      <c r="B751" s="54"/>
      <c r="C751" s="55"/>
      <c r="D751" s="54" t="s">
        <v>128</v>
      </c>
      <c r="E751" s="56"/>
      <c r="F751" s="57"/>
      <c r="G751" s="56"/>
      <c r="H751" s="57"/>
      <c r="I751" s="56"/>
      <c r="J751" s="57"/>
      <c r="K751" s="56"/>
      <c r="L751" s="57"/>
      <c r="M751" s="56"/>
      <c r="N751" s="57"/>
      <c r="O751" s="56"/>
      <c r="P751" s="57"/>
      <c r="Q751" s="56"/>
      <c r="R751" s="57"/>
      <c r="S751" s="56"/>
      <c r="T751" s="57"/>
      <c r="U751" s="56"/>
      <c r="V751" s="57"/>
      <c r="W751" s="56"/>
      <c r="X751" s="57"/>
      <c r="Y751" s="56"/>
      <c r="Z751" s="57"/>
      <c r="AA751" s="56"/>
      <c r="AB751" s="57"/>
      <c r="AC751" s="56"/>
      <c r="AD751" s="57"/>
      <c r="AE751" s="56"/>
      <c r="AF751" s="57"/>
      <c r="AG751" s="56"/>
      <c r="AH751" s="57"/>
      <c r="AI751" s="56"/>
      <c r="AJ751" s="57"/>
      <c r="AK751" s="56"/>
      <c r="AL751" s="57"/>
      <c r="AM751" s="56"/>
      <c r="AN751" s="57"/>
      <c r="AO751" s="56"/>
      <c r="AP751" s="57"/>
      <c r="AQ751" s="56"/>
      <c r="AR751" s="57"/>
      <c r="AS751" s="56"/>
    </row>
    <row r="752" spans="1:45" ht="17.100000000000001" hidden="1" customHeight="1" outlineLevel="2" x14ac:dyDescent="0.25"/>
    <row r="753" spans="1:45" s="5" customFormat="1" ht="17.100000000000001" hidden="1" customHeight="1" outlineLevel="2" x14ac:dyDescent="0.25">
      <c r="A753" s="58"/>
      <c r="B753" s="58"/>
      <c r="C753" s="58"/>
      <c r="D753" s="58" t="e">
        <f>D706</f>
        <v>#N/A</v>
      </c>
      <c r="E753" s="60"/>
      <c r="F753" s="61">
        <f>F706</f>
        <v>0</v>
      </c>
      <c r="G753" s="60"/>
      <c r="H753" s="61">
        <f>H706</f>
        <v>0</v>
      </c>
      <c r="I753" s="60"/>
      <c r="J753" s="61">
        <f>J706</f>
        <v>0</v>
      </c>
      <c r="K753" s="60"/>
      <c r="L753" s="61">
        <f>L706</f>
        <v>0</v>
      </c>
      <c r="M753" s="60"/>
      <c r="N753" s="61">
        <f>N706</f>
        <v>0</v>
      </c>
      <c r="O753" s="60"/>
      <c r="P753" s="61">
        <f>P706</f>
        <v>0</v>
      </c>
      <c r="Q753" s="60"/>
      <c r="R753" s="61">
        <f>R706</f>
        <v>0</v>
      </c>
      <c r="S753" s="60"/>
      <c r="T753" s="61">
        <f>T706</f>
        <v>0</v>
      </c>
      <c r="U753" s="60"/>
      <c r="V753" s="61">
        <f>V706</f>
        <v>0</v>
      </c>
      <c r="W753" s="60"/>
      <c r="X753" s="61">
        <f>X706</f>
        <v>0</v>
      </c>
      <c r="Y753" s="60"/>
      <c r="Z753" s="61">
        <f>Z706</f>
        <v>0</v>
      </c>
      <c r="AA753" s="60"/>
      <c r="AB753" s="61">
        <f>AB706</f>
        <v>0</v>
      </c>
      <c r="AC753" s="60"/>
      <c r="AD753" s="61">
        <f>AD706</f>
        <v>0</v>
      </c>
      <c r="AE753" s="60"/>
      <c r="AF753" s="61">
        <f>AF706</f>
        <v>0</v>
      </c>
      <c r="AG753" s="60"/>
      <c r="AH753" s="61">
        <f>AH706</f>
        <v>0</v>
      </c>
      <c r="AI753" s="60"/>
      <c r="AJ753" s="61">
        <f>AJ706</f>
        <v>0</v>
      </c>
      <c r="AK753" s="60"/>
      <c r="AL753" s="61">
        <f>AL706</f>
        <v>0</v>
      </c>
      <c r="AM753" s="60"/>
      <c r="AN753" s="61">
        <f>AN706</f>
        <v>0</v>
      </c>
      <c r="AO753" s="60"/>
      <c r="AP753" s="61">
        <f>AP706</f>
        <v>0</v>
      </c>
      <c r="AQ753" s="60"/>
      <c r="AR753" s="61">
        <f>AR706</f>
        <v>0</v>
      </c>
      <c r="AS753" s="60"/>
    </row>
    <row r="754" spans="1:45" ht="17.100000000000001" hidden="1" customHeight="1" outlineLevel="2" x14ac:dyDescent="0.25">
      <c r="D754" s="4" t="s">
        <v>124</v>
      </c>
      <c r="F754" s="43">
        <f>F756-F753</f>
        <v>0</v>
      </c>
      <c r="H754" s="43">
        <f>H756-H753</f>
        <v>0</v>
      </c>
      <c r="J754" s="43">
        <f>J756-J753</f>
        <v>0</v>
      </c>
      <c r="L754" s="43">
        <f>L756-L753</f>
        <v>0</v>
      </c>
      <c r="N754" s="43">
        <f>N756-N753</f>
        <v>0</v>
      </c>
      <c r="P754" s="43">
        <f>P756-P753</f>
        <v>0</v>
      </c>
      <c r="R754" s="43">
        <f>R756-R753</f>
        <v>0</v>
      </c>
      <c r="T754" s="43">
        <f>T756-T753</f>
        <v>0</v>
      </c>
      <c r="V754" s="43">
        <f>V756-V753</f>
        <v>0</v>
      </c>
      <c r="X754" s="43">
        <f>X756-X753</f>
        <v>0</v>
      </c>
      <c r="Z754" s="43">
        <f>Z756-Z753</f>
        <v>0</v>
      </c>
      <c r="AB754" s="43">
        <f>AB756-AB753</f>
        <v>0</v>
      </c>
      <c r="AD754" s="43">
        <f>AD756-AD753</f>
        <v>0</v>
      </c>
      <c r="AF754" s="43">
        <f>AF756-AF753</f>
        <v>0</v>
      </c>
      <c r="AH754" s="43">
        <f>AH756-AH753</f>
        <v>0</v>
      </c>
      <c r="AJ754" s="43">
        <f>AJ756-AJ753</f>
        <v>0</v>
      </c>
      <c r="AL754" s="43">
        <f>AL756-AL753</f>
        <v>0</v>
      </c>
      <c r="AN754" s="43">
        <f>AN756-AN753</f>
        <v>0</v>
      </c>
      <c r="AP754" s="43">
        <f>AP756-AP753</f>
        <v>0</v>
      </c>
      <c r="AR754" s="43">
        <f>AR756-AR753</f>
        <v>0</v>
      </c>
    </row>
    <row r="755" spans="1:45" ht="17.100000000000001" hidden="1" customHeight="1" outlineLevel="2" x14ac:dyDescent="0.25"/>
    <row r="756" spans="1:45" ht="17.100000000000001" hidden="1" customHeight="1" outlineLevel="2" x14ac:dyDescent="0.25">
      <c r="D756" s="4" t="str">
        <f>D709</f>
        <v/>
      </c>
      <c r="F756" s="43">
        <f>SUM(F709,F736)</f>
        <v>0</v>
      </c>
      <c r="H756" s="43">
        <f>SUM(H709,H736)</f>
        <v>0</v>
      </c>
      <c r="J756" s="43">
        <f>SUM(J709,J736)</f>
        <v>0</v>
      </c>
      <c r="L756" s="43">
        <f>SUM(L709,L736)</f>
        <v>0</v>
      </c>
      <c r="N756" s="43">
        <f>SUM(N709,N736)</f>
        <v>0</v>
      </c>
      <c r="P756" s="43">
        <f>SUM(P709,P736)</f>
        <v>0</v>
      </c>
      <c r="R756" s="43">
        <f>SUM(R709,R736)</f>
        <v>0</v>
      </c>
      <c r="T756" s="43">
        <f>SUM(T709,T736)</f>
        <v>0</v>
      </c>
      <c r="V756" s="43">
        <f>SUM(V709,V736)</f>
        <v>0</v>
      </c>
      <c r="X756" s="43">
        <f>SUM(X709,X736)</f>
        <v>0</v>
      </c>
      <c r="Z756" s="43">
        <f>SUM(Z709,Z736)</f>
        <v>0</v>
      </c>
      <c r="AB756" s="43">
        <f>SUM(AB709,AB736)</f>
        <v>0</v>
      </c>
      <c r="AD756" s="43">
        <f>SUM(AD709,AD736)</f>
        <v>0</v>
      </c>
      <c r="AF756" s="43">
        <f>SUM(AF709,AF736)</f>
        <v>0</v>
      </c>
      <c r="AH756" s="43">
        <f>SUM(AH709,AH736)</f>
        <v>0</v>
      </c>
      <c r="AJ756" s="43">
        <f>SUM(AJ709,AJ736)</f>
        <v>0</v>
      </c>
      <c r="AL756" s="43">
        <f>SUM(AL709,AL736)</f>
        <v>0</v>
      </c>
      <c r="AN756" s="43">
        <f>SUM(AN709,AN736)</f>
        <v>0</v>
      </c>
      <c r="AP756" s="43">
        <f>SUM(AP709,AP736)</f>
        <v>0</v>
      </c>
      <c r="AR756" s="43">
        <f>SUM(AR709,AR736)</f>
        <v>0</v>
      </c>
    </row>
    <row r="757" spans="1:45" ht="17.100000000000001" hidden="1" customHeight="1" outlineLevel="2" x14ac:dyDescent="0.25">
      <c r="D757" s="4" t="str">
        <f>D710</f>
        <v/>
      </c>
      <c r="F757" s="43">
        <f t="shared" ref="F757:F762" si="980">SUM(F710,F737)</f>
        <v>0</v>
      </c>
      <c r="H757" s="43">
        <f t="shared" ref="H757:J762" si="981">SUM(H710,H737)</f>
        <v>0</v>
      </c>
      <c r="J757" s="43">
        <f t="shared" si="981"/>
        <v>0</v>
      </c>
      <c r="L757" s="43">
        <f t="shared" ref="L757:L762" si="982">SUM(L710,L737)</f>
        <v>0</v>
      </c>
      <c r="N757" s="43">
        <f t="shared" ref="N757:N762" si="983">SUM(N710,N737)</f>
        <v>0</v>
      </c>
      <c r="P757" s="43">
        <f t="shared" ref="P757:P762" si="984">SUM(P710,P737)</f>
        <v>0</v>
      </c>
      <c r="R757" s="43">
        <f t="shared" ref="R757:R762" si="985">SUM(R710,R737)</f>
        <v>0</v>
      </c>
      <c r="T757" s="43">
        <f t="shared" ref="T757:T762" si="986">SUM(T710,T737)</f>
        <v>0</v>
      </c>
      <c r="V757" s="43">
        <f t="shared" ref="V757:V762" si="987">SUM(V710,V737)</f>
        <v>0</v>
      </c>
      <c r="X757" s="43">
        <f t="shared" ref="X757:X762" si="988">SUM(X710,X737)</f>
        <v>0</v>
      </c>
      <c r="Z757" s="43">
        <f t="shared" ref="Z757:Z762" si="989">SUM(Z710,Z737)</f>
        <v>0</v>
      </c>
      <c r="AB757" s="43">
        <f t="shared" ref="AB757:AB762" si="990">SUM(AB710,AB737)</f>
        <v>0</v>
      </c>
      <c r="AD757" s="43">
        <f t="shared" ref="AD757:AD762" si="991">SUM(AD710,AD737)</f>
        <v>0</v>
      </c>
      <c r="AF757" s="43">
        <f t="shared" ref="AF757:AF762" si="992">SUM(AF710,AF737)</f>
        <v>0</v>
      </c>
      <c r="AH757" s="43">
        <f t="shared" ref="AH757:AH762" si="993">SUM(AH710,AH737)</f>
        <v>0</v>
      </c>
      <c r="AJ757" s="43">
        <f t="shared" ref="AJ757:AJ762" si="994">SUM(AJ710,AJ737)</f>
        <v>0</v>
      </c>
      <c r="AL757" s="43">
        <f t="shared" ref="AL757:AL762" si="995">SUM(AL710,AL737)</f>
        <v>0</v>
      </c>
      <c r="AN757" s="43">
        <f t="shared" ref="AN757:AN762" si="996">SUM(AN710,AN737)</f>
        <v>0</v>
      </c>
      <c r="AP757" s="43">
        <f t="shared" ref="AP757:AP762" si="997">SUM(AP710,AP737)</f>
        <v>0</v>
      </c>
      <c r="AR757" s="43">
        <f t="shared" ref="AR757:AR762" si="998">SUM(AR710,AR737)</f>
        <v>0</v>
      </c>
    </row>
    <row r="758" spans="1:45" ht="17.100000000000001" hidden="1" customHeight="1" outlineLevel="2" x14ac:dyDescent="0.25">
      <c r="D758" s="4" t="str">
        <f t="shared" ref="D758:D763" si="999">D711</f>
        <v/>
      </c>
      <c r="F758" s="43">
        <f t="shared" si="980"/>
        <v>0</v>
      </c>
      <c r="H758" s="43">
        <f t="shared" si="981"/>
        <v>0</v>
      </c>
      <c r="J758" s="43">
        <f t="shared" si="981"/>
        <v>0</v>
      </c>
      <c r="L758" s="43">
        <f t="shared" si="982"/>
        <v>0</v>
      </c>
      <c r="N758" s="43">
        <f t="shared" si="983"/>
        <v>0</v>
      </c>
      <c r="P758" s="43">
        <f t="shared" si="984"/>
        <v>0</v>
      </c>
      <c r="R758" s="43">
        <f t="shared" si="985"/>
        <v>0</v>
      </c>
      <c r="T758" s="43">
        <f t="shared" si="986"/>
        <v>0</v>
      </c>
      <c r="V758" s="43">
        <f t="shared" si="987"/>
        <v>0</v>
      </c>
      <c r="X758" s="43">
        <f t="shared" si="988"/>
        <v>0</v>
      </c>
      <c r="Z758" s="43">
        <f t="shared" si="989"/>
        <v>0</v>
      </c>
      <c r="AB758" s="43">
        <f t="shared" si="990"/>
        <v>0</v>
      </c>
      <c r="AD758" s="43">
        <f t="shared" si="991"/>
        <v>0</v>
      </c>
      <c r="AF758" s="43">
        <f t="shared" si="992"/>
        <v>0</v>
      </c>
      <c r="AH758" s="43">
        <f t="shared" si="993"/>
        <v>0</v>
      </c>
      <c r="AJ758" s="43">
        <f t="shared" si="994"/>
        <v>0</v>
      </c>
      <c r="AL758" s="43">
        <f t="shared" si="995"/>
        <v>0</v>
      </c>
      <c r="AN758" s="43">
        <f t="shared" si="996"/>
        <v>0</v>
      </c>
      <c r="AP758" s="43">
        <f t="shared" si="997"/>
        <v>0</v>
      </c>
      <c r="AR758" s="43">
        <f t="shared" si="998"/>
        <v>0</v>
      </c>
    </row>
    <row r="759" spans="1:45" ht="17.100000000000001" hidden="1" customHeight="1" outlineLevel="2" x14ac:dyDescent="0.25">
      <c r="D759" s="4" t="str">
        <f t="shared" si="999"/>
        <v/>
      </c>
      <c r="F759" s="43">
        <f t="shared" si="980"/>
        <v>0</v>
      </c>
      <c r="H759" s="43">
        <f t="shared" si="981"/>
        <v>0</v>
      </c>
      <c r="J759" s="43">
        <f t="shared" si="981"/>
        <v>0</v>
      </c>
      <c r="L759" s="43">
        <f t="shared" si="982"/>
        <v>0</v>
      </c>
      <c r="N759" s="43">
        <f t="shared" si="983"/>
        <v>0</v>
      </c>
      <c r="P759" s="43">
        <f t="shared" si="984"/>
        <v>0</v>
      </c>
      <c r="R759" s="43">
        <f t="shared" si="985"/>
        <v>0</v>
      </c>
      <c r="T759" s="43">
        <f t="shared" si="986"/>
        <v>0</v>
      </c>
      <c r="V759" s="43">
        <f t="shared" si="987"/>
        <v>0</v>
      </c>
      <c r="X759" s="43">
        <f t="shared" si="988"/>
        <v>0</v>
      </c>
      <c r="Z759" s="43">
        <f t="shared" si="989"/>
        <v>0</v>
      </c>
      <c r="AB759" s="43">
        <f t="shared" si="990"/>
        <v>0</v>
      </c>
      <c r="AD759" s="43">
        <f t="shared" si="991"/>
        <v>0</v>
      </c>
      <c r="AF759" s="43">
        <f t="shared" si="992"/>
        <v>0</v>
      </c>
      <c r="AH759" s="43">
        <f t="shared" si="993"/>
        <v>0</v>
      </c>
      <c r="AJ759" s="43">
        <f t="shared" si="994"/>
        <v>0</v>
      </c>
      <c r="AL759" s="43">
        <f t="shared" si="995"/>
        <v>0</v>
      </c>
      <c r="AN759" s="43">
        <f t="shared" si="996"/>
        <v>0</v>
      </c>
      <c r="AP759" s="43">
        <f t="shared" si="997"/>
        <v>0</v>
      </c>
      <c r="AR759" s="43">
        <f t="shared" si="998"/>
        <v>0</v>
      </c>
    </row>
    <row r="760" spans="1:45" ht="17.100000000000001" hidden="1" customHeight="1" outlineLevel="2" x14ac:dyDescent="0.25">
      <c r="D760" s="4" t="str">
        <f t="shared" si="999"/>
        <v/>
      </c>
      <c r="F760" s="43">
        <f t="shared" si="980"/>
        <v>0</v>
      </c>
      <c r="H760" s="43">
        <f t="shared" si="981"/>
        <v>0</v>
      </c>
      <c r="J760" s="43">
        <f t="shared" si="981"/>
        <v>0</v>
      </c>
      <c r="L760" s="43">
        <f t="shared" si="982"/>
        <v>0</v>
      </c>
      <c r="N760" s="43">
        <f t="shared" si="983"/>
        <v>0</v>
      </c>
      <c r="P760" s="43">
        <f t="shared" si="984"/>
        <v>0</v>
      </c>
      <c r="R760" s="43">
        <f t="shared" si="985"/>
        <v>0</v>
      </c>
      <c r="T760" s="43">
        <f t="shared" si="986"/>
        <v>0</v>
      </c>
      <c r="V760" s="43">
        <f t="shared" si="987"/>
        <v>0</v>
      </c>
      <c r="X760" s="43">
        <f t="shared" si="988"/>
        <v>0</v>
      </c>
      <c r="Z760" s="43">
        <f t="shared" si="989"/>
        <v>0</v>
      </c>
      <c r="AB760" s="43">
        <f t="shared" si="990"/>
        <v>0</v>
      </c>
      <c r="AD760" s="43">
        <f t="shared" si="991"/>
        <v>0</v>
      </c>
      <c r="AF760" s="43">
        <f t="shared" si="992"/>
        <v>0</v>
      </c>
      <c r="AH760" s="43">
        <f t="shared" si="993"/>
        <v>0</v>
      </c>
      <c r="AJ760" s="43">
        <f t="shared" si="994"/>
        <v>0</v>
      </c>
      <c r="AL760" s="43">
        <f t="shared" si="995"/>
        <v>0</v>
      </c>
      <c r="AN760" s="43">
        <f t="shared" si="996"/>
        <v>0</v>
      </c>
      <c r="AP760" s="43">
        <f t="shared" si="997"/>
        <v>0</v>
      </c>
      <c r="AR760" s="43">
        <f t="shared" si="998"/>
        <v>0</v>
      </c>
    </row>
    <row r="761" spans="1:45" ht="17.100000000000001" hidden="1" customHeight="1" outlineLevel="2" x14ac:dyDescent="0.25">
      <c r="D761" s="4" t="str">
        <f t="shared" si="999"/>
        <v/>
      </c>
      <c r="F761" s="43">
        <f t="shared" si="980"/>
        <v>0</v>
      </c>
      <c r="H761" s="43">
        <f t="shared" si="981"/>
        <v>0</v>
      </c>
      <c r="J761" s="43">
        <f t="shared" si="981"/>
        <v>0</v>
      </c>
      <c r="L761" s="43">
        <f t="shared" si="982"/>
        <v>0</v>
      </c>
      <c r="N761" s="43">
        <f t="shared" si="983"/>
        <v>0</v>
      </c>
      <c r="P761" s="43">
        <f t="shared" si="984"/>
        <v>0</v>
      </c>
      <c r="R761" s="43">
        <f t="shared" si="985"/>
        <v>0</v>
      </c>
      <c r="T761" s="43">
        <f t="shared" si="986"/>
        <v>0</v>
      </c>
      <c r="V761" s="43">
        <f t="shared" si="987"/>
        <v>0</v>
      </c>
      <c r="X761" s="43">
        <f t="shared" si="988"/>
        <v>0</v>
      </c>
      <c r="Z761" s="43">
        <f t="shared" si="989"/>
        <v>0</v>
      </c>
      <c r="AB761" s="43">
        <f t="shared" si="990"/>
        <v>0</v>
      </c>
      <c r="AD761" s="43">
        <f t="shared" si="991"/>
        <v>0</v>
      </c>
      <c r="AF761" s="43">
        <f t="shared" si="992"/>
        <v>0</v>
      </c>
      <c r="AH761" s="43">
        <f t="shared" si="993"/>
        <v>0</v>
      </c>
      <c r="AJ761" s="43">
        <f t="shared" si="994"/>
        <v>0</v>
      </c>
      <c r="AL761" s="43">
        <f t="shared" si="995"/>
        <v>0</v>
      </c>
      <c r="AN761" s="43">
        <f t="shared" si="996"/>
        <v>0</v>
      </c>
      <c r="AP761" s="43">
        <f t="shared" si="997"/>
        <v>0</v>
      </c>
      <c r="AR761" s="43">
        <f t="shared" si="998"/>
        <v>0</v>
      </c>
    </row>
    <row r="762" spans="1:45" ht="17.100000000000001" hidden="1" customHeight="1" outlineLevel="2" x14ac:dyDescent="0.25">
      <c r="D762" s="4" t="str">
        <f t="shared" si="999"/>
        <v/>
      </c>
      <c r="F762" s="43">
        <f t="shared" si="980"/>
        <v>0</v>
      </c>
      <c r="H762" s="43">
        <f t="shared" si="981"/>
        <v>0</v>
      </c>
      <c r="J762" s="43">
        <f t="shared" si="981"/>
        <v>0</v>
      </c>
      <c r="L762" s="43">
        <f t="shared" si="982"/>
        <v>0</v>
      </c>
      <c r="N762" s="43">
        <f t="shared" si="983"/>
        <v>0</v>
      </c>
      <c r="P762" s="43">
        <f t="shared" si="984"/>
        <v>0</v>
      </c>
      <c r="R762" s="43">
        <f t="shared" si="985"/>
        <v>0</v>
      </c>
      <c r="T762" s="43">
        <f t="shared" si="986"/>
        <v>0</v>
      </c>
      <c r="V762" s="43">
        <f t="shared" si="987"/>
        <v>0</v>
      </c>
      <c r="X762" s="43">
        <f t="shared" si="988"/>
        <v>0</v>
      </c>
      <c r="Z762" s="43">
        <f t="shared" si="989"/>
        <v>0</v>
      </c>
      <c r="AB762" s="43">
        <f t="shared" si="990"/>
        <v>0</v>
      </c>
      <c r="AD762" s="43">
        <f t="shared" si="991"/>
        <v>0</v>
      </c>
      <c r="AF762" s="43">
        <f t="shared" si="992"/>
        <v>0</v>
      </c>
      <c r="AH762" s="43">
        <f t="shared" si="993"/>
        <v>0</v>
      </c>
      <c r="AJ762" s="43">
        <f t="shared" si="994"/>
        <v>0</v>
      </c>
      <c r="AL762" s="43">
        <f t="shared" si="995"/>
        <v>0</v>
      </c>
      <c r="AN762" s="43">
        <f t="shared" si="996"/>
        <v>0</v>
      </c>
      <c r="AP762" s="43">
        <f t="shared" si="997"/>
        <v>0</v>
      </c>
      <c r="AR762" s="43">
        <f t="shared" si="998"/>
        <v>0</v>
      </c>
    </row>
    <row r="763" spans="1:45" s="5" customFormat="1" ht="17.100000000000001" hidden="1" customHeight="1" outlineLevel="2" x14ac:dyDescent="0.25">
      <c r="A763" s="58"/>
      <c r="B763" s="58"/>
      <c r="C763" s="58"/>
      <c r="D763" s="58" t="str">
        <f t="shared" si="999"/>
        <v/>
      </c>
      <c r="E763" s="60"/>
      <c r="F763" s="61">
        <f>SUM(F756:F762)</f>
        <v>0</v>
      </c>
      <c r="G763" s="60"/>
      <c r="H763" s="61">
        <f>SUM(H756:H762)</f>
        <v>0</v>
      </c>
      <c r="I763" s="60"/>
      <c r="J763" s="61">
        <f>SUM(J756:J762)</f>
        <v>0</v>
      </c>
      <c r="K763" s="60"/>
      <c r="L763" s="61">
        <f>SUM(L756:L762)</f>
        <v>0</v>
      </c>
      <c r="M763" s="60"/>
      <c r="N763" s="61">
        <f>SUM(N756:N762)</f>
        <v>0</v>
      </c>
      <c r="O763" s="60"/>
      <c r="P763" s="61">
        <f>SUM(P756:P762)</f>
        <v>0</v>
      </c>
      <c r="Q763" s="60"/>
      <c r="R763" s="61">
        <f>SUM(R756:R762)</f>
        <v>0</v>
      </c>
      <c r="S763" s="60"/>
      <c r="T763" s="61">
        <f>SUM(T756:T762)</f>
        <v>0</v>
      </c>
      <c r="U763" s="60"/>
      <c r="V763" s="61">
        <f>SUM(V756:V762)</f>
        <v>0</v>
      </c>
      <c r="W763" s="60"/>
      <c r="X763" s="61">
        <f>SUM(X756:X762)</f>
        <v>0</v>
      </c>
      <c r="Y763" s="60"/>
      <c r="Z763" s="61">
        <f>SUM(Z756:Z762)</f>
        <v>0</v>
      </c>
      <c r="AA763" s="60"/>
      <c r="AB763" s="61">
        <f>SUM(AB756:AB762)</f>
        <v>0</v>
      </c>
      <c r="AC763" s="60"/>
      <c r="AD763" s="61">
        <f>SUM(AD756:AD762)</f>
        <v>0</v>
      </c>
      <c r="AE763" s="60"/>
      <c r="AF763" s="61">
        <f>SUM(AF756:AF762)</f>
        <v>0</v>
      </c>
      <c r="AG763" s="60"/>
      <c r="AH763" s="61">
        <f>SUM(AH756:AH762)</f>
        <v>0</v>
      </c>
      <c r="AI763" s="60"/>
      <c r="AJ763" s="61">
        <f>SUM(AJ756:AJ762)</f>
        <v>0</v>
      </c>
      <c r="AK763" s="60"/>
      <c r="AL763" s="61">
        <f>SUM(AL756:AL762)</f>
        <v>0</v>
      </c>
      <c r="AM763" s="60"/>
      <c r="AN763" s="61">
        <f>SUM(AN756:AN762)</f>
        <v>0</v>
      </c>
      <c r="AO763" s="60"/>
      <c r="AP763" s="61">
        <f>SUM(AP756:AP762)</f>
        <v>0</v>
      </c>
      <c r="AQ763" s="60"/>
      <c r="AR763" s="61">
        <f>SUM(AR756:AR762)</f>
        <v>0</v>
      </c>
      <c r="AS763" s="60"/>
    </row>
    <row r="764" spans="1:45" ht="17.100000000000001" hidden="1" customHeight="1" outlineLevel="2" x14ac:dyDescent="0.25"/>
    <row r="765" spans="1:45" s="5" customFormat="1" ht="17.100000000000001" hidden="1" customHeight="1" outlineLevel="2" x14ac:dyDescent="0.25">
      <c r="A765" s="58"/>
      <c r="B765" s="58"/>
      <c r="C765" s="58"/>
      <c r="D765" s="58" t="e">
        <f>D719</f>
        <v>#N/A</v>
      </c>
      <c r="E765" s="60"/>
      <c r="F765" s="61">
        <f>F719</f>
        <v>0</v>
      </c>
      <c r="G765" s="60"/>
      <c r="H765" s="61">
        <f>H719</f>
        <v>0</v>
      </c>
      <c r="I765" s="60"/>
      <c r="J765" s="61">
        <f>J719</f>
        <v>0</v>
      </c>
      <c r="K765" s="60"/>
      <c r="L765" s="61">
        <f>L719</f>
        <v>0</v>
      </c>
      <c r="M765" s="60"/>
      <c r="N765" s="61">
        <f>N719</f>
        <v>0</v>
      </c>
      <c r="O765" s="60"/>
      <c r="P765" s="61">
        <f>P719</f>
        <v>0</v>
      </c>
      <c r="Q765" s="60"/>
      <c r="R765" s="61">
        <f>R719</f>
        <v>0</v>
      </c>
      <c r="S765" s="60"/>
      <c r="T765" s="61">
        <f>T719</f>
        <v>0</v>
      </c>
      <c r="U765" s="60"/>
      <c r="V765" s="61">
        <f>V719</f>
        <v>0</v>
      </c>
      <c r="W765" s="60"/>
      <c r="X765" s="61">
        <f>X719</f>
        <v>0</v>
      </c>
      <c r="Y765" s="60"/>
      <c r="Z765" s="61">
        <f>Z719</f>
        <v>0</v>
      </c>
      <c r="AA765" s="60"/>
      <c r="AB765" s="61">
        <f>AB719</f>
        <v>0</v>
      </c>
      <c r="AC765" s="60"/>
      <c r="AD765" s="61">
        <f>AD719</f>
        <v>0</v>
      </c>
      <c r="AE765" s="60"/>
      <c r="AF765" s="61">
        <f>AF719</f>
        <v>0</v>
      </c>
      <c r="AG765" s="60"/>
      <c r="AH765" s="61">
        <f>AH719</f>
        <v>0</v>
      </c>
      <c r="AI765" s="60"/>
      <c r="AJ765" s="61">
        <f>AJ719</f>
        <v>0</v>
      </c>
      <c r="AK765" s="60"/>
      <c r="AL765" s="61">
        <f>AL719</f>
        <v>0</v>
      </c>
      <c r="AM765" s="60"/>
      <c r="AN765" s="61">
        <f>AN719</f>
        <v>0</v>
      </c>
      <c r="AO765" s="60"/>
      <c r="AP765" s="61">
        <f>AP719</f>
        <v>0</v>
      </c>
      <c r="AQ765" s="60"/>
      <c r="AR765" s="61">
        <f>AR719</f>
        <v>0</v>
      </c>
      <c r="AS765" s="60"/>
    </row>
    <row r="766" spans="1:45" ht="17.100000000000001" hidden="1" customHeight="1" outlineLevel="2" x14ac:dyDescent="0.25">
      <c r="D766" s="4" t="s">
        <v>124</v>
      </c>
      <c r="F766" s="43">
        <f>F768-F765</f>
        <v>0</v>
      </c>
      <c r="H766" s="43">
        <f>H768-H765</f>
        <v>0</v>
      </c>
      <c r="J766" s="43">
        <f>J768-J765</f>
        <v>0</v>
      </c>
      <c r="L766" s="43">
        <f>L768-L765</f>
        <v>0</v>
      </c>
      <c r="N766" s="43">
        <f>N768-N765</f>
        <v>0</v>
      </c>
      <c r="P766" s="43">
        <f>P768-P765</f>
        <v>0</v>
      </c>
      <c r="R766" s="43">
        <f>R768-R765</f>
        <v>0</v>
      </c>
      <c r="T766" s="43">
        <f>T768-T765</f>
        <v>0</v>
      </c>
      <c r="V766" s="43">
        <f>V768-V765</f>
        <v>0</v>
      </c>
      <c r="X766" s="43">
        <f>X768-X765</f>
        <v>0</v>
      </c>
      <c r="Z766" s="43">
        <f>Z768-Z765</f>
        <v>0</v>
      </c>
      <c r="AB766" s="43">
        <f>AB768-AB765</f>
        <v>0</v>
      </c>
      <c r="AD766" s="43">
        <f>AD768-AD765</f>
        <v>0</v>
      </c>
      <c r="AF766" s="43">
        <f>AF768-AF765</f>
        <v>0</v>
      </c>
      <c r="AH766" s="43">
        <f>AH768-AH765</f>
        <v>0</v>
      </c>
      <c r="AJ766" s="43">
        <f>AJ768-AJ765</f>
        <v>0</v>
      </c>
      <c r="AL766" s="43">
        <f>AL768-AL765</f>
        <v>0</v>
      </c>
      <c r="AN766" s="43">
        <f>AN768-AN765</f>
        <v>0</v>
      </c>
      <c r="AP766" s="43">
        <f>AP768-AP765</f>
        <v>0</v>
      </c>
      <c r="AR766" s="43">
        <f>AR768-AR765</f>
        <v>0</v>
      </c>
    </row>
    <row r="767" spans="1:45" ht="17.100000000000001" hidden="1" customHeight="1" outlineLevel="2" x14ac:dyDescent="0.25"/>
    <row r="768" spans="1:45" ht="17.100000000000001" hidden="1" customHeight="1" outlineLevel="2" x14ac:dyDescent="0.25">
      <c r="D768" s="4" t="str">
        <f t="shared" ref="D768:D774" si="1000">D722</f>
        <v/>
      </c>
      <c r="F768" s="43">
        <f>SUM(F722,F744)</f>
        <v>0</v>
      </c>
      <c r="H768" s="43">
        <f>SUM(H722,H744)</f>
        <v>0</v>
      </c>
      <c r="J768" s="43">
        <f>SUM(J722,J744)</f>
        <v>0</v>
      </c>
      <c r="L768" s="43">
        <f>SUM(L722,L744)</f>
        <v>0</v>
      </c>
      <c r="N768" s="43">
        <f>SUM(N722,N744)</f>
        <v>0</v>
      </c>
      <c r="P768" s="43">
        <f>SUM(P722,P744)</f>
        <v>0</v>
      </c>
      <c r="R768" s="43">
        <f>SUM(R722,R744)</f>
        <v>0</v>
      </c>
      <c r="T768" s="43">
        <f>SUM(T722,T744)</f>
        <v>0</v>
      </c>
      <c r="V768" s="43">
        <f>SUM(V722,V744)</f>
        <v>0</v>
      </c>
      <c r="X768" s="43">
        <f>SUM(X722,X744)</f>
        <v>0</v>
      </c>
      <c r="Z768" s="43">
        <f>SUM(Z722,Z744)</f>
        <v>0</v>
      </c>
      <c r="AB768" s="43">
        <f>SUM(AB722,AB744)</f>
        <v>0</v>
      </c>
      <c r="AD768" s="43">
        <f>SUM(AD722,AD744)</f>
        <v>0</v>
      </c>
      <c r="AF768" s="43">
        <f>SUM(AF722,AF744)</f>
        <v>0</v>
      </c>
      <c r="AH768" s="43">
        <f>SUM(AH722,AH744)</f>
        <v>0</v>
      </c>
      <c r="AJ768" s="43">
        <f>SUM(AJ722,AJ744)</f>
        <v>0</v>
      </c>
      <c r="AL768" s="43">
        <f>SUM(AL722,AL744)</f>
        <v>0</v>
      </c>
      <c r="AN768" s="43">
        <f>SUM(AN722,AN744)</f>
        <v>0</v>
      </c>
      <c r="AP768" s="43">
        <f>SUM(AP722,AP744)</f>
        <v>0</v>
      </c>
      <c r="AR768" s="43">
        <f>SUM(AR722,AR744)</f>
        <v>0</v>
      </c>
    </row>
    <row r="769" spans="1:45" ht="17.100000000000001" hidden="1" customHeight="1" outlineLevel="2" x14ac:dyDescent="0.25">
      <c r="D769" s="4" t="str">
        <f t="shared" si="1000"/>
        <v/>
      </c>
      <c r="F769" s="43">
        <f t="shared" ref="F769:F773" si="1001">SUM(F723,F745)</f>
        <v>0</v>
      </c>
      <c r="H769" s="43">
        <f t="shared" ref="H769:J773" si="1002">SUM(H723,H745)</f>
        <v>0</v>
      </c>
      <c r="J769" s="43">
        <f t="shared" si="1002"/>
        <v>0</v>
      </c>
      <c r="L769" s="43">
        <f t="shared" ref="L769:L773" si="1003">SUM(L723,L745)</f>
        <v>0</v>
      </c>
      <c r="N769" s="43">
        <f t="shared" ref="N769:N773" si="1004">SUM(N723,N745)</f>
        <v>0</v>
      </c>
      <c r="P769" s="43">
        <f t="shared" ref="P769:P773" si="1005">SUM(P723,P745)</f>
        <v>0</v>
      </c>
      <c r="R769" s="43">
        <f t="shared" ref="R769:R773" si="1006">SUM(R723,R745)</f>
        <v>0</v>
      </c>
      <c r="T769" s="43">
        <f t="shared" ref="T769:T773" si="1007">SUM(T723,T745)</f>
        <v>0</v>
      </c>
      <c r="V769" s="43">
        <f t="shared" ref="V769:V773" si="1008">SUM(V723,V745)</f>
        <v>0</v>
      </c>
      <c r="X769" s="43">
        <f t="shared" ref="X769:X773" si="1009">SUM(X723,X745)</f>
        <v>0</v>
      </c>
      <c r="Z769" s="43">
        <f t="shared" ref="Z769:Z773" si="1010">SUM(Z723,Z745)</f>
        <v>0</v>
      </c>
      <c r="AB769" s="43">
        <f t="shared" ref="AB769:AB773" si="1011">SUM(AB723,AB745)</f>
        <v>0</v>
      </c>
      <c r="AD769" s="43">
        <f t="shared" ref="AD769:AD773" si="1012">SUM(AD723,AD745)</f>
        <v>0</v>
      </c>
      <c r="AF769" s="43">
        <f t="shared" ref="AF769:AF773" si="1013">SUM(AF723,AF745)</f>
        <v>0</v>
      </c>
      <c r="AH769" s="43">
        <f t="shared" ref="AH769:AH773" si="1014">SUM(AH723,AH745)</f>
        <v>0</v>
      </c>
      <c r="AJ769" s="43">
        <f t="shared" ref="AJ769:AJ773" si="1015">SUM(AJ723,AJ745)</f>
        <v>0</v>
      </c>
      <c r="AL769" s="43">
        <f t="shared" ref="AL769:AL773" si="1016">SUM(AL723,AL745)</f>
        <v>0</v>
      </c>
      <c r="AN769" s="43">
        <f t="shared" ref="AN769:AN773" si="1017">SUM(AN723,AN745)</f>
        <v>0</v>
      </c>
      <c r="AP769" s="43">
        <f t="shared" ref="AP769:AP773" si="1018">SUM(AP723,AP745)</f>
        <v>0</v>
      </c>
      <c r="AR769" s="43">
        <f t="shared" ref="AR769:AR773" si="1019">SUM(AR723,AR745)</f>
        <v>0</v>
      </c>
    </row>
    <row r="770" spans="1:45" ht="17.100000000000001" hidden="1" customHeight="1" outlineLevel="2" x14ac:dyDescent="0.25">
      <c r="D770" s="4" t="str">
        <f t="shared" si="1000"/>
        <v/>
      </c>
      <c r="F770" s="43">
        <f t="shared" si="1001"/>
        <v>0</v>
      </c>
      <c r="H770" s="43">
        <f t="shared" si="1002"/>
        <v>0</v>
      </c>
      <c r="J770" s="43">
        <f t="shared" si="1002"/>
        <v>0</v>
      </c>
      <c r="L770" s="43">
        <f t="shared" si="1003"/>
        <v>0</v>
      </c>
      <c r="N770" s="43">
        <f t="shared" si="1004"/>
        <v>0</v>
      </c>
      <c r="P770" s="43">
        <f t="shared" si="1005"/>
        <v>0</v>
      </c>
      <c r="R770" s="43">
        <f t="shared" si="1006"/>
        <v>0</v>
      </c>
      <c r="T770" s="43">
        <f t="shared" si="1007"/>
        <v>0</v>
      </c>
      <c r="V770" s="43">
        <f t="shared" si="1008"/>
        <v>0</v>
      </c>
      <c r="X770" s="43">
        <f t="shared" si="1009"/>
        <v>0</v>
      </c>
      <c r="Z770" s="43">
        <f t="shared" si="1010"/>
        <v>0</v>
      </c>
      <c r="AB770" s="43">
        <f t="shared" si="1011"/>
        <v>0</v>
      </c>
      <c r="AD770" s="43">
        <f t="shared" si="1012"/>
        <v>0</v>
      </c>
      <c r="AF770" s="43">
        <f t="shared" si="1013"/>
        <v>0</v>
      </c>
      <c r="AH770" s="43">
        <f t="shared" si="1014"/>
        <v>0</v>
      </c>
      <c r="AJ770" s="43">
        <f t="shared" si="1015"/>
        <v>0</v>
      </c>
      <c r="AL770" s="43">
        <f t="shared" si="1016"/>
        <v>0</v>
      </c>
      <c r="AN770" s="43">
        <f t="shared" si="1017"/>
        <v>0</v>
      </c>
      <c r="AP770" s="43">
        <f t="shared" si="1018"/>
        <v>0</v>
      </c>
      <c r="AR770" s="43">
        <f t="shared" si="1019"/>
        <v>0</v>
      </c>
    </row>
    <row r="771" spans="1:45" ht="17.100000000000001" hidden="1" customHeight="1" outlineLevel="2" x14ac:dyDescent="0.25">
      <c r="D771" s="4" t="str">
        <f t="shared" si="1000"/>
        <v/>
      </c>
      <c r="F771" s="43">
        <f t="shared" si="1001"/>
        <v>0</v>
      </c>
      <c r="H771" s="43">
        <f t="shared" si="1002"/>
        <v>0</v>
      </c>
      <c r="J771" s="43">
        <f t="shared" si="1002"/>
        <v>0</v>
      </c>
      <c r="L771" s="43">
        <f t="shared" si="1003"/>
        <v>0</v>
      </c>
      <c r="N771" s="43">
        <f t="shared" si="1004"/>
        <v>0</v>
      </c>
      <c r="P771" s="43">
        <f t="shared" si="1005"/>
        <v>0</v>
      </c>
      <c r="R771" s="43">
        <f t="shared" si="1006"/>
        <v>0</v>
      </c>
      <c r="T771" s="43">
        <f t="shared" si="1007"/>
        <v>0</v>
      </c>
      <c r="V771" s="43">
        <f t="shared" si="1008"/>
        <v>0</v>
      </c>
      <c r="X771" s="43">
        <f t="shared" si="1009"/>
        <v>0</v>
      </c>
      <c r="Z771" s="43">
        <f t="shared" si="1010"/>
        <v>0</v>
      </c>
      <c r="AB771" s="43">
        <f t="shared" si="1011"/>
        <v>0</v>
      </c>
      <c r="AD771" s="43">
        <f t="shared" si="1012"/>
        <v>0</v>
      </c>
      <c r="AF771" s="43">
        <f t="shared" si="1013"/>
        <v>0</v>
      </c>
      <c r="AH771" s="43">
        <f t="shared" si="1014"/>
        <v>0</v>
      </c>
      <c r="AJ771" s="43">
        <f t="shared" si="1015"/>
        <v>0</v>
      </c>
      <c r="AL771" s="43">
        <f t="shared" si="1016"/>
        <v>0</v>
      </c>
      <c r="AN771" s="43">
        <f t="shared" si="1017"/>
        <v>0</v>
      </c>
      <c r="AP771" s="43">
        <f t="shared" si="1018"/>
        <v>0</v>
      </c>
      <c r="AR771" s="43">
        <f t="shared" si="1019"/>
        <v>0</v>
      </c>
    </row>
    <row r="772" spans="1:45" ht="17.100000000000001" hidden="1" customHeight="1" outlineLevel="2" x14ac:dyDescent="0.25">
      <c r="D772" s="4" t="str">
        <f t="shared" si="1000"/>
        <v/>
      </c>
      <c r="F772" s="43">
        <f t="shared" si="1001"/>
        <v>0</v>
      </c>
      <c r="H772" s="43">
        <f t="shared" si="1002"/>
        <v>0</v>
      </c>
      <c r="J772" s="43">
        <f t="shared" si="1002"/>
        <v>0</v>
      </c>
      <c r="L772" s="43">
        <f t="shared" si="1003"/>
        <v>0</v>
      </c>
      <c r="N772" s="43">
        <f t="shared" si="1004"/>
        <v>0</v>
      </c>
      <c r="P772" s="43">
        <f t="shared" si="1005"/>
        <v>0</v>
      </c>
      <c r="R772" s="43">
        <f t="shared" si="1006"/>
        <v>0</v>
      </c>
      <c r="T772" s="43">
        <f t="shared" si="1007"/>
        <v>0</v>
      </c>
      <c r="V772" s="43">
        <f t="shared" si="1008"/>
        <v>0</v>
      </c>
      <c r="X772" s="43">
        <f t="shared" si="1009"/>
        <v>0</v>
      </c>
      <c r="Z772" s="43">
        <f t="shared" si="1010"/>
        <v>0</v>
      </c>
      <c r="AB772" s="43">
        <f t="shared" si="1011"/>
        <v>0</v>
      </c>
      <c r="AD772" s="43">
        <f t="shared" si="1012"/>
        <v>0</v>
      </c>
      <c r="AF772" s="43">
        <f t="shared" si="1013"/>
        <v>0</v>
      </c>
      <c r="AH772" s="43">
        <f t="shared" si="1014"/>
        <v>0</v>
      </c>
      <c r="AJ772" s="43">
        <f t="shared" si="1015"/>
        <v>0</v>
      </c>
      <c r="AL772" s="43">
        <f t="shared" si="1016"/>
        <v>0</v>
      </c>
      <c r="AN772" s="43">
        <f t="shared" si="1017"/>
        <v>0</v>
      </c>
      <c r="AP772" s="43">
        <f t="shared" si="1018"/>
        <v>0</v>
      </c>
      <c r="AR772" s="43">
        <f t="shared" si="1019"/>
        <v>0</v>
      </c>
    </row>
    <row r="773" spans="1:45" ht="17.100000000000001" hidden="1" customHeight="1" outlineLevel="2" x14ac:dyDescent="0.25">
      <c r="D773" s="4" t="str">
        <f t="shared" si="1000"/>
        <v/>
      </c>
      <c r="F773" s="43">
        <f t="shared" si="1001"/>
        <v>0</v>
      </c>
      <c r="H773" s="43">
        <f t="shared" si="1002"/>
        <v>0</v>
      </c>
      <c r="J773" s="43">
        <f t="shared" si="1002"/>
        <v>0</v>
      </c>
      <c r="L773" s="43">
        <f t="shared" si="1003"/>
        <v>0</v>
      </c>
      <c r="N773" s="43">
        <f t="shared" si="1004"/>
        <v>0</v>
      </c>
      <c r="P773" s="43">
        <f t="shared" si="1005"/>
        <v>0</v>
      </c>
      <c r="R773" s="43">
        <f t="shared" si="1006"/>
        <v>0</v>
      </c>
      <c r="T773" s="43">
        <f t="shared" si="1007"/>
        <v>0</v>
      </c>
      <c r="V773" s="43">
        <f t="shared" si="1008"/>
        <v>0</v>
      </c>
      <c r="X773" s="43">
        <f t="shared" si="1009"/>
        <v>0</v>
      </c>
      <c r="Z773" s="43">
        <f t="shared" si="1010"/>
        <v>0</v>
      </c>
      <c r="AB773" s="43">
        <f t="shared" si="1011"/>
        <v>0</v>
      </c>
      <c r="AD773" s="43">
        <f t="shared" si="1012"/>
        <v>0</v>
      </c>
      <c r="AF773" s="43">
        <f t="shared" si="1013"/>
        <v>0</v>
      </c>
      <c r="AH773" s="43">
        <f t="shared" si="1014"/>
        <v>0</v>
      </c>
      <c r="AJ773" s="43">
        <f t="shared" si="1015"/>
        <v>0</v>
      </c>
      <c r="AL773" s="43">
        <f t="shared" si="1016"/>
        <v>0</v>
      </c>
      <c r="AN773" s="43">
        <f t="shared" si="1017"/>
        <v>0</v>
      </c>
      <c r="AP773" s="43">
        <f t="shared" si="1018"/>
        <v>0</v>
      </c>
      <c r="AR773" s="43">
        <f t="shared" si="1019"/>
        <v>0</v>
      </c>
    </row>
    <row r="774" spans="1:45" s="5" customFormat="1" ht="17.100000000000001" hidden="1" customHeight="1" outlineLevel="2" x14ac:dyDescent="0.25">
      <c r="A774" s="58"/>
      <c r="B774" s="58"/>
      <c r="C774" s="58"/>
      <c r="D774" s="58" t="str">
        <f t="shared" si="1000"/>
        <v/>
      </c>
      <c r="E774" s="60"/>
      <c r="F774" s="61">
        <f>SUM(F768:F773)</f>
        <v>0</v>
      </c>
      <c r="G774" s="60"/>
      <c r="H774" s="61">
        <f>SUM(H768:H773)</f>
        <v>0</v>
      </c>
      <c r="I774" s="60"/>
      <c r="J774" s="61">
        <f>SUM(J768:J773)</f>
        <v>0</v>
      </c>
      <c r="K774" s="60"/>
      <c r="L774" s="61">
        <f>SUM(L768:L773)</f>
        <v>0</v>
      </c>
      <c r="M774" s="60"/>
      <c r="N774" s="61">
        <f>SUM(N768:N773)</f>
        <v>0</v>
      </c>
      <c r="O774" s="60"/>
      <c r="P774" s="61">
        <f>SUM(P768:P773)</f>
        <v>0</v>
      </c>
      <c r="Q774" s="60"/>
      <c r="R774" s="61">
        <f>SUM(R768:R773)</f>
        <v>0</v>
      </c>
      <c r="S774" s="60"/>
      <c r="T774" s="61">
        <f>SUM(T768:T773)</f>
        <v>0</v>
      </c>
      <c r="U774" s="60"/>
      <c r="V774" s="61">
        <f>SUM(V768:V773)</f>
        <v>0</v>
      </c>
      <c r="W774" s="60"/>
      <c r="X774" s="61">
        <f>SUM(X768:X773)</f>
        <v>0</v>
      </c>
      <c r="Y774" s="60"/>
      <c r="Z774" s="61">
        <f>SUM(Z768:Z773)</f>
        <v>0</v>
      </c>
      <c r="AA774" s="60"/>
      <c r="AB774" s="61">
        <f>SUM(AB768:AB773)</f>
        <v>0</v>
      </c>
      <c r="AC774" s="60"/>
      <c r="AD774" s="61">
        <f>SUM(AD768:AD773)</f>
        <v>0</v>
      </c>
      <c r="AE774" s="60"/>
      <c r="AF774" s="61">
        <f>SUM(AF768:AF773)</f>
        <v>0</v>
      </c>
      <c r="AG774" s="60"/>
      <c r="AH774" s="61">
        <f>SUM(AH768:AH773)</f>
        <v>0</v>
      </c>
      <c r="AI774" s="60"/>
      <c r="AJ774" s="61">
        <f>SUM(AJ768:AJ773)</f>
        <v>0</v>
      </c>
      <c r="AK774" s="60"/>
      <c r="AL774" s="61">
        <f>SUM(AL768:AL773)</f>
        <v>0</v>
      </c>
      <c r="AM774" s="60"/>
      <c r="AN774" s="61">
        <f>SUM(AN768:AN773)</f>
        <v>0</v>
      </c>
      <c r="AO774" s="60"/>
      <c r="AP774" s="61">
        <f>SUM(AP768:AP773)</f>
        <v>0</v>
      </c>
      <c r="AQ774" s="60"/>
      <c r="AR774" s="61">
        <f>SUM(AR768:AR773)</f>
        <v>0</v>
      </c>
      <c r="AS774" s="60"/>
    </row>
    <row r="775" spans="1:45" ht="17.100000000000001" hidden="1" customHeight="1" outlineLevel="2" x14ac:dyDescent="0.25"/>
    <row r="776" spans="1:45" s="5" customFormat="1" ht="17.100000000000001" hidden="1" customHeight="1" outlineLevel="2" x14ac:dyDescent="0.25">
      <c r="A776" s="58"/>
      <c r="B776" s="58"/>
      <c r="C776" s="58"/>
      <c r="D776" s="58" t="str">
        <f>D731</f>
        <v/>
      </c>
      <c r="E776" s="60"/>
      <c r="F776" s="61">
        <f>SUM(F774,F763)</f>
        <v>0</v>
      </c>
      <c r="G776" s="60"/>
      <c r="H776" s="61">
        <f>SUM(H774,H763)</f>
        <v>0</v>
      </c>
      <c r="I776" s="60"/>
      <c r="J776" s="61">
        <f>SUM(J774,J763)</f>
        <v>0</v>
      </c>
      <c r="K776" s="60"/>
      <c r="L776" s="61">
        <f>SUM(L774,L763)</f>
        <v>0</v>
      </c>
      <c r="M776" s="60"/>
      <c r="N776" s="61">
        <f>SUM(N774,N763)</f>
        <v>0</v>
      </c>
      <c r="O776" s="60"/>
      <c r="P776" s="61">
        <f>SUM(P774,P763)</f>
        <v>0</v>
      </c>
      <c r="Q776" s="60"/>
      <c r="R776" s="61">
        <f>SUM(R774,R763)</f>
        <v>0</v>
      </c>
      <c r="S776" s="60"/>
      <c r="T776" s="61">
        <f>SUM(T774,T763)</f>
        <v>0</v>
      </c>
      <c r="U776" s="60"/>
      <c r="V776" s="61">
        <f>SUM(V774,V763)</f>
        <v>0</v>
      </c>
      <c r="W776" s="60"/>
      <c r="X776" s="61">
        <f>SUM(X774,X763)</f>
        <v>0</v>
      </c>
      <c r="Y776" s="60"/>
      <c r="Z776" s="61">
        <f>SUM(Z774,Z763)</f>
        <v>0</v>
      </c>
      <c r="AA776" s="60"/>
      <c r="AB776" s="61">
        <f>SUM(AB774,AB763)</f>
        <v>0</v>
      </c>
      <c r="AC776" s="60"/>
      <c r="AD776" s="61">
        <f>SUM(AD774,AD763)</f>
        <v>0</v>
      </c>
      <c r="AE776" s="60"/>
      <c r="AF776" s="61">
        <f>SUM(AF774,AF763)</f>
        <v>0</v>
      </c>
      <c r="AG776" s="60"/>
      <c r="AH776" s="61">
        <f>SUM(AH774,AH763)</f>
        <v>0</v>
      </c>
      <c r="AI776" s="60"/>
      <c r="AJ776" s="61">
        <f>SUM(AJ774,AJ763)</f>
        <v>0</v>
      </c>
      <c r="AK776" s="60"/>
      <c r="AL776" s="61">
        <f>SUM(AL774,AL763)</f>
        <v>0</v>
      </c>
      <c r="AM776" s="60"/>
      <c r="AN776" s="61">
        <f>SUM(AN774,AN763)</f>
        <v>0</v>
      </c>
      <c r="AO776" s="60"/>
      <c r="AP776" s="61">
        <f>SUM(AP774,AP763)</f>
        <v>0</v>
      </c>
      <c r="AQ776" s="60"/>
      <c r="AR776" s="61">
        <f>SUM(AR774,AR763)</f>
        <v>0</v>
      </c>
      <c r="AS776" s="60"/>
    </row>
    <row r="777" spans="1:45" ht="17.100000000000001" hidden="1" customHeight="1" outlineLevel="2" x14ac:dyDescent="0.25"/>
    <row r="778" spans="1:45" ht="17.100000000000001" customHeight="1" x14ac:dyDescent="0.25"/>
    <row r="779" spans="1:45" ht="17.100000000000001" customHeight="1" collapsed="1" x14ac:dyDescent="0.25">
      <c r="A779" s="40"/>
      <c r="B779" s="51"/>
      <c r="C779" s="44"/>
      <c r="D779" s="40" t="str">
        <f>D808</f>
        <v/>
      </c>
      <c r="E779" s="52"/>
      <c r="F779" s="53"/>
      <c r="G779" s="52"/>
      <c r="H779" s="53"/>
      <c r="I779" s="52"/>
      <c r="J779" s="53"/>
      <c r="K779" s="52"/>
      <c r="L779" s="53"/>
      <c r="M779" s="52"/>
      <c r="N779" s="53"/>
      <c r="O779" s="52"/>
      <c r="P779" s="53"/>
      <c r="Q779" s="52"/>
      <c r="R779" s="53"/>
      <c r="S779" s="52"/>
      <c r="T779" s="53"/>
      <c r="U779" s="52"/>
      <c r="V779" s="53"/>
      <c r="W779" s="52"/>
      <c r="X779" s="53"/>
      <c r="Y779" s="52"/>
      <c r="Z779" s="53"/>
      <c r="AA779" s="52"/>
      <c r="AB779" s="53"/>
      <c r="AC779" s="52"/>
      <c r="AD779" s="53"/>
      <c r="AE779" s="52"/>
      <c r="AF779" s="53"/>
      <c r="AG779" s="52"/>
      <c r="AH779" s="53"/>
      <c r="AI779" s="52"/>
      <c r="AJ779" s="53"/>
      <c r="AK779" s="52"/>
      <c r="AL779" s="53"/>
      <c r="AM779" s="52"/>
      <c r="AN779" s="53"/>
      <c r="AO779" s="52"/>
      <c r="AP779" s="53"/>
      <c r="AQ779" s="52"/>
      <c r="AR779" s="53"/>
      <c r="AS779" s="52"/>
    </row>
    <row r="780" spans="1:45" ht="17.100000000000001" hidden="1" customHeight="1" outlineLevel="1" x14ac:dyDescent="0.25"/>
    <row r="781" spans="1:45" ht="17.100000000000001" hidden="1" customHeight="1" outlineLevel="1" collapsed="1" x14ac:dyDescent="0.25">
      <c r="A781" s="54"/>
      <c r="B781" s="54"/>
      <c r="C781" s="55"/>
      <c r="D781" s="54" t="s">
        <v>123</v>
      </c>
      <c r="E781" s="56"/>
      <c r="F781" s="57"/>
      <c r="G781" s="56"/>
      <c r="H781" s="57"/>
      <c r="I781" s="56"/>
      <c r="J781" s="57"/>
      <c r="K781" s="56"/>
      <c r="L781" s="57"/>
      <c r="M781" s="56"/>
      <c r="N781" s="57"/>
      <c r="O781" s="56"/>
      <c r="P781" s="57"/>
      <c r="Q781" s="56"/>
      <c r="R781" s="57"/>
      <c r="S781" s="56"/>
      <c r="T781" s="57"/>
      <c r="U781" s="56"/>
      <c r="V781" s="57"/>
      <c r="W781" s="56"/>
      <c r="X781" s="57"/>
      <c r="Y781" s="56"/>
      <c r="Z781" s="57"/>
      <c r="AA781" s="56"/>
      <c r="AB781" s="57"/>
      <c r="AC781" s="56"/>
      <c r="AD781" s="57"/>
      <c r="AE781" s="56"/>
      <c r="AF781" s="57"/>
      <c r="AG781" s="56"/>
      <c r="AH781" s="57"/>
      <c r="AI781" s="56"/>
      <c r="AJ781" s="57"/>
      <c r="AK781" s="56"/>
      <c r="AL781" s="57"/>
      <c r="AM781" s="56"/>
      <c r="AN781" s="57"/>
      <c r="AO781" s="56"/>
      <c r="AP781" s="57"/>
      <c r="AQ781" s="56"/>
      <c r="AR781" s="57"/>
      <c r="AS781" s="56"/>
    </row>
    <row r="782" spans="1:45" ht="17.100000000000001" hidden="1" customHeight="1" outlineLevel="2" x14ac:dyDescent="0.25"/>
    <row r="783" spans="1:45" s="5" customFormat="1" ht="17.100000000000001" hidden="1" customHeight="1" outlineLevel="2" x14ac:dyDescent="0.25">
      <c r="A783" s="58"/>
      <c r="B783" s="58">
        <f>B779</f>
        <v>0</v>
      </c>
      <c r="C783" s="59">
        <v>199</v>
      </c>
      <c r="D783" s="58" t="e">
        <f>VLOOKUP($B783&amp;$C783,GA[],2,FALSE)&amp;"  -  PY"</f>
        <v>#N/A</v>
      </c>
      <c r="E783" s="60"/>
      <c r="F783" s="61">
        <f>SUMIFS(
     UA[AmountYTD],
     UA[CompanyShortName],F$5,
     UA[Source],Source,
     UA[Year],YearEndYear,
     UA[Month],YearEnd,
     UA[AccountCode],$B783&amp;$C783,
     UA[GroupStructure],GroupStructure
  )</f>
        <v>0</v>
      </c>
      <c r="G783" s="60"/>
      <c r="H783" s="61">
        <f>SUMIFS(
     UA[AmountYTD],
     UA[CompanyShortName],H$5,
     UA[Source],Source,
     UA[Year],YearEndYear,
     UA[Month],YearEnd,
     UA[AccountCode],$B783&amp;$C783,
     UA[GroupStructure],GroupStructure
  )</f>
        <v>0</v>
      </c>
      <c r="I783" s="60"/>
      <c r="J783" s="61">
        <f>SUMIFS(
     UA[AmountYTD],
     UA[CompanyShortName],J$5,
     UA[Source],Source,
     UA[Year],YearEndYear,
     UA[Month],YearEnd,
     UA[AccountCode],$B783&amp;$C783,
     UA[GroupStructure],GroupStructure
  )</f>
        <v>0</v>
      </c>
      <c r="K783" s="60"/>
      <c r="L783" s="61">
        <f>SUMIFS(
     UA[AmountYTD],
     UA[CompanyShortName],L$5,
     UA[Source],Source,
     UA[Year],YearEndYear,
     UA[Month],YearEnd,
     UA[AccountCode],$B783&amp;$C783,
     UA[GroupStructure],GroupStructure
  )</f>
        <v>0</v>
      </c>
      <c r="M783" s="60"/>
      <c r="N783" s="61">
        <f>SUMIFS(
     UA[AmountYTD],
     UA[CompanyShortName],N$5,
     UA[Source],Source,
     UA[Year],YearEndYear,
     UA[Month],YearEnd,
     UA[AccountCode],$B783&amp;$C783,
     UA[GroupStructure],GroupStructure
  )</f>
        <v>0</v>
      </c>
      <c r="O783" s="60"/>
      <c r="P783" s="61">
        <f>SUMIFS(
     UA[AmountYTD],
     UA[CompanyShortName],P$5,
     UA[Source],Source,
     UA[Year],YearEndYear,
     UA[Month],YearEnd,
     UA[AccountCode],$B783&amp;$C783,
     UA[GroupStructure],GroupStructure
  )</f>
        <v>0</v>
      </c>
      <c r="Q783" s="60"/>
      <c r="R783" s="61">
        <f>SUMIFS(
     UA[AmountYTD],
     UA[CompanyShortName],R$5,
     UA[Source],Source,
     UA[Year],YearEndYear,
     UA[Month],YearEnd,
     UA[AccountCode],$B783&amp;$C783,
     UA[GroupStructure],GroupStructure
  )</f>
        <v>0</v>
      </c>
      <c r="S783" s="60"/>
      <c r="T783" s="61">
        <f>SUMIFS(
     UA[AmountYTD],
     UA[CompanyShortName],T$5,
     UA[Source],Source,
     UA[Year],YearEndYear,
     UA[Month],YearEnd,
     UA[AccountCode],$B783&amp;$C783,
     UA[GroupStructure],GroupStructure
  )</f>
        <v>0</v>
      </c>
      <c r="U783" s="60"/>
      <c r="V783" s="61">
        <f>SUMIFS(
     UA[AmountYTD],
     UA[CompanyShortName],V$5,
     UA[Source],Source,
     UA[Year],YearEndYear,
     UA[Month],YearEnd,
     UA[AccountCode],$B783&amp;$C783,
     UA[GroupStructure],GroupStructure
  )</f>
        <v>0</v>
      </c>
      <c r="W783" s="60"/>
      <c r="X783" s="61">
        <f>SUMIFS(
     UA[AmountYTD],
     UA[CompanyShortName],X$5,
     UA[Source],Source,
     UA[Year],YearEndYear,
     UA[Month],YearEnd,
     UA[AccountCode],$B783&amp;$C783,
     UA[GroupStructure],GroupStructure
  )</f>
        <v>0</v>
      </c>
      <c r="Y783" s="60"/>
      <c r="Z783" s="61">
        <f>SUMIFS(
     UA[AmountYTD],
     UA[CompanyShortName],Z$5,
     UA[Source],Source,
     UA[Year],YearEndYear,
     UA[Month],YearEnd,
     UA[AccountCode],$B783&amp;$C783,
     UA[GroupStructure],GroupStructure
  )</f>
        <v>0</v>
      </c>
      <c r="AA783" s="60"/>
      <c r="AB783" s="61">
        <f>SUMIFS(
     UA[AmountYTD],
     UA[CompanyShortName],AB$5,
     UA[Source],Source,
     UA[Year],YearEndYear,
     UA[Month],YearEnd,
     UA[AccountCode],$B783&amp;$C783,
     UA[GroupStructure],GroupStructure
  )</f>
        <v>0</v>
      </c>
      <c r="AC783" s="60"/>
      <c r="AD783" s="61">
        <f>SUMIFS(
     UA[AmountYTD],
     UA[CompanyShortName],AD$5,
     UA[Source],Source,
     UA[Year],YearEndYear,
     UA[Month],YearEnd,
     UA[AccountCode],$B783&amp;$C783,
     UA[GroupStructure],GroupStructure
  )</f>
        <v>0</v>
      </c>
      <c r="AE783" s="60"/>
      <c r="AF783" s="61">
        <f>SUMIFS(
     UA[AmountYTD],
     UA[CompanyShortName],AF$5,
     UA[Source],Source,
     UA[Year],YearEndYear,
     UA[Month],YearEnd,
     UA[AccountCode],$B783&amp;$C783,
     UA[GroupStructure],GroupStructure
  )</f>
        <v>0</v>
      </c>
      <c r="AG783" s="60"/>
      <c r="AH783" s="61">
        <f>SUMIFS(
     UA[AmountYTD],
     UA[CompanyShortName],AH$5,
     UA[Source],Source,
     UA[Year],YearEndYear,
     UA[Month],YearEnd,
     UA[AccountCode],$B783&amp;$C783,
     UA[GroupStructure],GroupStructure
  )</f>
        <v>0</v>
      </c>
      <c r="AI783" s="60"/>
      <c r="AJ783" s="61">
        <f>SUMIFS(
     UA[AmountYTD],
     UA[CompanyShortName],AJ$5,
     UA[Source],Source,
     UA[Year],YearEndYear,
     UA[Month],YearEnd,
     UA[AccountCode],$B783&amp;$C783,
     UA[GroupStructure],GroupStructure
  )</f>
        <v>0</v>
      </c>
      <c r="AK783" s="60"/>
      <c r="AL783" s="61">
        <f>SUMIFS(
     UA[AmountYTD],
     UA[CompanyShortName],AL$5,
     UA[Source],Source,
     UA[Year],YearEndYear,
     UA[Month],YearEnd,
     UA[AccountCode],$B783&amp;$C783,
     UA[GroupStructure],GroupStructure
  )</f>
        <v>0</v>
      </c>
      <c r="AM783" s="60"/>
      <c r="AN783" s="61">
        <f>SUMIFS(
     UA[AmountYTD],
     UA[CompanyShortName],AN$5,
     UA[Source],Source,
     UA[Year],YearEndYear,
     UA[Month],YearEnd,
     UA[AccountCode],$B783&amp;$C783,
     UA[GroupStructure],GroupStructure
  )</f>
        <v>0</v>
      </c>
      <c r="AO783" s="60"/>
      <c r="AP783" s="61">
        <f>SUMIFS(
     UA[AmountYTD],
     UA[CompanyShortName],AP$5,
     UA[Source],Source,
     UA[Year],YearEndYear,
     UA[Month],YearEnd,
     UA[AccountCode],$B783&amp;$C783,
     UA[GroupStructure],GroupStructure
  )</f>
        <v>0</v>
      </c>
      <c r="AQ783" s="60"/>
      <c r="AR783" s="61">
        <f>SUMIFS(
     UA[AmountYTD],
     UA[CompanyShortName],AR$5,
     UA[Source],Source,
     UA[Year],YearEndYear,
     UA[Month],YearEnd,
     UA[AccountCode],$B783&amp;$C783,
     UA[GroupStructure],GroupStructure
  )</f>
        <v>0</v>
      </c>
      <c r="AS783" s="60"/>
    </row>
    <row r="784" spans="1:45" ht="17.100000000000001" hidden="1" customHeight="1" outlineLevel="2" x14ac:dyDescent="0.25">
      <c r="D784" s="4" t="s">
        <v>124</v>
      </c>
      <c r="F784" s="43">
        <f>F786-F783</f>
        <v>0</v>
      </c>
      <c r="H784" s="43">
        <f>H786-H783</f>
        <v>0</v>
      </c>
      <c r="J784" s="43">
        <f>J786-J783</f>
        <v>0</v>
      </c>
      <c r="L784" s="43">
        <f>L786-L783</f>
        <v>0</v>
      </c>
      <c r="N784" s="43">
        <f>N786-N783</f>
        <v>0</v>
      </c>
      <c r="P784" s="43">
        <f>P786-P783</f>
        <v>0</v>
      </c>
      <c r="R784" s="43">
        <f>R786-R783</f>
        <v>0</v>
      </c>
      <c r="T784" s="43">
        <f>T786-T783</f>
        <v>0</v>
      </c>
      <c r="V784" s="43">
        <f>V786-V783</f>
        <v>0</v>
      </c>
      <c r="X784" s="43">
        <f>X786-X783</f>
        <v>0</v>
      </c>
      <c r="Z784" s="43">
        <f>Z786-Z783</f>
        <v>0</v>
      </c>
      <c r="AB784" s="43">
        <f>AB786-AB783</f>
        <v>0</v>
      </c>
      <c r="AD784" s="43">
        <f>AD786-AD783</f>
        <v>0</v>
      </c>
      <c r="AF784" s="43">
        <f>AF786-AF783</f>
        <v>0</v>
      </c>
      <c r="AH784" s="43">
        <f>AH786-AH783</f>
        <v>0</v>
      </c>
      <c r="AJ784" s="43">
        <f>AJ786-AJ783</f>
        <v>0</v>
      </c>
      <c r="AL784" s="43">
        <f>AL786-AL783</f>
        <v>0</v>
      </c>
      <c r="AN784" s="43">
        <f>AN786-AN783</f>
        <v>0</v>
      </c>
      <c r="AP784" s="43">
        <f>AP786-AP783</f>
        <v>0</v>
      </c>
      <c r="AR784" s="43">
        <f>AR786-AR783</f>
        <v>0</v>
      </c>
    </row>
    <row r="785" spans="1:45" ht="17.100000000000001" hidden="1" customHeight="1" outlineLevel="2" x14ac:dyDescent="0.25"/>
    <row r="786" spans="1:45" ht="17.100000000000001" hidden="1" customHeight="1" outlineLevel="2" x14ac:dyDescent="0.25">
      <c r="B786" s="4">
        <f>B783</f>
        <v>0</v>
      </c>
      <c r="C786" s="41">
        <v>110</v>
      </c>
      <c r="D786" s="4" t="str">
        <f>IFERROR(VLOOKUP($B786&amp;$C786,GA[],2,FALSE),"")</f>
        <v/>
      </c>
      <c r="F786" s="43">
        <f>SUMIFS(
     UA[AmountYTD],
     UA[CompanyShortName],F$5,
     UA[Source],Source,
     UA[Year],Year,
     UA[Month],Month,
     UA[AccountCode],$B786&amp;$C786,
     UA[GroupStructure],GroupStructure
  )</f>
        <v>0</v>
      </c>
      <c r="H786" s="43">
        <f>SUMIFS(
     UA[AmountYTD],
     UA[CompanyShortName],H$5,
     UA[Source],Source,
     UA[Year],Year,
     UA[Month],Month,
     UA[AccountCode],$B786&amp;$C786,
     UA[GroupStructure],GroupStructure
  )</f>
        <v>0</v>
      </c>
      <c r="J786" s="43">
        <f>SUMIFS(
     UA[AmountYTD],
     UA[CompanyShortName],J$5,
     UA[Source],Source,
     UA[Year],Year,
     UA[Month],Month,
     UA[AccountCode],$B786&amp;$C786,
     UA[GroupStructure],GroupStructure
  )</f>
        <v>0</v>
      </c>
      <c r="L786" s="43">
        <f>SUMIFS(
     UA[AmountYTD],
     UA[CompanyShortName],L$5,
     UA[Source],Source,
     UA[Year],Year,
     UA[Month],Month,
     UA[AccountCode],$B786&amp;$C786,
     UA[GroupStructure],GroupStructure
  )</f>
        <v>0</v>
      </c>
      <c r="N786" s="43">
        <f>SUMIFS(
     UA[AmountYTD],
     UA[CompanyShortName],N$5,
     UA[Source],Source,
     UA[Year],Year,
     UA[Month],Month,
     UA[AccountCode],$B786&amp;$C786,
     UA[GroupStructure],GroupStructure
  )</f>
        <v>0</v>
      </c>
      <c r="P786" s="43">
        <f>SUMIFS(
     UA[AmountYTD],
     UA[CompanyShortName],P$5,
     UA[Source],Source,
     UA[Year],Year,
     UA[Month],Month,
     UA[AccountCode],$B786&amp;$C786,
     UA[GroupStructure],GroupStructure
  )</f>
        <v>0</v>
      </c>
      <c r="R786" s="43">
        <f>SUMIFS(
     UA[AmountYTD],
     UA[CompanyShortName],R$5,
     UA[Source],Source,
     UA[Year],Year,
     UA[Month],Month,
     UA[AccountCode],$B786&amp;$C786,
     UA[GroupStructure],GroupStructure
  )</f>
        <v>0</v>
      </c>
      <c r="T786" s="43">
        <f>SUMIFS(
     UA[AmountYTD],
     UA[CompanyShortName],T$5,
     UA[Source],Source,
     UA[Year],Year,
     UA[Month],Month,
     UA[AccountCode],$B786&amp;$C786,
     UA[GroupStructure],GroupStructure
  )</f>
        <v>0</v>
      </c>
      <c r="V786" s="43">
        <f>SUMIFS(
     UA[AmountYTD],
     UA[CompanyShortName],V$5,
     UA[Source],Source,
     UA[Year],Year,
     UA[Month],Month,
     UA[AccountCode],$B786&amp;$C786,
     UA[GroupStructure],GroupStructure
  )</f>
        <v>0</v>
      </c>
      <c r="X786" s="43">
        <f>SUMIFS(
     UA[AmountYTD],
     UA[CompanyShortName],X$5,
     UA[Source],Source,
     UA[Year],Year,
     UA[Month],Month,
     UA[AccountCode],$B786&amp;$C786,
     UA[GroupStructure],GroupStructure
  )</f>
        <v>0</v>
      </c>
      <c r="Z786" s="43">
        <f>SUMIFS(
     UA[AmountYTD],
     UA[CompanyShortName],Z$5,
     UA[Source],Source,
     UA[Year],Year,
     UA[Month],Month,
     UA[AccountCode],$B786&amp;$C786,
     UA[GroupStructure],GroupStructure
  )</f>
        <v>0</v>
      </c>
      <c r="AB786" s="43">
        <f>SUMIFS(
     UA[AmountYTD],
     UA[CompanyShortName],AB$5,
     UA[Source],Source,
     UA[Year],Year,
     UA[Month],Month,
     UA[AccountCode],$B786&amp;$C786,
     UA[GroupStructure],GroupStructure
  )</f>
        <v>0</v>
      </c>
      <c r="AD786" s="43">
        <f>SUMIFS(
     UA[AmountYTD],
     UA[CompanyShortName],AD$5,
     UA[Source],Source,
     UA[Year],Year,
     UA[Month],Month,
     UA[AccountCode],$B786&amp;$C786,
     UA[GroupStructure],GroupStructure
  )</f>
        <v>0</v>
      </c>
      <c r="AF786" s="43">
        <f>SUMIFS(
     UA[AmountYTD],
     UA[CompanyShortName],AF$5,
     UA[Source],Source,
     UA[Year],Year,
     UA[Month],Month,
     UA[AccountCode],$B786&amp;$C786,
     UA[GroupStructure],GroupStructure
  )</f>
        <v>0</v>
      </c>
      <c r="AH786" s="43">
        <f>SUMIFS(
     UA[AmountYTD],
     UA[CompanyShortName],AH$5,
     UA[Source],Source,
     UA[Year],Year,
     UA[Month],Month,
     UA[AccountCode],$B786&amp;$C786,
     UA[GroupStructure],GroupStructure
  )</f>
        <v>0</v>
      </c>
      <c r="AJ786" s="43">
        <f>SUMIFS(
     UA[AmountYTD],
     UA[CompanyShortName],AJ$5,
     UA[Source],Source,
     UA[Year],Year,
     UA[Month],Month,
     UA[AccountCode],$B786&amp;$C786,
     UA[GroupStructure],GroupStructure
  )</f>
        <v>0</v>
      </c>
      <c r="AL786" s="43">
        <f>SUMIFS(
     UA[AmountYTD],
     UA[CompanyShortName],AL$5,
     UA[Source],Source,
     UA[Year],Year,
     UA[Month],Month,
     UA[AccountCode],$B786&amp;$C786,
     UA[GroupStructure],GroupStructure
  )</f>
        <v>0</v>
      </c>
      <c r="AN786" s="43">
        <f>SUMIFS(
     UA[AmountYTD],
     UA[CompanyShortName],AN$5,
     UA[Source],Source,
     UA[Year],Year,
     UA[Month],Month,
     UA[AccountCode],$B786&amp;$C786,
     UA[GroupStructure],GroupStructure
  )</f>
        <v>0</v>
      </c>
      <c r="AP786" s="43">
        <f>SUMIFS(
     UA[AmountYTD],
     UA[CompanyShortName],AP$5,
     UA[Source],Source,
     UA[Year],Year,
     UA[Month],Month,
     UA[AccountCode],$B786&amp;$C786,
     UA[GroupStructure],GroupStructure
  )</f>
        <v>0</v>
      </c>
      <c r="AR786" s="43">
        <f>SUMIFS(
     UA[AmountYTD],
     UA[CompanyShortName],AR$5,
     UA[Source],Source,
     UA[Year],Year,
     UA[Month],Month,
     UA[AccountCode],$B786&amp;$C786,
     UA[GroupStructure],GroupStructure
  )</f>
        <v>0</v>
      </c>
    </row>
    <row r="787" spans="1:45" ht="17.100000000000001" hidden="1" customHeight="1" outlineLevel="2" x14ac:dyDescent="0.25">
      <c r="B787" s="4">
        <f t="shared" ref="B787:B793" si="1020">B786</f>
        <v>0</v>
      </c>
      <c r="C787" s="4">
        <f t="shared" ref="C787:C792" si="1021">C786+10</f>
        <v>120</v>
      </c>
      <c r="D787" s="4" t="str">
        <f>IFERROR(VLOOKUP($B787&amp;$C787,GA[],2,FALSE),"")</f>
        <v/>
      </c>
      <c r="F787" s="43">
        <f>SUMIFS(
     UA[AmountYTD],
     UA[CompanyShortName],F$5,
     UA[Source],Source,
     UA[Year],Year,
     UA[Month],Month,
     UA[AccountCode],$B787&amp;$C787,
     UA[GroupStructure],GroupStructure
  )</f>
        <v>0</v>
      </c>
      <c r="H787" s="43">
        <f>SUMIFS(
     UA[AmountYTD],
     UA[CompanyShortName],H$5,
     UA[Source],Source,
     UA[Year],Year,
     UA[Month],Month,
     UA[AccountCode],$B787&amp;$C787,
     UA[GroupStructure],GroupStructure
  )</f>
        <v>0</v>
      </c>
      <c r="J787" s="43">
        <f>SUMIFS(
     UA[AmountYTD],
     UA[CompanyShortName],J$5,
     UA[Source],Source,
     UA[Year],Year,
     UA[Month],Month,
     UA[AccountCode],$B787&amp;$C787,
     UA[GroupStructure],GroupStructure
  )</f>
        <v>0</v>
      </c>
      <c r="L787" s="43">
        <f>SUMIFS(
     UA[AmountYTD],
     UA[CompanyShortName],L$5,
     UA[Source],Source,
     UA[Year],Year,
     UA[Month],Month,
     UA[AccountCode],$B787&amp;$C787,
     UA[GroupStructure],GroupStructure
  )</f>
        <v>0</v>
      </c>
      <c r="N787" s="43">
        <f>SUMIFS(
     UA[AmountYTD],
     UA[CompanyShortName],N$5,
     UA[Source],Source,
     UA[Year],Year,
     UA[Month],Month,
     UA[AccountCode],$B787&amp;$C787,
     UA[GroupStructure],GroupStructure
  )</f>
        <v>0</v>
      </c>
      <c r="P787" s="43">
        <f>SUMIFS(
     UA[AmountYTD],
     UA[CompanyShortName],P$5,
     UA[Source],Source,
     UA[Year],Year,
     UA[Month],Month,
     UA[AccountCode],$B787&amp;$C787,
     UA[GroupStructure],GroupStructure
  )</f>
        <v>0</v>
      </c>
      <c r="R787" s="43">
        <f>SUMIFS(
     UA[AmountYTD],
     UA[CompanyShortName],R$5,
     UA[Source],Source,
     UA[Year],Year,
     UA[Month],Month,
     UA[AccountCode],$B787&amp;$C787,
     UA[GroupStructure],GroupStructure
  )</f>
        <v>0</v>
      </c>
      <c r="T787" s="43">
        <f>SUMIFS(
     UA[AmountYTD],
     UA[CompanyShortName],T$5,
     UA[Source],Source,
     UA[Year],Year,
     UA[Month],Month,
     UA[AccountCode],$B787&amp;$C787,
     UA[GroupStructure],GroupStructure
  )</f>
        <v>0</v>
      </c>
      <c r="V787" s="43">
        <f>SUMIFS(
     UA[AmountYTD],
     UA[CompanyShortName],V$5,
     UA[Source],Source,
     UA[Year],Year,
     UA[Month],Month,
     UA[AccountCode],$B787&amp;$C787,
     UA[GroupStructure],GroupStructure
  )</f>
        <v>0</v>
      </c>
      <c r="X787" s="43">
        <f>SUMIFS(
     UA[AmountYTD],
     UA[CompanyShortName],X$5,
     UA[Source],Source,
     UA[Year],Year,
     UA[Month],Month,
     UA[AccountCode],$B787&amp;$C787,
     UA[GroupStructure],GroupStructure
  )</f>
        <v>0</v>
      </c>
      <c r="Z787" s="43">
        <f>SUMIFS(
     UA[AmountYTD],
     UA[CompanyShortName],Z$5,
     UA[Source],Source,
     UA[Year],Year,
     UA[Month],Month,
     UA[AccountCode],$B787&amp;$C787,
     UA[GroupStructure],GroupStructure
  )</f>
        <v>0</v>
      </c>
      <c r="AB787" s="43">
        <f>SUMIFS(
     UA[AmountYTD],
     UA[CompanyShortName],AB$5,
     UA[Source],Source,
     UA[Year],Year,
     UA[Month],Month,
     UA[AccountCode],$B787&amp;$C787,
     UA[GroupStructure],GroupStructure
  )</f>
        <v>0</v>
      </c>
      <c r="AD787" s="43">
        <f>SUMIFS(
     UA[AmountYTD],
     UA[CompanyShortName],AD$5,
     UA[Source],Source,
     UA[Year],Year,
     UA[Month],Month,
     UA[AccountCode],$B787&amp;$C787,
     UA[GroupStructure],GroupStructure
  )</f>
        <v>0</v>
      </c>
      <c r="AF787" s="43">
        <f>SUMIFS(
     UA[AmountYTD],
     UA[CompanyShortName],AF$5,
     UA[Source],Source,
     UA[Year],Year,
     UA[Month],Month,
     UA[AccountCode],$B787&amp;$C787,
     UA[GroupStructure],GroupStructure
  )</f>
        <v>0</v>
      </c>
      <c r="AH787" s="43">
        <f>SUMIFS(
     UA[AmountYTD],
     UA[CompanyShortName],AH$5,
     UA[Source],Source,
     UA[Year],Year,
     UA[Month],Month,
     UA[AccountCode],$B787&amp;$C787,
     UA[GroupStructure],GroupStructure
  )</f>
        <v>0</v>
      </c>
      <c r="AJ787" s="43">
        <f>SUMIFS(
     UA[AmountYTD],
     UA[CompanyShortName],AJ$5,
     UA[Source],Source,
     UA[Year],Year,
     UA[Month],Month,
     UA[AccountCode],$B787&amp;$C787,
     UA[GroupStructure],GroupStructure
  )</f>
        <v>0</v>
      </c>
      <c r="AL787" s="43">
        <f>SUMIFS(
     UA[AmountYTD],
     UA[CompanyShortName],AL$5,
     UA[Source],Source,
     UA[Year],Year,
     UA[Month],Month,
     UA[AccountCode],$B787&amp;$C787,
     UA[GroupStructure],GroupStructure
  )</f>
        <v>0</v>
      </c>
      <c r="AN787" s="43">
        <f>SUMIFS(
     UA[AmountYTD],
     UA[CompanyShortName],AN$5,
     UA[Source],Source,
     UA[Year],Year,
     UA[Month],Month,
     UA[AccountCode],$B787&amp;$C787,
     UA[GroupStructure],GroupStructure
  )</f>
        <v>0</v>
      </c>
      <c r="AP787" s="43">
        <f>SUMIFS(
     UA[AmountYTD],
     UA[CompanyShortName],AP$5,
     UA[Source],Source,
     UA[Year],Year,
     UA[Month],Month,
     UA[AccountCode],$B787&amp;$C787,
     UA[GroupStructure],GroupStructure
  )</f>
        <v>0</v>
      </c>
      <c r="AR787" s="43">
        <f>SUMIFS(
     UA[AmountYTD],
     UA[CompanyShortName],AR$5,
     UA[Source],Source,
     UA[Year],Year,
     UA[Month],Month,
     UA[AccountCode],$B787&amp;$C787,
     UA[GroupStructure],GroupStructure
  )</f>
        <v>0</v>
      </c>
    </row>
    <row r="788" spans="1:45" ht="17.100000000000001" hidden="1" customHeight="1" outlineLevel="2" x14ac:dyDescent="0.25">
      <c r="B788" s="4">
        <f t="shared" si="1020"/>
        <v>0</v>
      </c>
      <c r="C788" s="4">
        <f t="shared" si="1021"/>
        <v>130</v>
      </c>
      <c r="D788" s="4" t="str">
        <f>IFERROR(VLOOKUP($B788&amp;$C788,GA[],2,FALSE),"")</f>
        <v/>
      </c>
      <c r="F788" s="43">
        <f>SUMIFS(
     UA[AmountYTD],
     UA[CompanyShortName],F$5,
     UA[Source],Source,
     UA[Year],Year,
     UA[Month],Month,
     UA[AccountCode],$B788&amp;$C788,
     UA[GroupStructure],GroupStructure
  )</f>
        <v>0</v>
      </c>
      <c r="H788" s="43">
        <f>SUMIFS(
     UA[AmountYTD],
     UA[CompanyShortName],H$5,
     UA[Source],Source,
     UA[Year],Year,
     UA[Month],Month,
     UA[AccountCode],$B788&amp;$C788,
     UA[GroupStructure],GroupStructure
  )</f>
        <v>0</v>
      </c>
      <c r="J788" s="43">
        <f>SUMIFS(
     UA[AmountYTD],
     UA[CompanyShortName],J$5,
     UA[Source],Source,
     UA[Year],Year,
     UA[Month],Month,
     UA[AccountCode],$B788&amp;$C788,
     UA[GroupStructure],GroupStructure
  )</f>
        <v>0</v>
      </c>
      <c r="L788" s="43">
        <f>SUMIFS(
     UA[AmountYTD],
     UA[CompanyShortName],L$5,
     UA[Source],Source,
     UA[Year],Year,
     UA[Month],Month,
     UA[AccountCode],$B788&amp;$C788,
     UA[GroupStructure],GroupStructure
  )</f>
        <v>0</v>
      </c>
      <c r="N788" s="43">
        <f>SUMIFS(
     UA[AmountYTD],
     UA[CompanyShortName],N$5,
     UA[Source],Source,
     UA[Year],Year,
     UA[Month],Month,
     UA[AccountCode],$B788&amp;$C788,
     UA[GroupStructure],GroupStructure
  )</f>
        <v>0</v>
      </c>
      <c r="P788" s="43">
        <f>SUMIFS(
     UA[AmountYTD],
     UA[CompanyShortName],P$5,
     UA[Source],Source,
     UA[Year],Year,
     UA[Month],Month,
     UA[AccountCode],$B788&amp;$C788,
     UA[GroupStructure],GroupStructure
  )</f>
        <v>0</v>
      </c>
      <c r="R788" s="43">
        <f>SUMIFS(
     UA[AmountYTD],
     UA[CompanyShortName],R$5,
     UA[Source],Source,
     UA[Year],Year,
     UA[Month],Month,
     UA[AccountCode],$B788&amp;$C788,
     UA[GroupStructure],GroupStructure
  )</f>
        <v>0</v>
      </c>
      <c r="T788" s="43">
        <f>SUMIFS(
     UA[AmountYTD],
     UA[CompanyShortName],T$5,
     UA[Source],Source,
     UA[Year],Year,
     UA[Month],Month,
     UA[AccountCode],$B788&amp;$C788,
     UA[GroupStructure],GroupStructure
  )</f>
        <v>0</v>
      </c>
      <c r="V788" s="43">
        <f>SUMIFS(
     UA[AmountYTD],
     UA[CompanyShortName],V$5,
     UA[Source],Source,
     UA[Year],Year,
     UA[Month],Month,
     UA[AccountCode],$B788&amp;$C788,
     UA[GroupStructure],GroupStructure
  )</f>
        <v>0</v>
      </c>
      <c r="X788" s="43">
        <f>SUMIFS(
     UA[AmountYTD],
     UA[CompanyShortName],X$5,
     UA[Source],Source,
     UA[Year],Year,
     UA[Month],Month,
     UA[AccountCode],$B788&amp;$C788,
     UA[GroupStructure],GroupStructure
  )</f>
        <v>0</v>
      </c>
      <c r="Z788" s="43">
        <f>SUMIFS(
     UA[AmountYTD],
     UA[CompanyShortName],Z$5,
     UA[Source],Source,
     UA[Year],Year,
     UA[Month],Month,
     UA[AccountCode],$B788&amp;$C788,
     UA[GroupStructure],GroupStructure
  )</f>
        <v>0</v>
      </c>
      <c r="AB788" s="43">
        <f>SUMIFS(
     UA[AmountYTD],
     UA[CompanyShortName],AB$5,
     UA[Source],Source,
     UA[Year],Year,
     UA[Month],Month,
     UA[AccountCode],$B788&amp;$C788,
     UA[GroupStructure],GroupStructure
  )</f>
        <v>0</v>
      </c>
      <c r="AD788" s="43">
        <f>SUMIFS(
     UA[AmountYTD],
     UA[CompanyShortName],AD$5,
     UA[Source],Source,
     UA[Year],Year,
     UA[Month],Month,
     UA[AccountCode],$B788&amp;$C788,
     UA[GroupStructure],GroupStructure
  )</f>
        <v>0</v>
      </c>
      <c r="AF788" s="43">
        <f>SUMIFS(
     UA[AmountYTD],
     UA[CompanyShortName],AF$5,
     UA[Source],Source,
     UA[Year],Year,
     UA[Month],Month,
     UA[AccountCode],$B788&amp;$C788,
     UA[GroupStructure],GroupStructure
  )</f>
        <v>0</v>
      </c>
      <c r="AH788" s="43">
        <f>SUMIFS(
     UA[AmountYTD],
     UA[CompanyShortName],AH$5,
     UA[Source],Source,
     UA[Year],Year,
     UA[Month],Month,
     UA[AccountCode],$B788&amp;$C788,
     UA[GroupStructure],GroupStructure
  )</f>
        <v>0</v>
      </c>
      <c r="AJ788" s="43">
        <f>SUMIFS(
     UA[AmountYTD],
     UA[CompanyShortName],AJ$5,
     UA[Source],Source,
     UA[Year],Year,
     UA[Month],Month,
     UA[AccountCode],$B788&amp;$C788,
     UA[GroupStructure],GroupStructure
  )</f>
        <v>0</v>
      </c>
      <c r="AL788" s="43">
        <f>SUMIFS(
     UA[AmountYTD],
     UA[CompanyShortName],AL$5,
     UA[Source],Source,
     UA[Year],Year,
     UA[Month],Month,
     UA[AccountCode],$B788&amp;$C788,
     UA[GroupStructure],GroupStructure
  )</f>
        <v>0</v>
      </c>
      <c r="AN788" s="43">
        <f>SUMIFS(
     UA[AmountYTD],
     UA[CompanyShortName],AN$5,
     UA[Source],Source,
     UA[Year],Year,
     UA[Month],Month,
     UA[AccountCode],$B788&amp;$C788,
     UA[GroupStructure],GroupStructure
  )</f>
        <v>0</v>
      </c>
      <c r="AP788" s="43">
        <f>SUMIFS(
     UA[AmountYTD],
     UA[CompanyShortName],AP$5,
     UA[Source],Source,
     UA[Year],Year,
     UA[Month],Month,
     UA[AccountCode],$B788&amp;$C788,
     UA[GroupStructure],GroupStructure
  )</f>
        <v>0</v>
      </c>
      <c r="AR788" s="43">
        <f>SUMIFS(
     UA[AmountYTD],
     UA[CompanyShortName],AR$5,
     UA[Source],Source,
     UA[Year],Year,
     UA[Month],Month,
     UA[AccountCode],$B788&amp;$C788,
     UA[GroupStructure],GroupStructure
  )</f>
        <v>0</v>
      </c>
    </row>
    <row r="789" spans="1:45" ht="17.100000000000001" hidden="1" customHeight="1" outlineLevel="2" x14ac:dyDescent="0.25">
      <c r="B789" s="4">
        <f t="shared" si="1020"/>
        <v>0</v>
      </c>
      <c r="C789" s="4">
        <f t="shared" si="1021"/>
        <v>140</v>
      </c>
      <c r="D789" s="4" t="str">
        <f>IFERROR(VLOOKUP($B789&amp;$C789,GA[],2,FALSE),"")</f>
        <v/>
      </c>
      <c r="F789" s="43">
        <f>SUMIFS(
     UA[AmountYTD],
     UA[CompanyShortName],F$5,
     UA[Source],Source,
     UA[Year],Year,
     UA[Month],Month,
     UA[AccountCode],$B789&amp;$C789,
     UA[GroupStructure],GroupStructure
  )</f>
        <v>0</v>
      </c>
      <c r="H789" s="43">
        <f>SUMIFS(
     UA[AmountYTD],
     UA[CompanyShortName],H$5,
     UA[Source],Source,
     UA[Year],Year,
     UA[Month],Month,
     UA[AccountCode],$B789&amp;$C789,
     UA[GroupStructure],GroupStructure
  )</f>
        <v>0</v>
      </c>
      <c r="J789" s="43">
        <f>SUMIFS(
     UA[AmountYTD],
     UA[CompanyShortName],J$5,
     UA[Source],Source,
     UA[Year],Year,
     UA[Month],Month,
     UA[AccountCode],$B789&amp;$C789,
     UA[GroupStructure],GroupStructure
  )</f>
        <v>0</v>
      </c>
      <c r="L789" s="43">
        <f>SUMIFS(
     UA[AmountYTD],
     UA[CompanyShortName],L$5,
     UA[Source],Source,
     UA[Year],Year,
     UA[Month],Month,
     UA[AccountCode],$B789&amp;$C789,
     UA[GroupStructure],GroupStructure
  )</f>
        <v>0</v>
      </c>
      <c r="N789" s="43">
        <f>SUMIFS(
     UA[AmountYTD],
     UA[CompanyShortName],N$5,
     UA[Source],Source,
     UA[Year],Year,
     UA[Month],Month,
     UA[AccountCode],$B789&amp;$C789,
     UA[GroupStructure],GroupStructure
  )</f>
        <v>0</v>
      </c>
      <c r="P789" s="43">
        <f>SUMIFS(
     UA[AmountYTD],
     UA[CompanyShortName],P$5,
     UA[Source],Source,
     UA[Year],Year,
     UA[Month],Month,
     UA[AccountCode],$B789&amp;$C789,
     UA[GroupStructure],GroupStructure
  )</f>
        <v>0</v>
      </c>
      <c r="R789" s="43">
        <f>SUMIFS(
     UA[AmountYTD],
     UA[CompanyShortName],R$5,
     UA[Source],Source,
     UA[Year],Year,
     UA[Month],Month,
     UA[AccountCode],$B789&amp;$C789,
     UA[GroupStructure],GroupStructure
  )</f>
        <v>0</v>
      </c>
      <c r="T789" s="43">
        <f>SUMIFS(
     UA[AmountYTD],
     UA[CompanyShortName],T$5,
     UA[Source],Source,
     UA[Year],Year,
     UA[Month],Month,
     UA[AccountCode],$B789&amp;$C789,
     UA[GroupStructure],GroupStructure
  )</f>
        <v>0</v>
      </c>
      <c r="V789" s="43">
        <f>SUMIFS(
     UA[AmountYTD],
     UA[CompanyShortName],V$5,
     UA[Source],Source,
     UA[Year],Year,
     UA[Month],Month,
     UA[AccountCode],$B789&amp;$C789,
     UA[GroupStructure],GroupStructure
  )</f>
        <v>0</v>
      </c>
      <c r="X789" s="43">
        <f>SUMIFS(
     UA[AmountYTD],
     UA[CompanyShortName],X$5,
     UA[Source],Source,
     UA[Year],Year,
     UA[Month],Month,
     UA[AccountCode],$B789&amp;$C789,
     UA[GroupStructure],GroupStructure
  )</f>
        <v>0</v>
      </c>
      <c r="Z789" s="43">
        <f>SUMIFS(
     UA[AmountYTD],
     UA[CompanyShortName],Z$5,
     UA[Source],Source,
     UA[Year],Year,
     UA[Month],Month,
     UA[AccountCode],$B789&amp;$C789,
     UA[GroupStructure],GroupStructure
  )</f>
        <v>0</v>
      </c>
      <c r="AB789" s="43">
        <f>SUMIFS(
     UA[AmountYTD],
     UA[CompanyShortName],AB$5,
     UA[Source],Source,
     UA[Year],Year,
     UA[Month],Month,
     UA[AccountCode],$B789&amp;$C789,
     UA[GroupStructure],GroupStructure
  )</f>
        <v>0</v>
      </c>
      <c r="AD789" s="43">
        <f>SUMIFS(
     UA[AmountYTD],
     UA[CompanyShortName],AD$5,
     UA[Source],Source,
     UA[Year],Year,
     UA[Month],Month,
     UA[AccountCode],$B789&amp;$C789,
     UA[GroupStructure],GroupStructure
  )</f>
        <v>0</v>
      </c>
      <c r="AF789" s="43">
        <f>SUMIFS(
     UA[AmountYTD],
     UA[CompanyShortName],AF$5,
     UA[Source],Source,
     UA[Year],Year,
     UA[Month],Month,
     UA[AccountCode],$B789&amp;$C789,
     UA[GroupStructure],GroupStructure
  )</f>
        <v>0</v>
      </c>
      <c r="AH789" s="43">
        <f>SUMIFS(
     UA[AmountYTD],
     UA[CompanyShortName],AH$5,
     UA[Source],Source,
     UA[Year],Year,
     UA[Month],Month,
     UA[AccountCode],$B789&amp;$C789,
     UA[GroupStructure],GroupStructure
  )</f>
        <v>0</v>
      </c>
      <c r="AJ789" s="43">
        <f>SUMIFS(
     UA[AmountYTD],
     UA[CompanyShortName],AJ$5,
     UA[Source],Source,
     UA[Year],Year,
     UA[Month],Month,
     UA[AccountCode],$B789&amp;$C789,
     UA[GroupStructure],GroupStructure
  )</f>
        <v>0</v>
      </c>
      <c r="AL789" s="43">
        <f>SUMIFS(
     UA[AmountYTD],
     UA[CompanyShortName],AL$5,
     UA[Source],Source,
     UA[Year],Year,
     UA[Month],Month,
     UA[AccountCode],$B789&amp;$C789,
     UA[GroupStructure],GroupStructure
  )</f>
        <v>0</v>
      </c>
      <c r="AN789" s="43">
        <f>SUMIFS(
     UA[AmountYTD],
     UA[CompanyShortName],AN$5,
     UA[Source],Source,
     UA[Year],Year,
     UA[Month],Month,
     UA[AccountCode],$B789&amp;$C789,
     UA[GroupStructure],GroupStructure
  )</f>
        <v>0</v>
      </c>
      <c r="AP789" s="43">
        <f>SUMIFS(
     UA[AmountYTD],
     UA[CompanyShortName],AP$5,
     UA[Source],Source,
     UA[Year],Year,
     UA[Month],Month,
     UA[AccountCode],$B789&amp;$C789,
     UA[GroupStructure],GroupStructure
  )</f>
        <v>0</v>
      </c>
      <c r="AR789" s="43">
        <f>SUMIFS(
     UA[AmountYTD],
     UA[CompanyShortName],AR$5,
     UA[Source],Source,
     UA[Year],Year,
     UA[Month],Month,
     UA[AccountCode],$B789&amp;$C789,
     UA[GroupStructure],GroupStructure
  )</f>
        <v>0</v>
      </c>
    </row>
    <row r="790" spans="1:45" ht="17.100000000000001" hidden="1" customHeight="1" outlineLevel="2" x14ac:dyDescent="0.25">
      <c r="B790" s="4">
        <f t="shared" si="1020"/>
        <v>0</v>
      </c>
      <c r="C790" s="4">
        <f t="shared" si="1021"/>
        <v>150</v>
      </c>
      <c r="D790" s="4" t="str">
        <f>IFERROR(VLOOKUP($B790&amp;$C790,GA[],2,FALSE),"")</f>
        <v/>
      </c>
      <c r="F790" s="43">
        <f>SUMIFS(
     UA[AmountYTD],
     UA[CompanyShortName],F$5,
     UA[Source],Source,
     UA[Year],Year,
     UA[Month],Month,
     UA[AccountCode],$B790&amp;$C790,
     UA[GroupStructure],GroupStructure
  )</f>
        <v>0</v>
      </c>
      <c r="H790" s="43">
        <f>SUMIFS(
     UA[AmountYTD],
     UA[CompanyShortName],H$5,
     UA[Source],Source,
     UA[Year],Year,
     UA[Month],Month,
     UA[AccountCode],$B790&amp;$C790,
     UA[GroupStructure],GroupStructure
  )</f>
        <v>0</v>
      </c>
      <c r="J790" s="43">
        <f>SUMIFS(
     UA[AmountYTD],
     UA[CompanyShortName],J$5,
     UA[Source],Source,
     UA[Year],Year,
     UA[Month],Month,
     UA[AccountCode],$B790&amp;$C790,
     UA[GroupStructure],GroupStructure
  )</f>
        <v>0</v>
      </c>
      <c r="L790" s="43">
        <f>SUMIFS(
     UA[AmountYTD],
     UA[CompanyShortName],L$5,
     UA[Source],Source,
     UA[Year],Year,
     UA[Month],Month,
     UA[AccountCode],$B790&amp;$C790,
     UA[GroupStructure],GroupStructure
  )</f>
        <v>0</v>
      </c>
      <c r="N790" s="43">
        <f>SUMIFS(
     UA[AmountYTD],
     UA[CompanyShortName],N$5,
     UA[Source],Source,
     UA[Year],Year,
     UA[Month],Month,
     UA[AccountCode],$B790&amp;$C790,
     UA[GroupStructure],GroupStructure
  )</f>
        <v>0</v>
      </c>
      <c r="P790" s="43">
        <f>SUMIFS(
     UA[AmountYTD],
     UA[CompanyShortName],P$5,
     UA[Source],Source,
     UA[Year],Year,
     UA[Month],Month,
     UA[AccountCode],$B790&amp;$C790,
     UA[GroupStructure],GroupStructure
  )</f>
        <v>0</v>
      </c>
      <c r="R790" s="43">
        <f>SUMIFS(
     UA[AmountYTD],
     UA[CompanyShortName],R$5,
     UA[Source],Source,
     UA[Year],Year,
     UA[Month],Month,
     UA[AccountCode],$B790&amp;$C790,
     UA[GroupStructure],GroupStructure
  )</f>
        <v>0</v>
      </c>
      <c r="T790" s="43">
        <f>SUMIFS(
     UA[AmountYTD],
     UA[CompanyShortName],T$5,
     UA[Source],Source,
     UA[Year],Year,
     UA[Month],Month,
     UA[AccountCode],$B790&amp;$C790,
     UA[GroupStructure],GroupStructure
  )</f>
        <v>0</v>
      </c>
      <c r="V790" s="43">
        <f>SUMIFS(
     UA[AmountYTD],
     UA[CompanyShortName],V$5,
     UA[Source],Source,
     UA[Year],Year,
     UA[Month],Month,
     UA[AccountCode],$B790&amp;$C790,
     UA[GroupStructure],GroupStructure
  )</f>
        <v>0</v>
      </c>
      <c r="X790" s="43">
        <f>SUMIFS(
     UA[AmountYTD],
     UA[CompanyShortName],X$5,
     UA[Source],Source,
     UA[Year],Year,
     UA[Month],Month,
     UA[AccountCode],$B790&amp;$C790,
     UA[GroupStructure],GroupStructure
  )</f>
        <v>0</v>
      </c>
      <c r="Z790" s="43">
        <f>SUMIFS(
     UA[AmountYTD],
     UA[CompanyShortName],Z$5,
     UA[Source],Source,
     UA[Year],Year,
     UA[Month],Month,
     UA[AccountCode],$B790&amp;$C790,
     UA[GroupStructure],GroupStructure
  )</f>
        <v>0</v>
      </c>
      <c r="AB790" s="43">
        <f>SUMIFS(
     UA[AmountYTD],
     UA[CompanyShortName],AB$5,
     UA[Source],Source,
     UA[Year],Year,
     UA[Month],Month,
     UA[AccountCode],$B790&amp;$C790,
     UA[GroupStructure],GroupStructure
  )</f>
        <v>0</v>
      </c>
      <c r="AD790" s="43">
        <f>SUMIFS(
     UA[AmountYTD],
     UA[CompanyShortName],AD$5,
     UA[Source],Source,
     UA[Year],Year,
     UA[Month],Month,
     UA[AccountCode],$B790&amp;$C790,
     UA[GroupStructure],GroupStructure
  )</f>
        <v>0</v>
      </c>
      <c r="AF790" s="43">
        <f>SUMIFS(
     UA[AmountYTD],
     UA[CompanyShortName],AF$5,
     UA[Source],Source,
     UA[Year],Year,
     UA[Month],Month,
     UA[AccountCode],$B790&amp;$C790,
     UA[GroupStructure],GroupStructure
  )</f>
        <v>0</v>
      </c>
      <c r="AH790" s="43">
        <f>SUMIFS(
     UA[AmountYTD],
     UA[CompanyShortName],AH$5,
     UA[Source],Source,
     UA[Year],Year,
     UA[Month],Month,
     UA[AccountCode],$B790&amp;$C790,
     UA[GroupStructure],GroupStructure
  )</f>
        <v>0</v>
      </c>
      <c r="AJ790" s="43">
        <f>SUMIFS(
     UA[AmountYTD],
     UA[CompanyShortName],AJ$5,
     UA[Source],Source,
     UA[Year],Year,
     UA[Month],Month,
     UA[AccountCode],$B790&amp;$C790,
     UA[GroupStructure],GroupStructure
  )</f>
        <v>0</v>
      </c>
      <c r="AL790" s="43">
        <f>SUMIFS(
     UA[AmountYTD],
     UA[CompanyShortName],AL$5,
     UA[Source],Source,
     UA[Year],Year,
     UA[Month],Month,
     UA[AccountCode],$B790&amp;$C790,
     UA[GroupStructure],GroupStructure
  )</f>
        <v>0</v>
      </c>
      <c r="AN790" s="43">
        <f>SUMIFS(
     UA[AmountYTD],
     UA[CompanyShortName],AN$5,
     UA[Source],Source,
     UA[Year],Year,
     UA[Month],Month,
     UA[AccountCode],$B790&amp;$C790,
     UA[GroupStructure],GroupStructure
  )</f>
        <v>0</v>
      </c>
      <c r="AP790" s="43">
        <f>SUMIFS(
     UA[AmountYTD],
     UA[CompanyShortName],AP$5,
     UA[Source],Source,
     UA[Year],Year,
     UA[Month],Month,
     UA[AccountCode],$B790&amp;$C790,
     UA[GroupStructure],GroupStructure
  )</f>
        <v>0</v>
      </c>
      <c r="AR790" s="43">
        <f>SUMIFS(
     UA[AmountYTD],
     UA[CompanyShortName],AR$5,
     UA[Source],Source,
     UA[Year],Year,
     UA[Month],Month,
     UA[AccountCode],$B790&amp;$C790,
     UA[GroupStructure],GroupStructure
  )</f>
        <v>0</v>
      </c>
    </row>
    <row r="791" spans="1:45" ht="17.100000000000001" hidden="1" customHeight="1" outlineLevel="2" x14ac:dyDescent="0.25">
      <c r="B791" s="4">
        <f t="shared" si="1020"/>
        <v>0</v>
      </c>
      <c r="C791" s="4">
        <f t="shared" si="1021"/>
        <v>160</v>
      </c>
      <c r="D791" s="4" t="str">
        <f>IFERROR(VLOOKUP($B791&amp;$C791,GA[],2,FALSE),"")</f>
        <v/>
      </c>
      <c r="F791" s="43">
        <f>SUMIFS(
     UA[AmountYTD],
     UA[CompanyShortName],F$5,
     UA[Source],Source,
     UA[Year],Year,
     UA[Month],Month,
     UA[AccountCode],$B791&amp;$C791,
     UA[GroupStructure],GroupStructure
  )</f>
        <v>0</v>
      </c>
      <c r="H791" s="43">
        <f>SUMIFS(
     UA[AmountYTD],
     UA[CompanyShortName],H$5,
     UA[Source],Source,
     UA[Year],Year,
     UA[Month],Month,
     UA[AccountCode],$B791&amp;$C791,
     UA[GroupStructure],GroupStructure
  )</f>
        <v>0</v>
      </c>
      <c r="J791" s="43">
        <f>SUMIFS(
     UA[AmountYTD],
     UA[CompanyShortName],J$5,
     UA[Source],Source,
     UA[Year],Year,
     UA[Month],Month,
     UA[AccountCode],$B791&amp;$C791,
     UA[GroupStructure],GroupStructure
  )</f>
        <v>0</v>
      </c>
      <c r="L791" s="43">
        <f>SUMIFS(
     UA[AmountYTD],
     UA[CompanyShortName],L$5,
     UA[Source],Source,
     UA[Year],Year,
     UA[Month],Month,
     UA[AccountCode],$B791&amp;$C791,
     UA[GroupStructure],GroupStructure
  )</f>
        <v>0</v>
      </c>
      <c r="N791" s="43">
        <f>SUMIFS(
     UA[AmountYTD],
     UA[CompanyShortName],N$5,
     UA[Source],Source,
     UA[Year],Year,
     UA[Month],Month,
     UA[AccountCode],$B791&amp;$C791,
     UA[GroupStructure],GroupStructure
  )</f>
        <v>0</v>
      </c>
      <c r="P791" s="43">
        <f>SUMIFS(
     UA[AmountYTD],
     UA[CompanyShortName],P$5,
     UA[Source],Source,
     UA[Year],Year,
     UA[Month],Month,
     UA[AccountCode],$B791&amp;$C791,
     UA[GroupStructure],GroupStructure
  )</f>
        <v>0</v>
      </c>
      <c r="R791" s="43">
        <f>SUMIFS(
     UA[AmountYTD],
     UA[CompanyShortName],R$5,
     UA[Source],Source,
     UA[Year],Year,
     UA[Month],Month,
     UA[AccountCode],$B791&amp;$C791,
     UA[GroupStructure],GroupStructure
  )</f>
        <v>0</v>
      </c>
      <c r="T791" s="43">
        <f>SUMIFS(
     UA[AmountYTD],
     UA[CompanyShortName],T$5,
     UA[Source],Source,
     UA[Year],Year,
     UA[Month],Month,
     UA[AccountCode],$B791&amp;$C791,
     UA[GroupStructure],GroupStructure
  )</f>
        <v>0</v>
      </c>
      <c r="V791" s="43">
        <f>SUMIFS(
     UA[AmountYTD],
     UA[CompanyShortName],V$5,
     UA[Source],Source,
     UA[Year],Year,
     UA[Month],Month,
     UA[AccountCode],$B791&amp;$C791,
     UA[GroupStructure],GroupStructure
  )</f>
        <v>0</v>
      </c>
      <c r="X791" s="43">
        <f>SUMIFS(
     UA[AmountYTD],
     UA[CompanyShortName],X$5,
     UA[Source],Source,
     UA[Year],Year,
     UA[Month],Month,
     UA[AccountCode],$B791&amp;$C791,
     UA[GroupStructure],GroupStructure
  )</f>
        <v>0</v>
      </c>
      <c r="Z791" s="43">
        <f>SUMIFS(
     UA[AmountYTD],
     UA[CompanyShortName],Z$5,
     UA[Source],Source,
     UA[Year],Year,
     UA[Month],Month,
     UA[AccountCode],$B791&amp;$C791,
     UA[GroupStructure],GroupStructure
  )</f>
        <v>0</v>
      </c>
      <c r="AB791" s="43">
        <f>SUMIFS(
     UA[AmountYTD],
     UA[CompanyShortName],AB$5,
     UA[Source],Source,
     UA[Year],Year,
     UA[Month],Month,
     UA[AccountCode],$B791&amp;$C791,
     UA[GroupStructure],GroupStructure
  )</f>
        <v>0</v>
      </c>
      <c r="AD791" s="43">
        <f>SUMIFS(
     UA[AmountYTD],
     UA[CompanyShortName],AD$5,
     UA[Source],Source,
     UA[Year],Year,
     UA[Month],Month,
     UA[AccountCode],$B791&amp;$C791,
     UA[GroupStructure],GroupStructure
  )</f>
        <v>0</v>
      </c>
      <c r="AF791" s="43">
        <f>SUMIFS(
     UA[AmountYTD],
     UA[CompanyShortName],AF$5,
     UA[Source],Source,
     UA[Year],Year,
     UA[Month],Month,
     UA[AccountCode],$B791&amp;$C791,
     UA[GroupStructure],GroupStructure
  )</f>
        <v>0</v>
      </c>
      <c r="AH791" s="43">
        <f>SUMIFS(
     UA[AmountYTD],
     UA[CompanyShortName],AH$5,
     UA[Source],Source,
     UA[Year],Year,
     UA[Month],Month,
     UA[AccountCode],$B791&amp;$C791,
     UA[GroupStructure],GroupStructure
  )</f>
        <v>0</v>
      </c>
      <c r="AJ791" s="43">
        <f>SUMIFS(
     UA[AmountYTD],
     UA[CompanyShortName],AJ$5,
     UA[Source],Source,
     UA[Year],Year,
     UA[Month],Month,
     UA[AccountCode],$B791&amp;$C791,
     UA[GroupStructure],GroupStructure
  )</f>
        <v>0</v>
      </c>
      <c r="AL791" s="43">
        <f>SUMIFS(
     UA[AmountYTD],
     UA[CompanyShortName],AL$5,
     UA[Source],Source,
     UA[Year],Year,
     UA[Month],Month,
     UA[AccountCode],$B791&amp;$C791,
     UA[GroupStructure],GroupStructure
  )</f>
        <v>0</v>
      </c>
      <c r="AN791" s="43">
        <f>SUMIFS(
     UA[AmountYTD],
     UA[CompanyShortName],AN$5,
     UA[Source],Source,
     UA[Year],Year,
     UA[Month],Month,
     UA[AccountCode],$B791&amp;$C791,
     UA[GroupStructure],GroupStructure
  )</f>
        <v>0</v>
      </c>
      <c r="AP791" s="43">
        <f>SUMIFS(
     UA[AmountYTD],
     UA[CompanyShortName],AP$5,
     UA[Source],Source,
     UA[Year],Year,
     UA[Month],Month,
     UA[AccountCode],$B791&amp;$C791,
     UA[GroupStructure],GroupStructure
  )</f>
        <v>0</v>
      </c>
      <c r="AR791" s="43">
        <f>SUMIFS(
     UA[AmountYTD],
     UA[CompanyShortName],AR$5,
     UA[Source],Source,
     UA[Year],Year,
     UA[Month],Month,
     UA[AccountCode],$B791&amp;$C791,
     UA[GroupStructure],GroupStructure
  )</f>
        <v>0</v>
      </c>
    </row>
    <row r="792" spans="1:45" ht="17.100000000000001" hidden="1" customHeight="1" outlineLevel="2" x14ac:dyDescent="0.25">
      <c r="B792" s="4">
        <f t="shared" si="1020"/>
        <v>0</v>
      </c>
      <c r="C792" s="4">
        <f t="shared" si="1021"/>
        <v>170</v>
      </c>
      <c r="D792" s="4" t="str">
        <f>IFERROR(VLOOKUP($B792&amp;$C792,GA[],2,FALSE),"")</f>
        <v/>
      </c>
      <c r="F792" s="43">
        <f>SUMIFS(
     UA[AmountYTD],
     UA[CompanyShortName],F$5,
     UA[Source],Source,
     UA[Year],Year,
     UA[Month],Month,
     UA[AccountCode],$B792&amp;$C792,
     UA[GroupStructure],GroupStructure
  )</f>
        <v>0</v>
      </c>
      <c r="H792" s="43">
        <f>SUMIFS(
     UA[AmountYTD],
     UA[CompanyShortName],H$5,
     UA[Source],Source,
     UA[Year],Year,
     UA[Month],Month,
     UA[AccountCode],$B792&amp;$C792,
     UA[GroupStructure],GroupStructure
  )</f>
        <v>0</v>
      </c>
      <c r="J792" s="43">
        <f>SUMIFS(
     UA[AmountYTD],
     UA[CompanyShortName],J$5,
     UA[Source],Source,
     UA[Year],Year,
     UA[Month],Month,
     UA[AccountCode],$B792&amp;$C792,
     UA[GroupStructure],GroupStructure
  )</f>
        <v>0</v>
      </c>
      <c r="L792" s="43">
        <f>SUMIFS(
     UA[AmountYTD],
     UA[CompanyShortName],L$5,
     UA[Source],Source,
     UA[Year],Year,
     UA[Month],Month,
     UA[AccountCode],$B792&amp;$C792,
     UA[GroupStructure],GroupStructure
  )</f>
        <v>0</v>
      </c>
      <c r="N792" s="43">
        <f>SUMIFS(
     UA[AmountYTD],
     UA[CompanyShortName],N$5,
     UA[Source],Source,
     UA[Year],Year,
     UA[Month],Month,
     UA[AccountCode],$B792&amp;$C792,
     UA[GroupStructure],GroupStructure
  )</f>
        <v>0</v>
      </c>
      <c r="P792" s="43">
        <f>SUMIFS(
     UA[AmountYTD],
     UA[CompanyShortName],P$5,
     UA[Source],Source,
     UA[Year],Year,
     UA[Month],Month,
     UA[AccountCode],$B792&amp;$C792,
     UA[GroupStructure],GroupStructure
  )</f>
        <v>0</v>
      </c>
      <c r="R792" s="43">
        <f>SUMIFS(
     UA[AmountYTD],
     UA[CompanyShortName],R$5,
     UA[Source],Source,
     UA[Year],Year,
     UA[Month],Month,
     UA[AccountCode],$B792&amp;$C792,
     UA[GroupStructure],GroupStructure
  )</f>
        <v>0</v>
      </c>
      <c r="T792" s="43">
        <f>SUMIFS(
     UA[AmountYTD],
     UA[CompanyShortName],T$5,
     UA[Source],Source,
     UA[Year],Year,
     UA[Month],Month,
     UA[AccountCode],$B792&amp;$C792,
     UA[GroupStructure],GroupStructure
  )</f>
        <v>0</v>
      </c>
      <c r="V792" s="43">
        <f>SUMIFS(
     UA[AmountYTD],
     UA[CompanyShortName],V$5,
     UA[Source],Source,
     UA[Year],Year,
     UA[Month],Month,
     UA[AccountCode],$B792&amp;$C792,
     UA[GroupStructure],GroupStructure
  )</f>
        <v>0</v>
      </c>
      <c r="X792" s="43">
        <f>SUMIFS(
     UA[AmountYTD],
     UA[CompanyShortName],X$5,
     UA[Source],Source,
     UA[Year],Year,
     UA[Month],Month,
     UA[AccountCode],$B792&amp;$C792,
     UA[GroupStructure],GroupStructure
  )</f>
        <v>0</v>
      </c>
      <c r="Z792" s="43">
        <f>SUMIFS(
     UA[AmountYTD],
     UA[CompanyShortName],Z$5,
     UA[Source],Source,
     UA[Year],Year,
     UA[Month],Month,
     UA[AccountCode],$B792&amp;$C792,
     UA[GroupStructure],GroupStructure
  )</f>
        <v>0</v>
      </c>
      <c r="AB792" s="43">
        <f>SUMIFS(
     UA[AmountYTD],
     UA[CompanyShortName],AB$5,
     UA[Source],Source,
     UA[Year],Year,
     UA[Month],Month,
     UA[AccountCode],$B792&amp;$C792,
     UA[GroupStructure],GroupStructure
  )</f>
        <v>0</v>
      </c>
      <c r="AD792" s="43">
        <f>SUMIFS(
     UA[AmountYTD],
     UA[CompanyShortName],AD$5,
     UA[Source],Source,
     UA[Year],Year,
     UA[Month],Month,
     UA[AccountCode],$B792&amp;$C792,
     UA[GroupStructure],GroupStructure
  )</f>
        <v>0</v>
      </c>
      <c r="AF792" s="43">
        <f>SUMIFS(
     UA[AmountYTD],
     UA[CompanyShortName],AF$5,
     UA[Source],Source,
     UA[Year],Year,
     UA[Month],Month,
     UA[AccountCode],$B792&amp;$C792,
     UA[GroupStructure],GroupStructure
  )</f>
        <v>0</v>
      </c>
      <c r="AH792" s="43">
        <f>SUMIFS(
     UA[AmountYTD],
     UA[CompanyShortName],AH$5,
     UA[Source],Source,
     UA[Year],Year,
     UA[Month],Month,
     UA[AccountCode],$B792&amp;$C792,
     UA[GroupStructure],GroupStructure
  )</f>
        <v>0</v>
      </c>
      <c r="AJ792" s="43">
        <f>SUMIFS(
     UA[AmountYTD],
     UA[CompanyShortName],AJ$5,
     UA[Source],Source,
     UA[Year],Year,
     UA[Month],Month,
     UA[AccountCode],$B792&amp;$C792,
     UA[GroupStructure],GroupStructure
  )</f>
        <v>0</v>
      </c>
      <c r="AL792" s="43">
        <f>SUMIFS(
     UA[AmountYTD],
     UA[CompanyShortName],AL$5,
     UA[Source],Source,
     UA[Year],Year,
     UA[Month],Month,
     UA[AccountCode],$B792&amp;$C792,
     UA[GroupStructure],GroupStructure
  )</f>
        <v>0</v>
      </c>
      <c r="AN792" s="43">
        <f>SUMIFS(
     UA[AmountYTD],
     UA[CompanyShortName],AN$5,
     UA[Source],Source,
     UA[Year],Year,
     UA[Month],Month,
     UA[AccountCode],$B792&amp;$C792,
     UA[GroupStructure],GroupStructure
  )</f>
        <v>0</v>
      </c>
      <c r="AP792" s="43">
        <f>SUMIFS(
     UA[AmountYTD],
     UA[CompanyShortName],AP$5,
     UA[Source],Source,
     UA[Year],Year,
     UA[Month],Month,
     UA[AccountCode],$B792&amp;$C792,
     UA[GroupStructure],GroupStructure
  )</f>
        <v>0</v>
      </c>
      <c r="AR792" s="43">
        <f>SUMIFS(
     UA[AmountYTD],
     UA[CompanyShortName],AR$5,
     UA[Source],Source,
     UA[Year],Year,
     UA[Month],Month,
     UA[AccountCode],$B792&amp;$C792,
     UA[GroupStructure],GroupStructure
  )</f>
        <v>0</v>
      </c>
    </row>
    <row r="793" spans="1:45" s="5" customFormat="1" ht="17.100000000000001" hidden="1" customHeight="1" outlineLevel="2" x14ac:dyDescent="0.25">
      <c r="A793" s="58"/>
      <c r="B793" s="58">
        <f t="shared" si="1020"/>
        <v>0</v>
      </c>
      <c r="C793" s="58">
        <f>C783</f>
        <v>199</v>
      </c>
      <c r="D793" s="58" t="str">
        <f>IFERROR(VLOOKUP($B793&amp;$C793,GA[],2,FALSE),"")</f>
        <v/>
      </c>
      <c r="E793" s="60"/>
      <c r="F793" s="61">
        <f>SUMIFS(
     UA[AmountYTD],
     UA[CompanyShortName],F$5,
     UA[Source],Source,
     UA[Year],Year,
     UA[Month],Month,
     UA[AccountCode],$B793&amp;$C793,
     UA[GroupStructure],GroupStructure
  )</f>
        <v>0</v>
      </c>
      <c r="G793" s="60"/>
      <c r="H793" s="61">
        <f>SUMIFS(
     UA[AmountYTD],
     UA[CompanyShortName],H$5,
     UA[Source],Source,
     UA[Year],Year,
     UA[Month],Month,
     UA[AccountCode],$B793&amp;$C793,
     UA[GroupStructure],GroupStructure
  )</f>
        <v>0</v>
      </c>
      <c r="I793" s="60"/>
      <c r="J793" s="61">
        <f>SUMIFS(
     UA[AmountYTD],
     UA[CompanyShortName],J$5,
     UA[Source],Source,
     UA[Year],Year,
     UA[Month],Month,
     UA[AccountCode],$B793&amp;$C793,
     UA[GroupStructure],GroupStructure
  )</f>
        <v>0</v>
      </c>
      <c r="K793" s="60"/>
      <c r="L793" s="61">
        <f>SUMIFS(
     UA[AmountYTD],
     UA[CompanyShortName],L$5,
     UA[Source],Source,
     UA[Year],Year,
     UA[Month],Month,
     UA[AccountCode],$B793&amp;$C793,
     UA[GroupStructure],GroupStructure
  )</f>
        <v>0</v>
      </c>
      <c r="M793" s="60"/>
      <c r="N793" s="61">
        <f>SUMIFS(
     UA[AmountYTD],
     UA[CompanyShortName],N$5,
     UA[Source],Source,
     UA[Year],Year,
     UA[Month],Month,
     UA[AccountCode],$B793&amp;$C793,
     UA[GroupStructure],GroupStructure
  )</f>
        <v>0</v>
      </c>
      <c r="O793" s="60"/>
      <c r="P793" s="61">
        <f>SUMIFS(
     UA[AmountYTD],
     UA[CompanyShortName],P$5,
     UA[Source],Source,
     UA[Year],Year,
     UA[Month],Month,
     UA[AccountCode],$B793&amp;$C793,
     UA[GroupStructure],GroupStructure
  )</f>
        <v>0</v>
      </c>
      <c r="Q793" s="60"/>
      <c r="R793" s="61">
        <f>SUMIFS(
     UA[AmountYTD],
     UA[CompanyShortName],R$5,
     UA[Source],Source,
     UA[Year],Year,
     UA[Month],Month,
     UA[AccountCode],$B793&amp;$C793,
     UA[GroupStructure],GroupStructure
  )</f>
        <v>0</v>
      </c>
      <c r="S793" s="60"/>
      <c r="T793" s="61">
        <f>SUMIFS(
     UA[AmountYTD],
     UA[CompanyShortName],T$5,
     UA[Source],Source,
     UA[Year],Year,
     UA[Month],Month,
     UA[AccountCode],$B793&amp;$C793,
     UA[GroupStructure],GroupStructure
  )</f>
        <v>0</v>
      </c>
      <c r="U793" s="60"/>
      <c r="V793" s="61">
        <f>SUMIFS(
     UA[AmountYTD],
     UA[CompanyShortName],V$5,
     UA[Source],Source,
     UA[Year],Year,
     UA[Month],Month,
     UA[AccountCode],$B793&amp;$C793,
     UA[GroupStructure],GroupStructure
  )</f>
        <v>0</v>
      </c>
      <c r="W793" s="60"/>
      <c r="X793" s="61">
        <f>SUMIFS(
     UA[AmountYTD],
     UA[CompanyShortName],X$5,
     UA[Source],Source,
     UA[Year],Year,
     UA[Month],Month,
     UA[AccountCode],$B793&amp;$C793,
     UA[GroupStructure],GroupStructure
  )</f>
        <v>0</v>
      </c>
      <c r="Y793" s="60"/>
      <c r="Z793" s="61">
        <f>SUMIFS(
     UA[AmountYTD],
     UA[CompanyShortName],Z$5,
     UA[Source],Source,
     UA[Year],Year,
     UA[Month],Month,
     UA[AccountCode],$B793&amp;$C793,
     UA[GroupStructure],GroupStructure
  )</f>
        <v>0</v>
      </c>
      <c r="AA793" s="60"/>
      <c r="AB793" s="61">
        <f>SUMIFS(
     UA[AmountYTD],
     UA[CompanyShortName],AB$5,
     UA[Source],Source,
     UA[Year],Year,
     UA[Month],Month,
     UA[AccountCode],$B793&amp;$C793,
     UA[GroupStructure],GroupStructure
  )</f>
        <v>0</v>
      </c>
      <c r="AC793" s="60"/>
      <c r="AD793" s="61">
        <f>SUMIFS(
     UA[AmountYTD],
     UA[CompanyShortName],AD$5,
     UA[Source],Source,
     UA[Year],Year,
     UA[Month],Month,
     UA[AccountCode],$B793&amp;$C793,
     UA[GroupStructure],GroupStructure
  )</f>
        <v>0</v>
      </c>
      <c r="AE793" s="60"/>
      <c r="AF793" s="61">
        <f>SUMIFS(
     UA[AmountYTD],
     UA[CompanyShortName],AF$5,
     UA[Source],Source,
     UA[Year],Year,
     UA[Month],Month,
     UA[AccountCode],$B793&amp;$C793,
     UA[GroupStructure],GroupStructure
  )</f>
        <v>0</v>
      </c>
      <c r="AG793" s="60"/>
      <c r="AH793" s="61">
        <f>SUMIFS(
     UA[AmountYTD],
     UA[CompanyShortName],AH$5,
     UA[Source],Source,
     UA[Year],Year,
     UA[Month],Month,
     UA[AccountCode],$B793&amp;$C793,
     UA[GroupStructure],GroupStructure
  )</f>
        <v>0</v>
      </c>
      <c r="AI793" s="60"/>
      <c r="AJ793" s="61">
        <f>SUMIFS(
     UA[AmountYTD],
     UA[CompanyShortName],AJ$5,
     UA[Source],Source,
     UA[Year],Year,
     UA[Month],Month,
     UA[AccountCode],$B793&amp;$C793,
     UA[GroupStructure],GroupStructure
  )</f>
        <v>0</v>
      </c>
      <c r="AK793" s="60"/>
      <c r="AL793" s="61">
        <f>SUMIFS(
     UA[AmountYTD],
     UA[CompanyShortName],AL$5,
     UA[Source],Source,
     UA[Year],Year,
     UA[Month],Month,
     UA[AccountCode],$B793&amp;$C793,
     UA[GroupStructure],GroupStructure
  )</f>
        <v>0</v>
      </c>
      <c r="AM793" s="60"/>
      <c r="AN793" s="61">
        <f>SUMIFS(
     UA[AmountYTD],
     UA[CompanyShortName],AN$5,
     UA[Source],Source,
     UA[Year],Year,
     UA[Month],Month,
     UA[AccountCode],$B793&amp;$C793,
     UA[GroupStructure],GroupStructure
  )</f>
        <v>0</v>
      </c>
      <c r="AO793" s="60"/>
      <c r="AP793" s="61">
        <f>SUMIFS(
     UA[AmountYTD],
     UA[CompanyShortName],AP$5,
     UA[Source],Source,
     UA[Year],Year,
     UA[Month],Month,
     UA[AccountCode],$B793&amp;$C793,
     UA[GroupStructure],GroupStructure
  )</f>
        <v>0</v>
      </c>
      <c r="AQ793" s="60"/>
      <c r="AR793" s="61">
        <f>SUMIFS(
     UA[AmountYTD],
     UA[CompanyShortName],AR$5,
     UA[Source],Source,
     UA[Year],Year,
     UA[Month],Month,
     UA[AccountCode],$B793&amp;$C793,
     UA[GroupStructure],GroupStructure
  )</f>
        <v>0</v>
      </c>
      <c r="AS793" s="60"/>
    </row>
    <row r="794" spans="1:45" ht="17.100000000000001" hidden="1" customHeight="1" outlineLevel="2" x14ac:dyDescent="0.25">
      <c r="D794" s="4" t="s">
        <v>125</v>
      </c>
      <c r="F794" s="43">
        <f>F793-SUM(F786:F792)</f>
        <v>0</v>
      </c>
      <c r="H794" s="43">
        <f>H793-SUM(H786:H792)</f>
        <v>0</v>
      </c>
      <c r="J794" s="43">
        <f>J793-SUM(J786:J792)</f>
        <v>0</v>
      </c>
      <c r="L794" s="43">
        <f>L793-SUM(L786:L792)</f>
        <v>0</v>
      </c>
      <c r="N794" s="43">
        <f>N793-SUM(N786:N792)</f>
        <v>0</v>
      </c>
      <c r="P794" s="43">
        <f>P793-SUM(P786:P792)</f>
        <v>0</v>
      </c>
      <c r="R794" s="43">
        <f>R793-SUM(R786:R792)</f>
        <v>0</v>
      </c>
      <c r="T794" s="43">
        <f>T793-SUM(T786:T792)</f>
        <v>0</v>
      </c>
      <c r="V794" s="43">
        <f>V793-SUM(V786:V792)</f>
        <v>0</v>
      </c>
      <c r="X794" s="43">
        <f>X793-SUM(X786:X792)</f>
        <v>0</v>
      </c>
      <c r="Z794" s="43">
        <f>Z793-SUM(Z786:Z792)</f>
        <v>0</v>
      </c>
      <c r="AB794" s="43">
        <f>AB793-SUM(AB786:AB792)</f>
        <v>0</v>
      </c>
      <c r="AD794" s="43">
        <f>AD793-SUM(AD786:AD792)</f>
        <v>0</v>
      </c>
      <c r="AF794" s="43">
        <f>AF793-SUM(AF786:AF792)</f>
        <v>0</v>
      </c>
      <c r="AH794" s="43">
        <f>AH793-SUM(AH786:AH792)</f>
        <v>0</v>
      </c>
      <c r="AJ794" s="43">
        <f>AJ793-SUM(AJ786:AJ792)</f>
        <v>0</v>
      </c>
      <c r="AL794" s="43">
        <f>AL793-SUM(AL786:AL792)</f>
        <v>0</v>
      </c>
      <c r="AN794" s="43">
        <f>AN793-SUM(AN786:AN792)</f>
        <v>0</v>
      </c>
      <c r="AP794" s="43">
        <f>AP793-SUM(AP786:AP792)</f>
        <v>0</v>
      </c>
      <c r="AR794" s="43">
        <f>AR793-SUM(AR786:AR792)</f>
        <v>0</v>
      </c>
    </row>
    <row r="795" spans="1:45" ht="17.100000000000001" hidden="1" customHeight="1" outlineLevel="2" x14ac:dyDescent="0.25"/>
    <row r="796" spans="1:45" s="5" customFormat="1" ht="17.100000000000001" hidden="1" customHeight="1" outlineLevel="2" x14ac:dyDescent="0.25">
      <c r="A796" s="58"/>
      <c r="B796" s="58">
        <f>B793</f>
        <v>0</v>
      </c>
      <c r="C796" s="59">
        <v>399</v>
      </c>
      <c r="D796" s="58" t="e">
        <f>VLOOKUP($B796&amp;$C796,GA[],2,FALSE)&amp;"  -  PY"</f>
        <v>#N/A</v>
      </c>
      <c r="E796" s="60"/>
      <c r="F796" s="61">
        <f>SUMIFS(
     UA[AmountYTD],
     UA[CompanyShortName],F$5,
     UA[Source],Source,
     UA[Year],YearEndYear,
     UA[Month],YearEnd,
     UA[AccountCode],$B796&amp;$C796,
     UA[GroupStructure],GroupStructure
  )</f>
        <v>0</v>
      </c>
      <c r="G796" s="60"/>
      <c r="H796" s="61">
        <f>SUMIFS(
     UA[AmountYTD],
     UA[CompanyShortName],H$5,
     UA[Source],Source,
     UA[Year],YearEndYear,
     UA[Month],YearEnd,
     UA[AccountCode],$B796&amp;$C796,
     UA[GroupStructure],GroupStructure
  )</f>
        <v>0</v>
      </c>
      <c r="I796" s="60"/>
      <c r="J796" s="61">
        <f>SUMIFS(
     UA[AmountYTD],
     UA[CompanyShortName],J$5,
     UA[Source],Source,
     UA[Year],YearEndYear,
     UA[Month],YearEnd,
     UA[AccountCode],$B796&amp;$C796,
     UA[GroupStructure],GroupStructure
  )</f>
        <v>0</v>
      </c>
      <c r="K796" s="60"/>
      <c r="L796" s="61">
        <f>SUMIFS(
     UA[AmountYTD],
     UA[CompanyShortName],L$5,
     UA[Source],Source,
     UA[Year],YearEndYear,
     UA[Month],YearEnd,
     UA[AccountCode],$B796&amp;$C796,
     UA[GroupStructure],GroupStructure
  )</f>
        <v>0</v>
      </c>
      <c r="M796" s="60"/>
      <c r="N796" s="61">
        <f>SUMIFS(
     UA[AmountYTD],
     UA[CompanyShortName],N$5,
     UA[Source],Source,
     UA[Year],YearEndYear,
     UA[Month],YearEnd,
     UA[AccountCode],$B796&amp;$C796,
     UA[GroupStructure],GroupStructure
  )</f>
        <v>0</v>
      </c>
      <c r="O796" s="60"/>
      <c r="P796" s="61">
        <f>SUMIFS(
     UA[AmountYTD],
     UA[CompanyShortName],P$5,
     UA[Source],Source,
     UA[Year],YearEndYear,
     UA[Month],YearEnd,
     UA[AccountCode],$B796&amp;$C796,
     UA[GroupStructure],GroupStructure
  )</f>
        <v>0</v>
      </c>
      <c r="Q796" s="60"/>
      <c r="R796" s="61">
        <f>SUMIFS(
     UA[AmountYTD],
     UA[CompanyShortName],R$5,
     UA[Source],Source,
     UA[Year],YearEndYear,
     UA[Month],YearEnd,
     UA[AccountCode],$B796&amp;$C796,
     UA[GroupStructure],GroupStructure
  )</f>
        <v>0</v>
      </c>
      <c r="S796" s="60"/>
      <c r="T796" s="61">
        <f>SUMIFS(
     UA[AmountYTD],
     UA[CompanyShortName],T$5,
     UA[Source],Source,
     UA[Year],YearEndYear,
     UA[Month],YearEnd,
     UA[AccountCode],$B796&amp;$C796,
     UA[GroupStructure],GroupStructure
  )</f>
        <v>0</v>
      </c>
      <c r="U796" s="60"/>
      <c r="V796" s="61">
        <f>SUMIFS(
     UA[AmountYTD],
     UA[CompanyShortName],V$5,
     UA[Source],Source,
     UA[Year],YearEndYear,
     UA[Month],YearEnd,
     UA[AccountCode],$B796&amp;$C796,
     UA[GroupStructure],GroupStructure
  )</f>
        <v>0</v>
      </c>
      <c r="W796" s="60"/>
      <c r="X796" s="61">
        <f>SUMIFS(
     UA[AmountYTD],
     UA[CompanyShortName],X$5,
     UA[Source],Source,
     UA[Year],YearEndYear,
     UA[Month],YearEnd,
     UA[AccountCode],$B796&amp;$C796,
     UA[GroupStructure],GroupStructure
  )</f>
        <v>0</v>
      </c>
      <c r="Y796" s="60"/>
      <c r="Z796" s="61">
        <f>SUMIFS(
     UA[AmountYTD],
     UA[CompanyShortName],Z$5,
     UA[Source],Source,
     UA[Year],YearEndYear,
     UA[Month],YearEnd,
     UA[AccountCode],$B796&amp;$C796,
     UA[GroupStructure],GroupStructure
  )</f>
        <v>0</v>
      </c>
      <c r="AA796" s="60"/>
      <c r="AB796" s="61">
        <f>SUMIFS(
     UA[AmountYTD],
     UA[CompanyShortName],AB$5,
     UA[Source],Source,
     UA[Year],YearEndYear,
     UA[Month],YearEnd,
     UA[AccountCode],$B796&amp;$C796,
     UA[GroupStructure],GroupStructure
  )</f>
        <v>0</v>
      </c>
      <c r="AC796" s="60"/>
      <c r="AD796" s="61">
        <f>SUMIFS(
     UA[AmountYTD],
     UA[CompanyShortName],AD$5,
     UA[Source],Source,
     UA[Year],YearEndYear,
     UA[Month],YearEnd,
     UA[AccountCode],$B796&amp;$C796,
     UA[GroupStructure],GroupStructure
  )</f>
        <v>0</v>
      </c>
      <c r="AE796" s="60"/>
      <c r="AF796" s="61">
        <f>SUMIFS(
     UA[AmountYTD],
     UA[CompanyShortName],AF$5,
     UA[Source],Source,
     UA[Year],YearEndYear,
     UA[Month],YearEnd,
     UA[AccountCode],$B796&amp;$C796,
     UA[GroupStructure],GroupStructure
  )</f>
        <v>0</v>
      </c>
      <c r="AG796" s="60"/>
      <c r="AH796" s="61">
        <f>SUMIFS(
     UA[AmountYTD],
     UA[CompanyShortName],AH$5,
     UA[Source],Source,
     UA[Year],YearEndYear,
     UA[Month],YearEnd,
     UA[AccountCode],$B796&amp;$C796,
     UA[GroupStructure],GroupStructure
  )</f>
        <v>0</v>
      </c>
      <c r="AI796" s="60"/>
      <c r="AJ796" s="61">
        <f>SUMIFS(
     UA[AmountYTD],
     UA[CompanyShortName],AJ$5,
     UA[Source],Source,
     UA[Year],YearEndYear,
     UA[Month],YearEnd,
     UA[AccountCode],$B796&amp;$C796,
     UA[GroupStructure],GroupStructure
  )</f>
        <v>0</v>
      </c>
      <c r="AK796" s="60"/>
      <c r="AL796" s="61">
        <f>SUMIFS(
     UA[AmountYTD],
     UA[CompanyShortName],AL$5,
     UA[Source],Source,
     UA[Year],YearEndYear,
     UA[Month],YearEnd,
     UA[AccountCode],$B796&amp;$C796,
     UA[GroupStructure],GroupStructure
  )</f>
        <v>0</v>
      </c>
      <c r="AM796" s="60"/>
      <c r="AN796" s="61">
        <f>SUMIFS(
     UA[AmountYTD],
     UA[CompanyShortName],AN$5,
     UA[Source],Source,
     UA[Year],YearEndYear,
     UA[Month],YearEnd,
     UA[AccountCode],$B796&amp;$C796,
     UA[GroupStructure],GroupStructure
  )</f>
        <v>0</v>
      </c>
      <c r="AO796" s="60"/>
      <c r="AP796" s="61">
        <f>SUMIFS(
     UA[AmountYTD],
     UA[CompanyShortName],AP$5,
     UA[Source],Source,
     UA[Year],YearEndYear,
     UA[Month],YearEnd,
     UA[AccountCode],$B796&amp;$C796,
     UA[GroupStructure],GroupStructure
  )</f>
        <v>0</v>
      </c>
      <c r="AQ796" s="60"/>
      <c r="AR796" s="61">
        <f>SUMIFS(
     UA[AmountYTD],
     UA[CompanyShortName],AR$5,
     UA[Source],Source,
     UA[Year],YearEndYear,
     UA[Month],YearEnd,
     UA[AccountCode],$B796&amp;$C796,
     UA[GroupStructure],GroupStructure
  )</f>
        <v>0</v>
      </c>
      <c r="AS796" s="60"/>
    </row>
    <row r="797" spans="1:45" ht="17.100000000000001" hidden="1" customHeight="1" outlineLevel="2" x14ac:dyDescent="0.25">
      <c r="D797" s="4" t="s">
        <v>124</v>
      </c>
      <c r="F797" s="43">
        <f>F799-F796</f>
        <v>0</v>
      </c>
      <c r="H797" s="43">
        <f t="shared" ref="H797" si="1022">H799-H796</f>
        <v>0</v>
      </c>
      <c r="J797" s="43">
        <f t="shared" ref="J797" si="1023">J799-J796</f>
        <v>0</v>
      </c>
      <c r="L797" s="43">
        <f t="shared" ref="L797" si="1024">L799-L796</f>
        <v>0</v>
      </c>
      <c r="N797" s="43">
        <f t="shared" ref="N797" si="1025">N799-N796</f>
        <v>0</v>
      </c>
      <c r="P797" s="43">
        <f t="shared" ref="P797" si="1026">P799-P796</f>
        <v>0</v>
      </c>
      <c r="R797" s="43">
        <f t="shared" ref="R797" si="1027">R799-R796</f>
        <v>0</v>
      </c>
      <c r="T797" s="43">
        <f t="shared" ref="T797" si="1028">T799-T796</f>
        <v>0</v>
      </c>
      <c r="V797" s="43">
        <f t="shared" ref="V797" si="1029">V799-V796</f>
        <v>0</v>
      </c>
      <c r="X797" s="43">
        <f t="shared" ref="X797" si="1030">X799-X796</f>
        <v>0</v>
      </c>
      <c r="Z797" s="43">
        <f t="shared" ref="Z797" si="1031">Z799-Z796</f>
        <v>0</v>
      </c>
      <c r="AB797" s="43">
        <f t="shared" ref="AB797" si="1032">AB799-AB796</f>
        <v>0</v>
      </c>
      <c r="AD797" s="43">
        <f t="shared" ref="AD797" si="1033">AD799-AD796</f>
        <v>0</v>
      </c>
      <c r="AF797" s="43">
        <f t="shared" ref="AF797" si="1034">AF799-AF796</f>
        <v>0</v>
      </c>
      <c r="AH797" s="43">
        <f t="shared" ref="AH797" si="1035">AH799-AH796</f>
        <v>0</v>
      </c>
      <c r="AJ797" s="43">
        <f t="shared" ref="AJ797" si="1036">AJ799-AJ796</f>
        <v>0</v>
      </c>
      <c r="AL797" s="43">
        <f t="shared" ref="AL797" si="1037">AL799-AL796</f>
        <v>0</v>
      </c>
      <c r="AN797" s="43">
        <f t="shared" ref="AN797" si="1038">AN799-AN796</f>
        <v>0</v>
      </c>
      <c r="AP797" s="43">
        <f t="shared" ref="AP797" si="1039">AP799-AP796</f>
        <v>0</v>
      </c>
      <c r="AR797" s="43">
        <f t="shared" ref="AR797" si="1040">AR799-AR796</f>
        <v>0</v>
      </c>
    </row>
    <row r="798" spans="1:45" ht="17.100000000000001" hidden="1" customHeight="1" outlineLevel="2" x14ac:dyDescent="0.25"/>
    <row r="799" spans="1:45" ht="17.100000000000001" hidden="1" customHeight="1" outlineLevel="2" x14ac:dyDescent="0.25">
      <c r="B799" s="4">
        <f>B796</f>
        <v>0</v>
      </c>
      <c r="C799" s="41">
        <v>310</v>
      </c>
      <c r="D799" s="4" t="str">
        <f>IFERROR(VLOOKUP($B799&amp;$C799,GA[],2,FALSE),"")</f>
        <v/>
      </c>
      <c r="F799" s="43">
        <f>SUMIFS(
     UA[AmountYTD],
     UA[CompanyShortName],F$5,
     UA[Source],Source,
     UA[Year],Year,
     UA[Month],Month,
     UA[AccountCode],$B799&amp;$C799,
     UA[GroupStructure],GroupStructure
  )</f>
        <v>0</v>
      </c>
      <c r="H799" s="43">
        <f>SUMIFS(
     UA[AmountYTD],
     UA[CompanyShortName],H$5,
     UA[Source],Source,
     UA[Year],Year,
     UA[Month],Month,
     UA[AccountCode],$B799&amp;$C799,
     UA[GroupStructure],GroupStructure
  )</f>
        <v>0</v>
      </c>
      <c r="J799" s="43">
        <f>SUMIFS(
     UA[AmountYTD],
     UA[CompanyShortName],J$5,
     UA[Source],Source,
     UA[Year],Year,
     UA[Month],Month,
     UA[AccountCode],$B799&amp;$C799,
     UA[GroupStructure],GroupStructure
  )</f>
        <v>0</v>
      </c>
      <c r="L799" s="43">
        <f>SUMIFS(
     UA[AmountYTD],
     UA[CompanyShortName],L$5,
     UA[Source],Source,
     UA[Year],Year,
     UA[Month],Month,
     UA[AccountCode],$B799&amp;$C799,
     UA[GroupStructure],GroupStructure
  )</f>
        <v>0</v>
      </c>
      <c r="N799" s="43">
        <f>SUMIFS(
     UA[AmountYTD],
     UA[CompanyShortName],N$5,
     UA[Source],Source,
     UA[Year],Year,
     UA[Month],Month,
     UA[AccountCode],$B799&amp;$C799,
     UA[GroupStructure],GroupStructure
  )</f>
        <v>0</v>
      </c>
      <c r="P799" s="43">
        <f>SUMIFS(
     UA[AmountYTD],
     UA[CompanyShortName],P$5,
     UA[Source],Source,
     UA[Year],Year,
     UA[Month],Month,
     UA[AccountCode],$B799&amp;$C799,
     UA[GroupStructure],GroupStructure
  )</f>
        <v>0</v>
      </c>
      <c r="R799" s="43">
        <f>SUMIFS(
     UA[AmountYTD],
     UA[CompanyShortName],R$5,
     UA[Source],Source,
     UA[Year],Year,
     UA[Month],Month,
     UA[AccountCode],$B799&amp;$C799,
     UA[GroupStructure],GroupStructure
  )</f>
        <v>0</v>
      </c>
      <c r="T799" s="43">
        <f>SUMIFS(
     UA[AmountYTD],
     UA[CompanyShortName],T$5,
     UA[Source],Source,
     UA[Year],Year,
     UA[Month],Month,
     UA[AccountCode],$B799&amp;$C799,
     UA[GroupStructure],GroupStructure
  )</f>
        <v>0</v>
      </c>
      <c r="V799" s="43">
        <f>SUMIFS(
     UA[AmountYTD],
     UA[CompanyShortName],V$5,
     UA[Source],Source,
     UA[Year],Year,
     UA[Month],Month,
     UA[AccountCode],$B799&amp;$C799,
     UA[GroupStructure],GroupStructure
  )</f>
        <v>0</v>
      </c>
      <c r="X799" s="43">
        <f>SUMIFS(
     UA[AmountYTD],
     UA[CompanyShortName],X$5,
     UA[Source],Source,
     UA[Year],Year,
     UA[Month],Month,
     UA[AccountCode],$B799&amp;$C799,
     UA[GroupStructure],GroupStructure
  )</f>
        <v>0</v>
      </c>
      <c r="Z799" s="43">
        <f>SUMIFS(
     UA[AmountYTD],
     UA[CompanyShortName],Z$5,
     UA[Source],Source,
     UA[Year],Year,
     UA[Month],Month,
     UA[AccountCode],$B799&amp;$C799,
     UA[GroupStructure],GroupStructure
  )</f>
        <v>0</v>
      </c>
      <c r="AB799" s="43">
        <f>SUMIFS(
     UA[AmountYTD],
     UA[CompanyShortName],AB$5,
     UA[Source],Source,
     UA[Year],Year,
     UA[Month],Month,
     UA[AccountCode],$B799&amp;$C799,
     UA[GroupStructure],GroupStructure
  )</f>
        <v>0</v>
      </c>
      <c r="AD799" s="43">
        <f>SUMIFS(
     UA[AmountYTD],
     UA[CompanyShortName],AD$5,
     UA[Source],Source,
     UA[Year],Year,
     UA[Month],Month,
     UA[AccountCode],$B799&amp;$C799,
     UA[GroupStructure],GroupStructure
  )</f>
        <v>0</v>
      </c>
      <c r="AF799" s="43">
        <f>SUMIFS(
     UA[AmountYTD],
     UA[CompanyShortName],AF$5,
     UA[Source],Source,
     UA[Year],Year,
     UA[Month],Month,
     UA[AccountCode],$B799&amp;$C799,
     UA[GroupStructure],GroupStructure
  )</f>
        <v>0</v>
      </c>
      <c r="AH799" s="43">
        <f>SUMIFS(
     UA[AmountYTD],
     UA[CompanyShortName],AH$5,
     UA[Source],Source,
     UA[Year],Year,
     UA[Month],Month,
     UA[AccountCode],$B799&amp;$C799,
     UA[GroupStructure],GroupStructure
  )</f>
        <v>0</v>
      </c>
      <c r="AJ799" s="43">
        <f>SUMIFS(
     UA[AmountYTD],
     UA[CompanyShortName],AJ$5,
     UA[Source],Source,
     UA[Year],Year,
     UA[Month],Month,
     UA[AccountCode],$B799&amp;$C799,
     UA[GroupStructure],GroupStructure
  )</f>
        <v>0</v>
      </c>
      <c r="AL799" s="43">
        <f>SUMIFS(
     UA[AmountYTD],
     UA[CompanyShortName],AL$5,
     UA[Source],Source,
     UA[Year],Year,
     UA[Month],Month,
     UA[AccountCode],$B799&amp;$C799,
     UA[GroupStructure],GroupStructure
  )</f>
        <v>0</v>
      </c>
      <c r="AN799" s="43">
        <f>SUMIFS(
     UA[AmountYTD],
     UA[CompanyShortName],AN$5,
     UA[Source],Source,
     UA[Year],Year,
     UA[Month],Month,
     UA[AccountCode],$B799&amp;$C799,
     UA[GroupStructure],GroupStructure
  )</f>
        <v>0</v>
      </c>
      <c r="AP799" s="43">
        <f>SUMIFS(
     UA[AmountYTD],
     UA[CompanyShortName],AP$5,
     UA[Source],Source,
     UA[Year],Year,
     UA[Month],Month,
     UA[AccountCode],$B799&amp;$C799,
     UA[GroupStructure],GroupStructure
  )</f>
        <v>0</v>
      </c>
      <c r="AR799" s="43">
        <f>SUMIFS(
     UA[AmountYTD],
     UA[CompanyShortName],AR$5,
     UA[Source],Source,
     UA[Year],Year,
     UA[Month],Month,
     UA[AccountCode],$B799&amp;$C799,
     UA[GroupStructure],GroupStructure
  )</f>
        <v>0</v>
      </c>
    </row>
    <row r="800" spans="1:45" ht="17.100000000000001" hidden="1" customHeight="1" outlineLevel="2" x14ac:dyDescent="0.25">
      <c r="B800" s="4">
        <f t="shared" ref="B800:B804" si="1041">B799</f>
        <v>0</v>
      </c>
      <c r="C800" s="4">
        <f>C799+10</f>
        <v>320</v>
      </c>
      <c r="D800" s="4" t="str">
        <f>IFERROR(VLOOKUP($B800&amp;$C800,GA[],2,FALSE),"")</f>
        <v/>
      </c>
      <c r="F800" s="43">
        <f>SUMIFS(
     UA[AmountYTD],
     UA[CompanyShortName],F$5,
     UA[Source],Source,
     UA[Year],Year,
     UA[Month],Month,
     UA[AccountCode],$B800&amp;$C800,
     UA[GroupStructure],GroupStructure
  )</f>
        <v>0</v>
      </c>
      <c r="H800" s="43">
        <f>SUMIFS(
     UA[AmountYTD],
     UA[CompanyShortName],H$5,
     UA[Source],Source,
     UA[Year],Year,
     UA[Month],Month,
     UA[AccountCode],$B800&amp;$C800,
     UA[GroupStructure],GroupStructure
  )</f>
        <v>0</v>
      </c>
      <c r="J800" s="43">
        <f>SUMIFS(
     UA[AmountYTD],
     UA[CompanyShortName],J$5,
     UA[Source],Source,
     UA[Year],Year,
     UA[Month],Month,
     UA[AccountCode],$B800&amp;$C800,
     UA[GroupStructure],GroupStructure
  )</f>
        <v>0</v>
      </c>
      <c r="L800" s="43">
        <f>SUMIFS(
     UA[AmountYTD],
     UA[CompanyShortName],L$5,
     UA[Source],Source,
     UA[Year],Year,
     UA[Month],Month,
     UA[AccountCode],$B800&amp;$C800,
     UA[GroupStructure],GroupStructure
  )</f>
        <v>0</v>
      </c>
      <c r="N800" s="43">
        <f>SUMIFS(
     UA[AmountYTD],
     UA[CompanyShortName],N$5,
     UA[Source],Source,
     UA[Year],Year,
     UA[Month],Month,
     UA[AccountCode],$B800&amp;$C800,
     UA[GroupStructure],GroupStructure
  )</f>
        <v>0</v>
      </c>
      <c r="P800" s="43">
        <f>SUMIFS(
     UA[AmountYTD],
     UA[CompanyShortName],P$5,
     UA[Source],Source,
     UA[Year],Year,
     UA[Month],Month,
     UA[AccountCode],$B800&amp;$C800,
     UA[GroupStructure],GroupStructure
  )</f>
        <v>0</v>
      </c>
      <c r="R800" s="43">
        <f>SUMIFS(
     UA[AmountYTD],
     UA[CompanyShortName],R$5,
     UA[Source],Source,
     UA[Year],Year,
     UA[Month],Month,
     UA[AccountCode],$B800&amp;$C800,
     UA[GroupStructure],GroupStructure
  )</f>
        <v>0</v>
      </c>
      <c r="T800" s="43">
        <f>SUMIFS(
     UA[AmountYTD],
     UA[CompanyShortName],T$5,
     UA[Source],Source,
     UA[Year],Year,
     UA[Month],Month,
     UA[AccountCode],$B800&amp;$C800,
     UA[GroupStructure],GroupStructure
  )</f>
        <v>0</v>
      </c>
      <c r="V800" s="43">
        <f>SUMIFS(
     UA[AmountYTD],
     UA[CompanyShortName],V$5,
     UA[Source],Source,
     UA[Year],Year,
     UA[Month],Month,
     UA[AccountCode],$B800&amp;$C800,
     UA[GroupStructure],GroupStructure
  )</f>
        <v>0</v>
      </c>
      <c r="X800" s="43">
        <f>SUMIFS(
     UA[AmountYTD],
     UA[CompanyShortName],X$5,
     UA[Source],Source,
     UA[Year],Year,
     UA[Month],Month,
     UA[AccountCode],$B800&amp;$C800,
     UA[GroupStructure],GroupStructure
  )</f>
        <v>0</v>
      </c>
      <c r="Z800" s="43">
        <f>SUMIFS(
     UA[AmountYTD],
     UA[CompanyShortName],Z$5,
     UA[Source],Source,
     UA[Year],Year,
     UA[Month],Month,
     UA[AccountCode],$B800&amp;$C800,
     UA[GroupStructure],GroupStructure
  )</f>
        <v>0</v>
      </c>
      <c r="AB800" s="43">
        <f>SUMIFS(
     UA[AmountYTD],
     UA[CompanyShortName],AB$5,
     UA[Source],Source,
     UA[Year],Year,
     UA[Month],Month,
     UA[AccountCode],$B800&amp;$C800,
     UA[GroupStructure],GroupStructure
  )</f>
        <v>0</v>
      </c>
      <c r="AD800" s="43">
        <f>SUMIFS(
     UA[AmountYTD],
     UA[CompanyShortName],AD$5,
     UA[Source],Source,
     UA[Year],Year,
     UA[Month],Month,
     UA[AccountCode],$B800&amp;$C800,
     UA[GroupStructure],GroupStructure
  )</f>
        <v>0</v>
      </c>
      <c r="AF800" s="43">
        <f>SUMIFS(
     UA[AmountYTD],
     UA[CompanyShortName],AF$5,
     UA[Source],Source,
     UA[Year],Year,
     UA[Month],Month,
     UA[AccountCode],$B800&amp;$C800,
     UA[GroupStructure],GroupStructure
  )</f>
        <v>0</v>
      </c>
      <c r="AH800" s="43">
        <f>SUMIFS(
     UA[AmountYTD],
     UA[CompanyShortName],AH$5,
     UA[Source],Source,
     UA[Year],Year,
     UA[Month],Month,
     UA[AccountCode],$B800&amp;$C800,
     UA[GroupStructure],GroupStructure
  )</f>
        <v>0</v>
      </c>
      <c r="AJ800" s="43">
        <f>SUMIFS(
     UA[AmountYTD],
     UA[CompanyShortName],AJ$5,
     UA[Source],Source,
     UA[Year],Year,
     UA[Month],Month,
     UA[AccountCode],$B800&amp;$C800,
     UA[GroupStructure],GroupStructure
  )</f>
        <v>0</v>
      </c>
      <c r="AL800" s="43">
        <f>SUMIFS(
     UA[AmountYTD],
     UA[CompanyShortName],AL$5,
     UA[Source],Source,
     UA[Year],Year,
     UA[Month],Month,
     UA[AccountCode],$B800&amp;$C800,
     UA[GroupStructure],GroupStructure
  )</f>
        <v>0</v>
      </c>
      <c r="AN800" s="43">
        <f>SUMIFS(
     UA[AmountYTD],
     UA[CompanyShortName],AN$5,
     UA[Source],Source,
     UA[Year],Year,
     UA[Month],Month,
     UA[AccountCode],$B800&amp;$C800,
     UA[GroupStructure],GroupStructure
  )</f>
        <v>0</v>
      </c>
      <c r="AP800" s="43">
        <f>SUMIFS(
     UA[AmountYTD],
     UA[CompanyShortName],AP$5,
     UA[Source],Source,
     UA[Year],Year,
     UA[Month],Month,
     UA[AccountCode],$B800&amp;$C800,
     UA[GroupStructure],GroupStructure
  )</f>
        <v>0</v>
      </c>
      <c r="AR800" s="43">
        <f>SUMIFS(
     UA[AmountYTD],
     UA[CompanyShortName],AR$5,
     UA[Source],Source,
     UA[Year],Year,
     UA[Month],Month,
     UA[AccountCode],$B800&amp;$C800,
     UA[GroupStructure],GroupStructure
  )</f>
        <v>0</v>
      </c>
    </row>
    <row r="801" spans="1:45" ht="17.100000000000001" hidden="1" customHeight="1" outlineLevel="2" x14ac:dyDescent="0.25">
      <c r="B801" s="4">
        <f t="shared" si="1041"/>
        <v>0</v>
      </c>
      <c r="C801" s="4">
        <f>C800+10</f>
        <v>330</v>
      </c>
      <c r="D801" s="4" t="str">
        <f>IFERROR(VLOOKUP($B801&amp;$C801,GA[],2,FALSE),"")</f>
        <v/>
      </c>
      <c r="F801" s="43">
        <f>SUMIFS(
     UA[AmountYTD],
     UA[CompanyShortName],F$5,
     UA[Source],Source,
     UA[Year],Year,
     UA[Month],Month,
     UA[AccountCode],$B801&amp;$C801,
     UA[GroupStructure],GroupStructure
  )</f>
        <v>0</v>
      </c>
      <c r="H801" s="43">
        <f>SUMIFS(
     UA[AmountYTD],
     UA[CompanyShortName],H$5,
     UA[Source],Source,
     UA[Year],Year,
     UA[Month],Month,
     UA[AccountCode],$B801&amp;$C801,
     UA[GroupStructure],GroupStructure
  )</f>
        <v>0</v>
      </c>
      <c r="J801" s="43">
        <f>SUMIFS(
     UA[AmountYTD],
     UA[CompanyShortName],J$5,
     UA[Source],Source,
     UA[Year],Year,
     UA[Month],Month,
     UA[AccountCode],$B801&amp;$C801,
     UA[GroupStructure],GroupStructure
  )</f>
        <v>0</v>
      </c>
      <c r="L801" s="43">
        <f>SUMIFS(
     UA[AmountYTD],
     UA[CompanyShortName],L$5,
     UA[Source],Source,
     UA[Year],Year,
     UA[Month],Month,
     UA[AccountCode],$B801&amp;$C801,
     UA[GroupStructure],GroupStructure
  )</f>
        <v>0</v>
      </c>
      <c r="N801" s="43">
        <f>SUMIFS(
     UA[AmountYTD],
     UA[CompanyShortName],N$5,
     UA[Source],Source,
     UA[Year],Year,
     UA[Month],Month,
     UA[AccountCode],$B801&amp;$C801,
     UA[GroupStructure],GroupStructure
  )</f>
        <v>0</v>
      </c>
      <c r="P801" s="43">
        <f>SUMIFS(
     UA[AmountYTD],
     UA[CompanyShortName],P$5,
     UA[Source],Source,
     UA[Year],Year,
     UA[Month],Month,
     UA[AccountCode],$B801&amp;$C801,
     UA[GroupStructure],GroupStructure
  )</f>
        <v>0</v>
      </c>
      <c r="R801" s="43">
        <f>SUMIFS(
     UA[AmountYTD],
     UA[CompanyShortName],R$5,
     UA[Source],Source,
     UA[Year],Year,
     UA[Month],Month,
     UA[AccountCode],$B801&amp;$C801,
     UA[GroupStructure],GroupStructure
  )</f>
        <v>0</v>
      </c>
      <c r="T801" s="43">
        <f>SUMIFS(
     UA[AmountYTD],
     UA[CompanyShortName],T$5,
     UA[Source],Source,
     UA[Year],Year,
     UA[Month],Month,
     UA[AccountCode],$B801&amp;$C801,
     UA[GroupStructure],GroupStructure
  )</f>
        <v>0</v>
      </c>
      <c r="V801" s="43">
        <f>SUMIFS(
     UA[AmountYTD],
     UA[CompanyShortName],V$5,
     UA[Source],Source,
     UA[Year],Year,
     UA[Month],Month,
     UA[AccountCode],$B801&amp;$C801,
     UA[GroupStructure],GroupStructure
  )</f>
        <v>0</v>
      </c>
      <c r="X801" s="43">
        <f>SUMIFS(
     UA[AmountYTD],
     UA[CompanyShortName],X$5,
     UA[Source],Source,
     UA[Year],Year,
     UA[Month],Month,
     UA[AccountCode],$B801&amp;$C801,
     UA[GroupStructure],GroupStructure
  )</f>
        <v>0</v>
      </c>
      <c r="Z801" s="43">
        <f>SUMIFS(
     UA[AmountYTD],
     UA[CompanyShortName],Z$5,
     UA[Source],Source,
     UA[Year],Year,
     UA[Month],Month,
     UA[AccountCode],$B801&amp;$C801,
     UA[GroupStructure],GroupStructure
  )</f>
        <v>0</v>
      </c>
      <c r="AB801" s="43">
        <f>SUMIFS(
     UA[AmountYTD],
     UA[CompanyShortName],AB$5,
     UA[Source],Source,
     UA[Year],Year,
     UA[Month],Month,
     UA[AccountCode],$B801&amp;$C801,
     UA[GroupStructure],GroupStructure
  )</f>
        <v>0</v>
      </c>
      <c r="AD801" s="43">
        <f>SUMIFS(
     UA[AmountYTD],
     UA[CompanyShortName],AD$5,
     UA[Source],Source,
     UA[Year],Year,
     UA[Month],Month,
     UA[AccountCode],$B801&amp;$C801,
     UA[GroupStructure],GroupStructure
  )</f>
        <v>0</v>
      </c>
      <c r="AF801" s="43">
        <f>SUMIFS(
     UA[AmountYTD],
     UA[CompanyShortName],AF$5,
     UA[Source],Source,
     UA[Year],Year,
     UA[Month],Month,
     UA[AccountCode],$B801&amp;$C801,
     UA[GroupStructure],GroupStructure
  )</f>
        <v>0</v>
      </c>
      <c r="AH801" s="43">
        <f>SUMIFS(
     UA[AmountYTD],
     UA[CompanyShortName],AH$5,
     UA[Source],Source,
     UA[Year],Year,
     UA[Month],Month,
     UA[AccountCode],$B801&amp;$C801,
     UA[GroupStructure],GroupStructure
  )</f>
        <v>0</v>
      </c>
      <c r="AJ801" s="43">
        <f>SUMIFS(
     UA[AmountYTD],
     UA[CompanyShortName],AJ$5,
     UA[Source],Source,
     UA[Year],Year,
     UA[Month],Month,
     UA[AccountCode],$B801&amp;$C801,
     UA[GroupStructure],GroupStructure
  )</f>
        <v>0</v>
      </c>
      <c r="AL801" s="43">
        <f>SUMIFS(
     UA[AmountYTD],
     UA[CompanyShortName],AL$5,
     UA[Source],Source,
     UA[Year],Year,
     UA[Month],Month,
     UA[AccountCode],$B801&amp;$C801,
     UA[GroupStructure],GroupStructure
  )</f>
        <v>0</v>
      </c>
      <c r="AN801" s="43">
        <f>SUMIFS(
     UA[AmountYTD],
     UA[CompanyShortName],AN$5,
     UA[Source],Source,
     UA[Year],Year,
     UA[Month],Month,
     UA[AccountCode],$B801&amp;$C801,
     UA[GroupStructure],GroupStructure
  )</f>
        <v>0</v>
      </c>
      <c r="AP801" s="43">
        <f>SUMIFS(
     UA[AmountYTD],
     UA[CompanyShortName],AP$5,
     UA[Source],Source,
     UA[Year],Year,
     UA[Month],Month,
     UA[AccountCode],$B801&amp;$C801,
     UA[GroupStructure],GroupStructure
  )</f>
        <v>0</v>
      </c>
      <c r="AR801" s="43">
        <f>SUMIFS(
     UA[AmountYTD],
     UA[CompanyShortName],AR$5,
     UA[Source],Source,
     UA[Year],Year,
     UA[Month],Month,
     UA[AccountCode],$B801&amp;$C801,
     UA[GroupStructure],GroupStructure
  )</f>
        <v>0</v>
      </c>
    </row>
    <row r="802" spans="1:45" ht="17.100000000000001" hidden="1" customHeight="1" outlineLevel="2" x14ac:dyDescent="0.25">
      <c r="B802" s="4">
        <f t="shared" si="1041"/>
        <v>0</v>
      </c>
      <c r="C802" s="4">
        <f>C801+10</f>
        <v>340</v>
      </c>
      <c r="D802" s="4" t="str">
        <f>IFERROR(VLOOKUP($B802&amp;$C802,GA[],2,FALSE),"")</f>
        <v/>
      </c>
      <c r="F802" s="43">
        <f>SUMIFS(
     UA[AmountYTD],
     UA[CompanyShortName],F$5,
     UA[Source],Source,
     UA[Year],Year,
     UA[Month],Month,
     UA[AccountCode],$B802&amp;$C802,
     UA[GroupStructure],GroupStructure
  )</f>
        <v>0</v>
      </c>
      <c r="H802" s="43">
        <f>SUMIFS(
     UA[AmountYTD],
     UA[CompanyShortName],H$5,
     UA[Source],Source,
     UA[Year],Year,
     UA[Month],Month,
     UA[AccountCode],$B802&amp;$C802,
     UA[GroupStructure],GroupStructure
  )</f>
        <v>0</v>
      </c>
      <c r="J802" s="43">
        <f>SUMIFS(
     UA[AmountYTD],
     UA[CompanyShortName],J$5,
     UA[Source],Source,
     UA[Year],Year,
     UA[Month],Month,
     UA[AccountCode],$B802&amp;$C802,
     UA[GroupStructure],GroupStructure
  )</f>
        <v>0</v>
      </c>
      <c r="L802" s="43">
        <f>SUMIFS(
     UA[AmountYTD],
     UA[CompanyShortName],L$5,
     UA[Source],Source,
     UA[Year],Year,
     UA[Month],Month,
     UA[AccountCode],$B802&amp;$C802,
     UA[GroupStructure],GroupStructure
  )</f>
        <v>0</v>
      </c>
      <c r="N802" s="43">
        <f>SUMIFS(
     UA[AmountYTD],
     UA[CompanyShortName],N$5,
     UA[Source],Source,
     UA[Year],Year,
     UA[Month],Month,
     UA[AccountCode],$B802&amp;$C802,
     UA[GroupStructure],GroupStructure
  )</f>
        <v>0</v>
      </c>
      <c r="P802" s="43">
        <f>SUMIFS(
     UA[AmountYTD],
     UA[CompanyShortName],P$5,
     UA[Source],Source,
     UA[Year],Year,
     UA[Month],Month,
     UA[AccountCode],$B802&amp;$C802,
     UA[GroupStructure],GroupStructure
  )</f>
        <v>0</v>
      </c>
      <c r="R802" s="43">
        <f>SUMIFS(
     UA[AmountYTD],
     UA[CompanyShortName],R$5,
     UA[Source],Source,
     UA[Year],Year,
     UA[Month],Month,
     UA[AccountCode],$B802&amp;$C802,
     UA[GroupStructure],GroupStructure
  )</f>
        <v>0</v>
      </c>
      <c r="T802" s="43">
        <f>SUMIFS(
     UA[AmountYTD],
     UA[CompanyShortName],T$5,
     UA[Source],Source,
     UA[Year],Year,
     UA[Month],Month,
     UA[AccountCode],$B802&amp;$C802,
     UA[GroupStructure],GroupStructure
  )</f>
        <v>0</v>
      </c>
      <c r="V802" s="43">
        <f>SUMIFS(
     UA[AmountYTD],
     UA[CompanyShortName],V$5,
     UA[Source],Source,
     UA[Year],Year,
     UA[Month],Month,
     UA[AccountCode],$B802&amp;$C802,
     UA[GroupStructure],GroupStructure
  )</f>
        <v>0</v>
      </c>
      <c r="X802" s="43">
        <f>SUMIFS(
     UA[AmountYTD],
     UA[CompanyShortName],X$5,
     UA[Source],Source,
     UA[Year],Year,
     UA[Month],Month,
     UA[AccountCode],$B802&amp;$C802,
     UA[GroupStructure],GroupStructure
  )</f>
        <v>0</v>
      </c>
      <c r="Z802" s="43">
        <f>SUMIFS(
     UA[AmountYTD],
     UA[CompanyShortName],Z$5,
     UA[Source],Source,
     UA[Year],Year,
     UA[Month],Month,
     UA[AccountCode],$B802&amp;$C802,
     UA[GroupStructure],GroupStructure
  )</f>
        <v>0</v>
      </c>
      <c r="AB802" s="43">
        <f>SUMIFS(
     UA[AmountYTD],
     UA[CompanyShortName],AB$5,
     UA[Source],Source,
     UA[Year],Year,
     UA[Month],Month,
     UA[AccountCode],$B802&amp;$C802,
     UA[GroupStructure],GroupStructure
  )</f>
        <v>0</v>
      </c>
      <c r="AD802" s="43">
        <f>SUMIFS(
     UA[AmountYTD],
     UA[CompanyShortName],AD$5,
     UA[Source],Source,
     UA[Year],Year,
     UA[Month],Month,
     UA[AccountCode],$B802&amp;$C802,
     UA[GroupStructure],GroupStructure
  )</f>
        <v>0</v>
      </c>
      <c r="AF802" s="43">
        <f>SUMIFS(
     UA[AmountYTD],
     UA[CompanyShortName],AF$5,
     UA[Source],Source,
     UA[Year],Year,
     UA[Month],Month,
     UA[AccountCode],$B802&amp;$C802,
     UA[GroupStructure],GroupStructure
  )</f>
        <v>0</v>
      </c>
      <c r="AH802" s="43">
        <f>SUMIFS(
     UA[AmountYTD],
     UA[CompanyShortName],AH$5,
     UA[Source],Source,
     UA[Year],Year,
     UA[Month],Month,
     UA[AccountCode],$B802&amp;$C802,
     UA[GroupStructure],GroupStructure
  )</f>
        <v>0</v>
      </c>
      <c r="AJ802" s="43">
        <f>SUMIFS(
     UA[AmountYTD],
     UA[CompanyShortName],AJ$5,
     UA[Source],Source,
     UA[Year],Year,
     UA[Month],Month,
     UA[AccountCode],$B802&amp;$C802,
     UA[GroupStructure],GroupStructure
  )</f>
        <v>0</v>
      </c>
      <c r="AL802" s="43">
        <f>SUMIFS(
     UA[AmountYTD],
     UA[CompanyShortName],AL$5,
     UA[Source],Source,
     UA[Year],Year,
     UA[Month],Month,
     UA[AccountCode],$B802&amp;$C802,
     UA[GroupStructure],GroupStructure
  )</f>
        <v>0</v>
      </c>
      <c r="AN802" s="43">
        <f>SUMIFS(
     UA[AmountYTD],
     UA[CompanyShortName],AN$5,
     UA[Source],Source,
     UA[Year],Year,
     UA[Month],Month,
     UA[AccountCode],$B802&amp;$C802,
     UA[GroupStructure],GroupStructure
  )</f>
        <v>0</v>
      </c>
      <c r="AP802" s="43">
        <f>SUMIFS(
     UA[AmountYTD],
     UA[CompanyShortName],AP$5,
     UA[Source],Source,
     UA[Year],Year,
     UA[Month],Month,
     UA[AccountCode],$B802&amp;$C802,
     UA[GroupStructure],GroupStructure
  )</f>
        <v>0</v>
      </c>
      <c r="AR802" s="43">
        <f>SUMIFS(
     UA[AmountYTD],
     UA[CompanyShortName],AR$5,
     UA[Source],Source,
     UA[Year],Year,
     UA[Month],Month,
     UA[AccountCode],$B802&amp;$C802,
     UA[GroupStructure],GroupStructure
  )</f>
        <v>0</v>
      </c>
    </row>
    <row r="803" spans="1:45" ht="17.100000000000001" hidden="1" customHeight="1" outlineLevel="2" x14ac:dyDescent="0.25">
      <c r="B803" s="4">
        <f t="shared" si="1041"/>
        <v>0</v>
      </c>
      <c r="C803" s="4">
        <f>C802+10</f>
        <v>350</v>
      </c>
      <c r="D803" s="4" t="str">
        <f>IFERROR(VLOOKUP($B803&amp;$C803,GA[],2,FALSE),"")</f>
        <v/>
      </c>
      <c r="F803" s="43">
        <f>SUMIFS(
     UA[AmountYTD],
     UA[CompanyShortName],F$5,
     UA[Source],Source,
     UA[Year],Year,
     UA[Month],Month,
     UA[AccountCode],$B803&amp;$C803,
     UA[GroupStructure],GroupStructure
  )</f>
        <v>0</v>
      </c>
      <c r="H803" s="43">
        <f>SUMIFS(
     UA[AmountYTD],
     UA[CompanyShortName],H$5,
     UA[Source],Source,
     UA[Year],Year,
     UA[Month],Month,
     UA[AccountCode],$B803&amp;$C803,
     UA[GroupStructure],GroupStructure
  )</f>
        <v>0</v>
      </c>
      <c r="J803" s="43">
        <f>SUMIFS(
     UA[AmountYTD],
     UA[CompanyShortName],J$5,
     UA[Source],Source,
     UA[Year],Year,
     UA[Month],Month,
     UA[AccountCode],$B803&amp;$C803,
     UA[GroupStructure],GroupStructure
  )</f>
        <v>0</v>
      </c>
      <c r="L803" s="43">
        <f>SUMIFS(
     UA[AmountYTD],
     UA[CompanyShortName],L$5,
     UA[Source],Source,
     UA[Year],Year,
     UA[Month],Month,
     UA[AccountCode],$B803&amp;$C803,
     UA[GroupStructure],GroupStructure
  )</f>
        <v>0</v>
      </c>
      <c r="N803" s="43">
        <f>SUMIFS(
     UA[AmountYTD],
     UA[CompanyShortName],N$5,
     UA[Source],Source,
     UA[Year],Year,
     UA[Month],Month,
     UA[AccountCode],$B803&amp;$C803,
     UA[GroupStructure],GroupStructure
  )</f>
        <v>0</v>
      </c>
      <c r="P803" s="43">
        <f>SUMIFS(
     UA[AmountYTD],
     UA[CompanyShortName],P$5,
     UA[Source],Source,
     UA[Year],Year,
     UA[Month],Month,
     UA[AccountCode],$B803&amp;$C803,
     UA[GroupStructure],GroupStructure
  )</f>
        <v>0</v>
      </c>
      <c r="R803" s="43">
        <f>SUMIFS(
     UA[AmountYTD],
     UA[CompanyShortName],R$5,
     UA[Source],Source,
     UA[Year],Year,
     UA[Month],Month,
     UA[AccountCode],$B803&amp;$C803,
     UA[GroupStructure],GroupStructure
  )</f>
        <v>0</v>
      </c>
      <c r="T803" s="43">
        <f>SUMIFS(
     UA[AmountYTD],
     UA[CompanyShortName],T$5,
     UA[Source],Source,
     UA[Year],Year,
     UA[Month],Month,
     UA[AccountCode],$B803&amp;$C803,
     UA[GroupStructure],GroupStructure
  )</f>
        <v>0</v>
      </c>
      <c r="V803" s="43">
        <f>SUMIFS(
     UA[AmountYTD],
     UA[CompanyShortName],V$5,
     UA[Source],Source,
     UA[Year],Year,
     UA[Month],Month,
     UA[AccountCode],$B803&amp;$C803,
     UA[GroupStructure],GroupStructure
  )</f>
        <v>0</v>
      </c>
      <c r="X803" s="43">
        <f>SUMIFS(
     UA[AmountYTD],
     UA[CompanyShortName],X$5,
     UA[Source],Source,
     UA[Year],Year,
     UA[Month],Month,
     UA[AccountCode],$B803&amp;$C803,
     UA[GroupStructure],GroupStructure
  )</f>
        <v>0</v>
      </c>
      <c r="Z803" s="43">
        <f>SUMIFS(
     UA[AmountYTD],
     UA[CompanyShortName],Z$5,
     UA[Source],Source,
     UA[Year],Year,
     UA[Month],Month,
     UA[AccountCode],$B803&amp;$C803,
     UA[GroupStructure],GroupStructure
  )</f>
        <v>0</v>
      </c>
      <c r="AB803" s="43">
        <f>SUMIFS(
     UA[AmountYTD],
     UA[CompanyShortName],AB$5,
     UA[Source],Source,
     UA[Year],Year,
     UA[Month],Month,
     UA[AccountCode],$B803&amp;$C803,
     UA[GroupStructure],GroupStructure
  )</f>
        <v>0</v>
      </c>
      <c r="AD803" s="43">
        <f>SUMIFS(
     UA[AmountYTD],
     UA[CompanyShortName],AD$5,
     UA[Source],Source,
     UA[Year],Year,
     UA[Month],Month,
     UA[AccountCode],$B803&amp;$C803,
     UA[GroupStructure],GroupStructure
  )</f>
        <v>0</v>
      </c>
      <c r="AF803" s="43">
        <f>SUMIFS(
     UA[AmountYTD],
     UA[CompanyShortName],AF$5,
     UA[Source],Source,
     UA[Year],Year,
     UA[Month],Month,
     UA[AccountCode],$B803&amp;$C803,
     UA[GroupStructure],GroupStructure
  )</f>
        <v>0</v>
      </c>
      <c r="AH803" s="43">
        <f>SUMIFS(
     UA[AmountYTD],
     UA[CompanyShortName],AH$5,
     UA[Source],Source,
     UA[Year],Year,
     UA[Month],Month,
     UA[AccountCode],$B803&amp;$C803,
     UA[GroupStructure],GroupStructure
  )</f>
        <v>0</v>
      </c>
      <c r="AJ803" s="43">
        <f>SUMIFS(
     UA[AmountYTD],
     UA[CompanyShortName],AJ$5,
     UA[Source],Source,
     UA[Year],Year,
     UA[Month],Month,
     UA[AccountCode],$B803&amp;$C803,
     UA[GroupStructure],GroupStructure
  )</f>
        <v>0</v>
      </c>
      <c r="AL803" s="43">
        <f>SUMIFS(
     UA[AmountYTD],
     UA[CompanyShortName],AL$5,
     UA[Source],Source,
     UA[Year],Year,
     UA[Month],Month,
     UA[AccountCode],$B803&amp;$C803,
     UA[GroupStructure],GroupStructure
  )</f>
        <v>0</v>
      </c>
      <c r="AN803" s="43">
        <f>SUMIFS(
     UA[AmountYTD],
     UA[CompanyShortName],AN$5,
     UA[Source],Source,
     UA[Year],Year,
     UA[Month],Month,
     UA[AccountCode],$B803&amp;$C803,
     UA[GroupStructure],GroupStructure
  )</f>
        <v>0</v>
      </c>
      <c r="AP803" s="43">
        <f>SUMIFS(
     UA[AmountYTD],
     UA[CompanyShortName],AP$5,
     UA[Source],Source,
     UA[Year],Year,
     UA[Month],Month,
     UA[AccountCode],$B803&amp;$C803,
     UA[GroupStructure],GroupStructure
  )</f>
        <v>0</v>
      </c>
      <c r="AR803" s="43">
        <f>SUMIFS(
     UA[AmountYTD],
     UA[CompanyShortName],AR$5,
     UA[Source],Source,
     UA[Year],Year,
     UA[Month],Month,
     UA[AccountCode],$B803&amp;$C803,
     UA[GroupStructure],GroupStructure
  )</f>
        <v>0</v>
      </c>
    </row>
    <row r="804" spans="1:45" ht="17.100000000000001" hidden="1" customHeight="1" outlineLevel="2" x14ac:dyDescent="0.25">
      <c r="B804" s="4">
        <f t="shared" si="1041"/>
        <v>0</v>
      </c>
      <c r="C804" s="4">
        <f>C803+10</f>
        <v>360</v>
      </c>
      <c r="D804" s="4" t="str">
        <f>IFERROR(VLOOKUP($B804&amp;$C804,GA[],2,FALSE),"")</f>
        <v/>
      </c>
      <c r="F804" s="43">
        <f>SUMIFS(
     UA[AmountYTD],
     UA[CompanyShortName],F$5,
     UA[Source],Source,
     UA[Year],Year,
     UA[Month],Month,
     UA[AccountCode],$B804&amp;$C804,
     UA[GroupStructure],GroupStructure
  )</f>
        <v>0</v>
      </c>
      <c r="H804" s="43">
        <f>SUMIFS(
     UA[AmountYTD],
     UA[CompanyShortName],H$5,
     UA[Source],Source,
     UA[Year],Year,
     UA[Month],Month,
     UA[AccountCode],$B804&amp;$C804,
     UA[GroupStructure],GroupStructure
  )</f>
        <v>0</v>
      </c>
      <c r="J804" s="43">
        <f>SUMIFS(
     UA[AmountYTD],
     UA[CompanyShortName],J$5,
     UA[Source],Source,
     UA[Year],Year,
     UA[Month],Month,
     UA[AccountCode],$B804&amp;$C804,
     UA[GroupStructure],GroupStructure
  )</f>
        <v>0</v>
      </c>
      <c r="L804" s="43">
        <f>SUMIFS(
     UA[AmountYTD],
     UA[CompanyShortName],L$5,
     UA[Source],Source,
     UA[Year],Year,
     UA[Month],Month,
     UA[AccountCode],$B804&amp;$C804,
     UA[GroupStructure],GroupStructure
  )</f>
        <v>0</v>
      </c>
      <c r="N804" s="43">
        <f>SUMIFS(
     UA[AmountYTD],
     UA[CompanyShortName],N$5,
     UA[Source],Source,
     UA[Year],Year,
     UA[Month],Month,
     UA[AccountCode],$B804&amp;$C804,
     UA[GroupStructure],GroupStructure
  )</f>
        <v>0</v>
      </c>
      <c r="P804" s="43">
        <f>SUMIFS(
     UA[AmountYTD],
     UA[CompanyShortName],P$5,
     UA[Source],Source,
     UA[Year],Year,
     UA[Month],Month,
     UA[AccountCode],$B804&amp;$C804,
     UA[GroupStructure],GroupStructure
  )</f>
        <v>0</v>
      </c>
      <c r="R804" s="43">
        <f>SUMIFS(
     UA[AmountYTD],
     UA[CompanyShortName],R$5,
     UA[Source],Source,
     UA[Year],Year,
     UA[Month],Month,
     UA[AccountCode],$B804&amp;$C804,
     UA[GroupStructure],GroupStructure
  )</f>
        <v>0</v>
      </c>
      <c r="T804" s="43">
        <f>SUMIFS(
     UA[AmountYTD],
     UA[CompanyShortName],T$5,
     UA[Source],Source,
     UA[Year],Year,
     UA[Month],Month,
     UA[AccountCode],$B804&amp;$C804,
     UA[GroupStructure],GroupStructure
  )</f>
        <v>0</v>
      </c>
      <c r="V804" s="43">
        <f>SUMIFS(
     UA[AmountYTD],
     UA[CompanyShortName],V$5,
     UA[Source],Source,
     UA[Year],Year,
     UA[Month],Month,
     UA[AccountCode],$B804&amp;$C804,
     UA[GroupStructure],GroupStructure
  )</f>
        <v>0</v>
      </c>
      <c r="X804" s="43">
        <f>SUMIFS(
     UA[AmountYTD],
     UA[CompanyShortName],X$5,
     UA[Source],Source,
     UA[Year],Year,
     UA[Month],Month,
     UA[AccountCode],$B804&amp;$C804,
     UA[GroupStructure],GroupStructure
  )</f>
        <v>0</v>
      </c>
      <c r="Z804" s="43">
        <f>SUMIFS(
     UA[AmountYTD],
     UA[CompanyShortName],Z$5,
     UA[Source],Source,
     UA[Year],Year,
     UA[Month],Month,
     UA[AccountCode],$B804&amp;$C804,
     UA[GroupStructure],GroupStructure
  )</f>
        <v>0</v>
      </c>
      <c r="AB804" s="43">
        <f>SUMIFS(
     UA[AmountYTD],
     UA[CompanyShortName],AB$5,
     UA[Source],Source,
     UA[Year],Year,
     UA[Month],Month,
     UA[AccountCode],$B804&amp;$C804,
     UA[GroupStructure],GroupStructure
  )</f>
        <v>0</v>
      </c>
      <c r="AD804" s="43">
        <f>SUMIFS(
     UA[AmountYTD],
     UA[CompanyShortName],AD$5,
     UA[Source],Source,
     UA[Year],Year,
     UA[Month],Month,
     UA[AccountCode],$B804&amp;$C804,
     UA[GroupStructure],GroupStructure
  )</f>
        <v>0</v>
      </c>
      <c r="AF804" s="43">
        <f>SUMIFS(
     UA[AmountYTD],
     UA[CompanyShortName],AF$5,
     UA[Source],Source,
     UA[Year],Year,
     UA[Month],Month,
     UA[AccountCode],$B804&amp;$C804,
     UA[GroupStructure],GroupStructure
  )</f>
        <v>0</v>
      </c>
      <c r="AH804" s="43">
        <f>SUMIFS(
     UA[AmountYTD],
     UA[CompanyShortName],AH$5,
     UA[Source],Source,
     UA[Year],Year,
     UA[Month],Month,
     UA[AccountCode],$B804&amp;$C804,
     UA[GroupStructure],GroupStructure
  )</f>
        <v>0</v>
      </c>
      <c r="AJ804" s="43">
        <f>SUMIFS(
     UA[AmountYTD],
     UA[CompanyShortName],AJ$5,
     UA[Source],Source,
     UA[Year],Year,
     UA[Month],Month,
     UA[AccountCode],$B804&amp;$C804,
     UA[GroupStructure],GroupStructure
  )</f>
        <v>0</v>
      </c>
      <c r="AL804" s="43">
        <f>SUMIFS(
     UA[AmountYTD],
     UA[CompanyShortName],AL$5,
     UA[Source],Source,
     UA[Year],Year,
     UA[Month],Month,
     UA[AccountCode],$B804&amp;$C804,
     UA[GroupStructure],GroupStructure
  )</f>
        <v>0</v>
      </c>
      <c r="AN804" s="43">
        <f>SUMIFS(
     UA[AmountYTD],
     UA[CompanyShortName],AN$5,
     UA[Source],Source,
     UA[Year],Year,
     UA[Month],Month,
     UA[AccountCode],$B804&amp;$C804,
     UA[GroupStructure],GroupStructure
  )</f>
        <v>0</v>
      </c>
      <c r="AP804" s="43">
        <f>SUMIFS(
     UA[AmountYTD],
     UA[CompanyShortName],AP$5,
     UA[Source],Source,
     UA[Year],Year,
     UA[Month],Month,
     UA[AccountCode],$B804&amp;$C804,
     UA[GroupStructure],GroupStructure
  )</f>
        <v>0</v>
      </c>
      <c r="AR804" s="43">
        <f>SUMIFS(
     UA[AmountYTD],
     UA[CompanyShortName],AR$5,
     UA[Source],Source,
     UA[Year],Year,
     UA[Month],Month,
     UA[AccountCode],$B804&amp;$C804,
     UA[GroupStructure],GroupStructure
  )</f>
        <v>0</v>
      </c>
    </row>
    <row r="805" spans="1:45" s="5" customFormat="1" ht="17.100000000000001" hidden="1" customHeight="1" outlineLevel="2" x14ac:dyDescent="0.25">
      <c r="A805" s="58"/>
      <c r="B805" s="58">
        <f>B804</f>
        <v>0</v>
      </c>
      <c r="C805" s="58">
        <f>C796</f>
        <v>399</v>
      </c>
      <c r="D805" s="58" t="str">
        <f>IFERROR(VLOOKUP($B805&amp;$C805,GA[],2,FALSE),"")</f>
        <v/>
      </c>
      <c r="E805" s="60"/>
      <c r="F805" s="61">
        <f>SUMIFS(
     UA[AmountYTD],
     UA[CompanyShortName],F$5,
     UA[Source],Source,
     UA[Year],Year,
     UA[Month],Month,
     UA[AccountCode],$B805&amp;$C805,
     UA[GroupStructure],GroupStructure
  )</f>
        <v>0</v>
      </c>
      <c r="G805" s="60"/>
      <c r="H805" s="61">
        <f>SUMIFS(
     UA[AmountYTD],
     UA[CompanyShortName],H$5,
     UA[Source],Source,
     UA[Year],Year,
     UA[Month],Month,
     UA[AccountCode],$B805&amp;$C805,
     UA[GroupStructure],GroupStructure
  )</f>
        <v>0</v>
      </c>
      <c r="I805" s="60"/>
      <c r="J805" s="61">
        <f>SUMIFS(
     UA[AmountYTD],
     UA[CompanyShortName],J$5,
     UA[Source],Source,
     UA[Year],Year,
     UA[Month],Month,
     UA[AccountCode],$B805&amp;$C805,
     UA[GroupStructure],GroupStructure
  )</f>
        <v>0</v>
      </c>
      <c r="K805" s="60"/>
      <c r="L805" s="61">
        <f>SUMIFS(
     UA[AmountYTD],
     UA[CompanyShortName],L$5,
     UA[Source],Source,
     UA[Year],Year,
     UA[Month],Month,
     UA[AccountCode],$B805&amp;$C805,
     UA[GroupStructure],GroupStructure
  )</f>
        <v>0</v>
      </c>
      <c r="M805" s="60"/>
      <c r="N805" s="61">
        <f>SUMIFS(
     UA[AmountYTD],
     UA[CompanyShortName],N$5,
     UA[Source],Source,
     UA[Year],Year,
     UA[Month],Month,
     UA[AccountCode],$B805&amp;$C805,
     UA[GroupStructure],GroupStructure
  )</f>
        <v>0</v>
      </c>
      <c r="O805" s="60"/>
      <c r="P805" s="61">
        <f>SUMIFS(
     UA[AmountYTD],
     UA[CompanyShortName],P$5,
     UA[Source],Source,
     UA[Year],Year,
     UA[Month],Month,
     UA[AccountCode],$B805&amp;$C805,
     UA[GroupStructure],GroupStructure
  )</f>
        <v>0</v>
      </c>
      <c r="Q805" s="60"/>
      <c r="R805" s="61">
        <f>SUMIFS(
     UA[AmountYTD],
     UA[CompanyShortName],R$5,
     UA[Source],Source,
     UA[Year],Year,
     UA[Month],Month,
     UA[AccountCode],$B805&amp;$C805,
     UA[GroupStructure],GroupStructure
  )</f>
        <v>0</v>
      </c>
      <c r="S805" s="60"/>
      <c r="T805" s="61">
        <f>SUMIFS(
     UA[AmountYTD],
     UA[CompanyShortName],T$5,
     UA[Source],Source,
     UA[Year],Year,
     UA[Month],Month,
     UA[AccountCode],$B805&amp;$C805,
     UA[GroupStructure],GroupStructure
  )</f>
        <v>0</v>
      </c>
      <c r="U805" s="60"/>
      <c r="V805" s="61">
        <f>SUMIFS(
     UA[AmountYTD],
     UA[CompanyShortName],V$5,
     UA[Source],Source,
     UA[Year],Year,
     UA[Month],Month,
     UA[AccountCode],$B805&amp;$C805,
     UA[GroupStructure],GroupStructure
  )</f>
        <v>0</v>
      </c>
      <c r="W805" s="60"/>
      <c r="X805" s="61">
        <f>SUMIFS(
     UA[AmountYTD],
     UA[CompanyShortName],X$5,
     UA[Source],Source,
     UA[Year],Year,
     UA[Month],Month,
     UA[AccountCode],$B805&amp;$C805,
     UA[GroupStructure],GroupStructure
  )</f>
        <v>0</v>
      </c>
      <c r="Y805" s="60"/>
      <c r="Z805" s="61">
        <f>SUMIFS(
     UA[AmountYTD],
     UA[CompanyShortName],Z$5,
     UA[Source],Source,
     UA[Year],Year,
     UA[Month],Month,
     UA[AccountCode],$B805&amp;$C805,
     UA[GroupStructure],GroupStructure
  )</f>
        <v>0</v>
      </c>
      <c r="AA805" s="60"/>
      <c r="AB805" s="61">
        <f>SUMIFS(
     UA[AmountYTD],
     UA[CompanyShortName],AB$5,
     UA[Source],Source,
     UA[Year],Year,
     UA[Month],Month,
     UA[AccountCode],$B805&amp;$C805,
     UA[GroupStructure],GroupStructure
  )</f>
        <v>0</v>
      </c>
      <c r="AC805" s="60"/>
      <c r="AD805" s="61">
        <f>SUMIFS(
     UA[AmountYTD],
     UA[CompanyShortName],AD$5,
     UA[Source],Source,
     UA[Year],Year,
     UA[Month],Month,
     UA[AccountCode],$B805&amp;$C805,
     UA[GroupStructure],GroupStructure
  )</f>
        <v>0</v>
      </c>
      <c r="AE805" s="60"/>
      <c r="AF805" s="61">
        <f>SUMIFS(
     UA[AmountYTD],
     UA[CompanyShortName],AF$5,
     UA[Source],Source,
     UA[Year],Year,
     UA[Month],Month,
     UA[AccountCode],$B805&amp;$C805,
     UA[GroupStructure],GroupStructure
  )</f>
        <v>0</v>
      </c>
      <c r="AG805" s="60"/>
      <c r="AH805" s="61">
        <f>SUMIFS(
     UA[AmountYTD],
     UA[CompanyShortName],AH$5,
     UA[Source],Source,
     UA[Year],Year,
     UA[Month],Month,
     UA[AccountCode],$B805&amp;$C805,
     UA[GroupStructure],GroupStructure
  )</f>
        <v>0</v>
      </c>
      <c r="AI805" s="60"/>
      <c r="AJ805" s="61">
        <f>SUMIFS(
     UA[AmountYTD],
     UA[CompanyShortName],AJ$5,
     UA[Source],Source,
     UA[Year],Year,
     UA[Month],Month,
     UA[AccountCode],$B805&amp;$C805,
     UA[GroupStructure],GroupStructure
  )</f>
        <v>0</v>
      </c>
      <c r="AK805" s="60"/>
      <c r="AL805" s="61">
        <f>SUMIFS(
     UA[AmountYTD],
     UA[CompanyShortName],AL$5,
     UA[Source],Source,
     UA[Year],Year,
     UA[Month],Month,
     UA[AccountCode],$B805&amp;$C805,
     UA[GroupStructure],GroupStructure
  )</f>
        <v>0</v>
      </c>
      <c r="AM805" s="60"/>
      <c r="AN805" s="61">
        <f>SUMIFS(
     UA[AmountYTD],
     UA[CompanyShortName],AN$5,
     UA[Source],Source,
     UA[Year],Year,
     UA[Month],Month,
     UA[AccountCode],$B805&amp;$C805,
     UA[GroupStructure],GroupStructure
  )</f>
        <v>0</v>
      </c>
      <c r="AO805" s="60"/>
      <c r="AP805" s="61">
        <f>SUMIFS(
     UA[AmountYTD],
     UA[CompanyShortName],AP$5,
     UA[Source],Source,
     UA[Year],Year,
     UA[Month],Month,
     UA[AccountCode],$B805&amp;$C805,
     UA[GroupStructure],GroupStructure
  )</f>
        <v>0</v>
      </c>
      <c r="AQ805" s="60"/>
      <c r="AR805" s="61">
        <f>SUMIFS(
     UA[AmountYTD],
     UA[CompanyShortName],AR$5,
     UA[Source],Source,
     UA[Year],Year,
     UA[Month],Month,
     UA[AccountCode],$B805&amp;$C805,
     UA[GroupStructure],GroupStructure
  )</f>
        <v>0</v>
      </c>
      <c r="AS805" s="60"/>
    </row>
    <row r="806" spans="1:45" ht="17.100000000000001" hidden="1" customHeight="1" outlineLevel="2" x14ac:dyDescent="0.25">
      <c r="D806" s="4" t="s">
        <v>125</v>
      </c>
      <c r="F806" s="43">
        <f>F805-SUM(F799:F804)</f>
        <v>0</v>
      </c>
      <c r="H806" s="43">
        <f t="shared" ref="H806" si="1042">H805-SUM(H799:H804)</f>
        <v>0</v>
      </c>
      <c r="J806" s="43">
        <f t="shared" ref="J806" si="1043">J805-SUM(J799:J804)</f>
        <v>0</v>
      </c>
      <c r="L806" s="43">
        <f t="shared" ref="L806" si="1044">L805-SUM(L799:L804)</f>
        <v>0</v>
      </c>
      <c r="N806" s="43">
        <f t="shared" ref="N806" si="1045">N805-SUM(N799:N804)</f>
        <v>0</v>
      </c>
      <c r="P806" s="43">
        <f t="shared" ref="P806" si="1046">P805-SUM(P799:P804)</f>
        <v>0</v>
      </c>
      <c r="R806" s="43">
        <f t="shared" ref="R806" si="1047">R805-SUM(R799:R804)</f>
        <v>0</v>
      </c>
      <c r="T806" s="43">
        <f t="shared" ref="T806" si="1048">T805-SUM(T799:T804)</f>
        <v>0</v>
      </c>
      <c r="V806" s="43">
        <f t="shared" ref="V806" si="1049">V805-SUM(V799:V804)</f>
        <v>0</v>
      </c>
      <c r="X806" s="43">
        <f t="shared" ref="X806" si="1050">X805-SUM(X799:X804)</f>
        <v>0</v>
      </c>
      <c r="Z806" s="43">
        <f t="shared" ref="Z806" si="1051">Z805-SUM(Z799:Z804)</f>
        <v>0</v>
      </c>
      <c r="AB806" s="43">
        <f t="shared" ref="AB806" si="1052">AB805-SUM(AB799:AB804)</f>
        <v>0</v>
      </c>
      <c r="AD806" s="43">
        <f t="shared" ref="AD806" si="1053">AD805-SUM(AD799:AD804)</f>
        <v>0</v>
      </c>
      <c r="AF806" s="43">
        <f t="shared" ref="AF806" si="1054">AF805-SUM(AF799:AF804)</f>
        <v>0</v>
      </c>
      <c r="AH806" s="43">
        <f t="shared" ref="AH806" si="1055">AH805-SUM(AH799:AH804)</f>
        <v>0</v>
      </c>
      <c r="AJ806" s="43">
        <f t="shared" ref="AJ806" si="1056">AJ805-SUM(AJ799:AJ804)</f>
        <v>0</v>
      </c>
      <c r="AL806" s="43">
        <f t="shared" ref="AL806" si="1057">AL805-SUM(AL799:AL804)</f>
        <v>0</v>
      </c>
      <c r="AN806" s="43">
        <f t="shared" ref="AN806" si="1058">AN805-SUM(AN799:AN804)</f>
        <v>0</v>
      </c>
      <c r="AP806" s="43">
        <f t="shared" ref="AP806" si="1059">AP805-SUM(AP799:AP804)</f>
        <v>0</v>
      </c>
      <c r="AR806" s="43">
        <f t="shared" ref="AR806" si="1060">AR805-SUM(AR799:AR804)</f>
        <v>0</v>
      </c>
    </row>
    <row r="807" spans="1:45" ht="17.100000000000001" hidden="1" customHeight="1" outlineLevel="2" x14ac:dyDescent="0.25"/>
    <row r="808" spans="1:45" s="5" customFormat="1" ht="17.100000000000001" hidden="1" customHeight="1" outlineLevel="2" x14ac:dyDescent="0.25">
      <c r="A808" s="58"/>
      <c r="B808" s="58">
        <f>B803</f>
        <v>0</v>
      </c>
      <c r="C808" s="59">
        <v>999</v>
      </c>
      <c r="D808" s="58" t="str">
        <f>IFERROR(VLOOKUP($B808&amp;$C808,GA[],2,FALSE),"")</f>
        <v/>
      </c>
      <c r="E808" s="60"/>
      <c r="F808" s="61">
        <f>SUMIFS(
     UA[AmountYTD],
     UA[CompanyShortName],F$5,
     UA[Source],Source,
     UA[Year],Year,
     UA[Month],Month,
     UA[AccountCode],$B808&amp;$C808,
     UA[GroupStructure],GroupStructure
  )</f>
        <v>0</v>
      </c>
      <c r="G808" s="60"/>
      <c r="H808" s="61">
        <f>SUMIFS(
     UA[AmountYTD],
     UA[CompanyShortName],H$5,
     UA[Source],Source,
     UA[Year],Year,
     UA[Month],Month,
     UA[AccountCode],$B808&amp;$C808,
     UA[GroupStructure],GroupStructure
  )</f>
        <v>0</v>
      </c>
      <c r="I808" s="60"/>
      <c r="J808" s="61">
        <f>SUMIFS(
     UA[AmountYTD],
     UA[CompanyShortName],J$5,
     UA[Source],Source,
     UA[Year],Year,
     UA[Month],Month,
     UA[AccountCode],$B808&amp;$C808,
     UA[GroupStructure],GroupStructure
  )</f>
        <v>0</v>
      </c>
      <c r="K808" s="60"/>
      <c r="L808" s="61">
        <f>SUMIFS(
     UA[AmountYTD],
     UA[CompanyShortName],L$5,
     UA[Source],Source,
     UA[Year],Year,
     UA[Month],Month,
     UA[AccountCode],$B808&amp;$C808,
     UA[GroupStructure],GroupStructure
  )</f>
        <v>0</v>
      </c>
      <c r="M808" s="60"/>
      <c r="N808" s="61">
        <f>SUMIFS(
     UA[AmountYTD],
     UA[CompanyShortName],N$5,
     UA[Source],Source,
     UA[Year],Year,
     UA[Month],Month,
     UA[AccountCode],$B808&amp;$C808,
     UA[GroupStructure],GroupStructure
  )</f>
        <v>0</v>
      </c>
      <c r="O808" s="60"/>
      <c r="P808" s="61">
        <f>SUMIFS(
     UA[AmountYTD],
     UA[CompanyShortName],P$5,
     UA[Source],Source,
     UA[Year],Year,
     UA[Month],Month,
     UA[AccountCode],$B808&amp;$C808,
     UA[GroupStructure],GroupStructure
  )</f>
        <v>0</v>
      </c>
      <c r="Q808" s="60"/>
      <c r="R808" s="61">
        <f>SUMIFS(
     UA[AmountYTD],
     UA[CompanyShortName],R$5,
     UA[Source],Source,
     UA[Year],Year,
     UA[Month],Month,
     UA[AccountCode],$B808&amp;$C808,
     UA[GroupStructure],GroupStructure
  )</f>
        <v>0</v>
      </c>
      <c r="S808" s="60"/>
      <c r="T808" s="61">
        <f>SUMIFS(
     UA[AmountYTD],
     UA[CompanyShortName],T$5,
     UA[Source],Source,
     UA[Year],Year,
     UA[Month],Month,
     UA[AccountCode],$B808&amp;$C808,
     UA[GroupStructure],GroupStructure
  )</f>
        <v>0</v>
      </c>
      <c r="U808" s="60"/>
      <c r="V808" s="61">
        <f>SUMIFS(
     UA[AmountYTD],
     UA[CompanyShortName],V$5,
     UA[Source],Source,
     UA[Year],Year,
     UA[Month],Month,
     UA[AccountCode],$B808&amp;$C808,
     UA[GroupStructure],GroupStructure
  )</f>
        <v>0</v>
      </c>
      <c r="W808" s="60"/>
      <c r="X808" s="61">
        <f>SUMIFS(
     UA[AmountYTD],
     UA[CompanyShortName],X$5,
     UA[Source],Source,
     UA[Year],Year,
     UA[Month],Month,
     UA[AccountCode],$B808&amp;$C808,
     UA[GroupStructure],GroupStructure
  )</f>
        <v>0</v>
      </c>
      <c r="Y808" s="60"/>
      <c r="Z808" s="61">
        <f>SUMIFS(
     UA[AmountYTD],
     UA[CompanyShortName],Z$5,
     UA[Source],Source,
     UA[Year],Year,
     UA[Month],Month,
     UA[AccountCode],$B808&amp;$C808,
     UA[GroupStructure],GroupStructure
  )</f>
        <v>0</v>
      </c>
      <c r="AA808" s="60"/>
      <c r="AB808" s="61">
        <f>SUMIFS(
     UA[AmountYTD],
     UA[CompanyShortName],AB$5,
     UA[Source],Source,
     UA[Year],Year,
     UA[Month],Month,
     UA[AccountCode],$B808&amp;$C808,
     UA[GroupStructure],GroupStructure
  )</f>
        <v>0</v>
      </c>
      <c r="AC808" s="60"/>
      <c r="AD808" s="61">
        <f>SUMIFS(
     UA[AmountYTD],
     UA[CompanyShortName],AD$5,
     UA[Source],Source,
     UA[Year],Year,
     UA[Month],Month,
     UA[AccountCode],$B808&amp;$C808,
     UA[GroupStructure],GroupStructure
  )</f>
        <v>0</v>
      </c>
      <c r="AE808" s="60"/>
      <c r="AF808" s="61">
        <f>SUMIFS(
     UA[AmountYTD],
     UA[CompanyShortName],AF$5,
     UA[Source],Source,
     UA[Year],Year,
     UA[Month],Month,
     UA[AccountCode],$B808&amp;$C808,
     UA[GroupStructure],GroupStructure
  )</f>
        <v>0</v>
      </c>
      <c r="AG808" s="60"/>
      <c r="AH808" s="61">
        <f>SUMIFS(
     UA[AmountYTD],
     UA[CompanyShortName],AH$5,
     UA[Source],Source,
     UA[Year],Year,
     UA[Month],Month,
     UA[AccountCode],$B808&amp;$C808,
     UA[GroupStructure],GroupStructure
  )</f>
        <v>0</v>
      </c>
      <c r="AI808" s="60"/>
      <c r="AJ808" s="61">
        <f>SUMIFS(
     UA[AmountYTD],
     UA[CompanyShortName],AJ$5,
     UA[Source],Source,
     UA[Year],Year,
     UA[Month],Month,
     UA[AccountCode],$B808&amp;$C808,
     UA[GroupStructure],GroupStructure
  )</f>
        <v>0</v>
      </c>
      <c r="AK808" s="60"/>
      <c r="AL808" s="61">
        <f>SUMIFS(
     UA[AmountYTD],
     UA[CompanyShortName],AL$5,
     UA[Source],Source,
     UA[Year],Year,
     UA[Month],Month,
     UA[AccountCode],$B808&amp;$C808,
     UA[GroupStructure],GroupStructure
  )</f>
        <v>0</v>
      </c>
      <c r="AM808" s="60"/>
      <c r="AN808" s="61">
        <f>SUMIFS(
     UA[AmountYTD],
     UA[CompanyShortName],AN$5,
     UA[Source],Source,
     UA[Year],Year,
     UA[Month],Month,
     UA[AccountCode],$B808&amp;$C808,
     UA[GroupStructure],GroupStructure
  )</f>
        <v>0</v>
      </c>
      <c r="AO808" s="60"/>
      <c r="AP808" s="61">
        <f>SUMIFS(
     UA[AmountYTD],
     UA[CompanyShortName],AP$5,
     UA[Source],Source,
     UA[Year],Year,
     UA[Month],Month,
     UA[AccountCode],$B808&amp;$C808,
     UA[GroupStructure],GroupStructure
  )</f>
        <v>0</v>
      </c>
      <c r="AQ808" s="60"/>
      <c r="AR808" s="61">
        <f>SUMIFS(
     UA[AmountYTD],
     UA[CompanyShortName],AR$5,
     UA[Source],Source,
     UA[Year],Year,
     UA[Month],Month,
     UA[AccountCode],$B808&amp;$C808,
     UA[GroupStructure],GroupStructure
  )</f>
        <v>0</v>
      </c>
      <c r="AS808" s="60"/>
    </row>
    <row r="809" spans="1:45" ht="17.100000000000001" hidden="1" customHeight="1" outlineLevel="2" x14ac:dyDescent="0.25">
      <c r="D809" s="4" t="s">
        <v>125</v>
      </c>
      <c r="F809" s="43">
        <f>F808-SUM(F786:F792,F799:F804)</f>
        <v>0</v>
      </c>
      <c r="H809" s="43">
        <f t="shared" ref="H809" si="1061">H808-SUM(H786:H792,H799:H804)</f>
        <v>0</v>
      </c>
      <c r="J809" s="43">
        <f t="shared" ref="J809" si="1062">J808-SUM(J786:J792,J799:J804)</f>
        <v>0</v>
      </c>
      <c r="L809" s="43">
        <f t="shared" ref="L809" si="1063">L808-SUM(L786:L792,L799:L804)</f>
        <v>0</v>
      </c>
      <c r="N809" s="43">
        <f t="shared" ref="N809" si="1064">N808-SUM(N786:N792,N799:N804)</f>
        <v>0</v>
      </c>
      <c r="P809" s="43">
        <f t="shared" ref="P809" si="1065">P808-SUM(P786:P792,P799:P804)</f>
        <v>0</v>
      </c>
      <c r="R809" s="43">
        <f t="shared" ref="R809" si="1066">R808-SUM(R786:R792,R799:R804)</f>
        <v>0</v>
      </c>
      <c r="T809" s="43">
        <f t="shared" ref="T809" si="1067">T808-SUM(T786:T792,T799:T804)</f>
        <v>0</v>
      </c>
      <c r="V809" s="43">
        <f t="shared" ref="V809" si="1068">V808-SUM(V786:V792,V799:V804)</f>
        <v>0</v>
      </c>
      <c r="X809" s="43">
        <f t="shared" ref="X809" si="1069">X808-SUM(X786:X792,X799:X804)</f>
        <v>0</v>
      </c>
      <c r="Z809" s="43">
        <f t="shared" ref="Z809" si="1070">Z808-SUM(Z786:Z792,Z799:Z804)</f>
        <v>0</v>
      </c>
      <c r="AB809" s="43">
        <f t="shared" ref="AB809" si="1071">AB808-SUM(AB786:AB792,AB799:AB804)</f>
        <v>0</v>
      </c>
      <c r="AD809" s="43">
        <f t="shared" ref="AD809" si="1072">AD808-SUM(AD786:AD792,AD799:AD804)</f>
        <v>0</v>
      </c>
      <c r="AF809" s="43">
        <f t="shared" ref="AF809" si="1073">AF808-SUM(AF786:AF792,AF799:AF804)</f>
        <v>0</v>
      </c>
      <c r="AH809" s="43">
        <f t="shared" ref="AH809" si="1074">AH808-SUM(AH786:AH792,AH799:AH804)</f>
        <v>0</v>
      </c>
      <c r="AJ809" s="43">
        <f t="shared" ref="AJ809" si="1075">AJ808-SUM(AJ786:AJ792,AJ799:AJ804)</f>
        <v>0</v>
      </c>
      <c r="AL809" s="43">
        <f t="shared" ref="AL809" si="1076">AL808-SUM(AL786:AL792,AL799:AL804)</f>
        <v>0</v>
      </c>
      <c r="AN809" s="43">
        <f t="shared" ref="AN809" si="1077">AN808-SUM(AN786:AN792,AN799:AN804)</f>
        <v>0</v>
      </c>
      <c r="AP809" s="43">
        <f t="shared" ref="AP809" si="1078">AP808-SUM(AP786:AP792,AP799:AP804)</f>
        <v>0</v>
      </c>
      <c r="AR809" s="43">
        <f t="shared" ref="AR809" si="1079">AR808-SUM(AR786:AR792,AR799:AR804)</f>
        <v>0</v>
      </c>
    </row>
    <row r="810" spans="1:45" ht="17.100000000000001" hidden="1" customHeight="1" outlineLevel="1" x14ac:dyDescent="0.25"/>
    <row r="811" spans="1:45" ht="17.100000000000001" hidden="1" customHeight="1" outlineLevel="1" collapsed="1" x14ac:dyDescent="0.25">
      <c r="A811" s="54"/>
      <c r="B811" s="54"/>
      <c r="C811" s="55"/>
      <c r="D811" s="54" t="s">
        <v>126</v>
      </c>
      <c r="E811" s="56"/>
      <c r="F811" s="57"/>
      <c r="G811" s="56"/>
      <c r="H811" s="57"/>
      <c r="I811" s="56"/>
      <c r="J811" s="57"/>
      <c r="K811" s="56"/>
      <c r="L811" s="57"/>
      <c r="M811" s="56"/>
      <c r="N811" s="57"/>
      <c r="O811" s="56"/>
      <c r="P811" s="57"/>
      <c r="Q811" s="56"/>
      <c r="R811" s="57"/>
      <c r="S811" s="56"/>
      <c r="T811" s="57"/>
      <c r="U811" s="56"/>
      <c r="V811" s="57"/>
      <c r="W811" s="56"/>
      <c r="X811" s="57"/>
      <c r="Y811" s="56"/>
      <c r="Z811" s="57"/>
      <c r="AA811" s="56"/>
      <c r="AB811" s="57"/>
      <c r="AC811" s="56"/>
      <c r="AD811" s="57"/>
      <c r="AE811" s="56"/>
      <c r="AF811" s="57"/>
      <c r="AG811" s="56"/>
      <c r="AH811" s="57"/>
      <c r="AI811" s="56"/>
      <c r="AJ811" s="57"/>
      <c r="AK811" s="56"/>
      <c r="AL811" s="57"/>
      <c r="AM811" s="56"/>
      <c r="AN811" s="57"/>
      <c r="AO811" s="56"/>
      <c r="AP811" s="57"/>
      <c r="AQ811" s="56"/>
      <c r="AR811" s="57"/>
      <c r="AS811" s="56"/>
    </row>
    <row r="812" spans="1:45" s="5" customFormat="1" ht="17.100000000000001" hidden="1" customHeight="1" outlineLevel="2" x14ac:dyDescent="0.25">
      <c r="A812" s="49"/>
      <c r="B812" s="49"/>
      <c r="C812" s="49"/>
      <c r="D812" s="49"/>
      <c r="F812" s="62"/>
      <c r="H812" s="62"/>
      <c r="J812" s="62"/>
      <c r="L812" s="62"/>
      <c r="N812" s="62"/>
      <c r="P812" s="62"/>
      <c r="R812" s="62"/>
      <c r="T812" s="62"/>
      <c r="V812" s="62"/>
      <c r="X812" s="62"/>
      <c r="Z812" s="62"/>
      <c r="AB812" s="62"/>
      <c r="AD812" s="62"/>
      <c r="AF812" s="62"/>
      <c r="AH812" s="62"/>
      <c r="AJ812" s="62"/>
      <c r="AL812" s="62"/>
      <c r="AN812" s="62"/>
      <c r="AP812" s="62"/>
      <c r="AR812" s="62"/>
    </row>
    <row r="813" spans="1:45" ht="17.100000000000001" hidden="1" customHeight="1" outlineLevel="2" x14ac:dyDescent="0.25">
      <c r="A813" s="4" t="s">
        <v>127</v>
      </c>
      <c r="B813" s="4">
        <f>B786</f>
        <v>0</v>
      </c>
      <c r="C813" s="4">
        <f>C786</f>
        <v>110</v>
      </c>
      <c r="D813" s="4" t="str">
        <f>D786</f>
        <v/>
      </c>
      <c r="F813" s="43">
        <f>-SUM(F814:F819)</f>
        <v>0</v>
      </c>
      <c r="H813" s="43">
        <f>-SUM(H814:H819)</f>
        <v>0</v>
      </c>
      <c r="J813" s="43">
        <f>-SUM(J814:J819)</f>
        <v>0</v>
      </c>
      <c r="L813" s="43">
        <f>-SUM(L814:L819)</f>
        <v>0</v>
      </c>
      <c r="N813" s="43">
        <f>-SUM(N814:N819)</f>
        <v>0</v>
      </c>
      <c r="P813" s="43">
        <f>-SUM(P814:P819)</f>
        <v>0</v>
      </c>
      <c r="R813" s="43">
        <f>-SUM(R814:R819)</f>
        <v>0</v>
      </c>
      <c r="T813" s="43">
        <f>-SUM(T814:T819)</f>
        <v>0</v>
      </c>
      <c r="V813" s="43">
        <f>-SUM(V814:V819)</f>
        <v>0</v>
      </c>
      <c r="X813" s="43">
        <f>-SUM(X814:X819)</f>
        <v>0</v>
      </c>
      <c r="Z813" s="43">
        <f>-SUM(Z814:Z819)</f>
        <v>0</v>
      </c>
      <c r="AB813" s="43">
        <f>-SUM(AB814:AB819)</f>
        <v>0</v>
      </c>
      <c r="AD813" s="43">
        <f>-SUM(AD814:AD819)</f>
        <v>0</v>
      </c>
      <c r="AF813" s="43">
        <f>-SUM(AF814:AF819)</f>
        <v>0</v>
      </c>
      <c r="AH813" s="43">
        <f>-SUM(AH814:AH819)</f>
        <v>0</v>
      </c>
      <c r="AJ813" s="43">
        <f>-SUM(AJ814:AJ819)</f>
        <v>0</v>
      </c>
      <c r="AL813" s="43">
        <f>-SUM(AL814:AL819)</f>
        <v>0</v>
      </c>
      <c r="AN813" s="43">
        <f>-SUM(AN814:AN819)</f>
        <v>0</v>
      </c>
      <c r="AP813" s="43">
        <f>-SUM(AP814:AP819)</f>
        <v>0</v>
      </c>
      <c r="AR813" s="43">
        <f>-SUM(AR814:AR819)</f>
        <v>0</v>
      </c>
    </row>
    <row r="814" spans="1:45" ht="17.100000000000001" hidden="1" customHeight="1" outlineLevel="2" x14ac:dyDescent="0.25">
      <c r="A814" s="4" t="s">
        <v>127</v>
      </c>
      <c r="B814" s="4">
        <f t="shared" ref="B814:D819" si="1080">B787</f>
        <v>0</v>
      </c>
      <c r="C814" s="4">
        <f t="shared" si="1080"/>
        <v>120</v>
      </c>
      <c r="D814" s="4" t="str">
        <f t="shared" si="1080"/>
        <v/>
      </c>
      <c r="F814" s="42"/>
      <c r="H814" s="42"/>
      <c r="J814" s="42"/>
      <c r="L814" s="42"/>
      <c r="N814" s="42"/>
      <c r="P814" s="42"/>
      <c r="R814" s="42"/>
      <c r="T814" s="42"/>
      <c r="V814" s="42"/>
      <c r="X814" s="42"/>
      <c r="Z814" s="42"/>
      <c r="AB814" s="42"/>
      <c r="AD814" s="42"/>
      <c r="AF814" s="42"/>
      <c r="AH814" s="42"/>
      <c r="AJ814" s="42"/>
      <c r="AL814" s="42"/>
      <c r="AN814" s="42"/>
      <c r="AP814" s="42"/>
      <c r="AR814" s="42"/>
    </row>
    <row r="815" spans="1:45" ht="17.100000000000001" hidden="1" customHeight="1" outlineLevel="2" x14ac:dyDescent="0.25">
      <c r="A815" s="4" t="s">
        <v>127</v>
      </c>
      <c r="B815" s="4">
        <f t="shared" si="1080"/>
        <v>0</v>
      </c>
      <c r="C815" s="4">
        <f t="shared" si="1080"/>
        <v>130</v>
      </c>
      <c r="D815" s="4" t="str">
        <f t="shared" si="1080"/>
        <v/>
      </c>
      <c r="F815" s="42"/>
      <c r="H815" s="42"/>
      <c r="J815" s="42"/>
      <c r="L815" s="42"/>
      <c r="N815" s="42"/>
      <c r="P815" s="42"/>
      <c r="R815" s="42"/>
      <c r="T815" s="42"/>
      <c r="V815" s="42"/>
      <c r="X815" s="42"/>
      <c r="Z815" s="42"/>
      <c r="AB815" s="42"/>
      <c r="AD815" s="42"/>
      <c r="AF815" s="42"/>
      <c r="AH815" s="42"/>
      <c r="AJ815" s="42"/>
      <c r="AL815" s="42"/>
      <c r="AN815" s="42"/>
      <c r="AP815" s="42"/>
      <c r="AR815" s="42"/>
    </row>
    <row r="816" spans="1:45" ht="17.100000000000001" hidden="1" customHeight="1" outlineLevel="2" x14ac:dyDescent="0.25">
      <c r="A816" s="4" t="s">
        <v>127</v>
      </c>
      <c r="B816" s="4">
        <f t="shared" si="1080"/>
        <v>0</v>
      </c>
      <c r="C816" s="4">
        <f t="shared" si="1080"/>
        <v>140</v>
      </c>
      <c r="D816" s="4" t="str">
        <f t="shared" si="1080"/>
        <v/>
      </c>
      <c r="F816" s="42"/>
      <c r="H816" s="42"/>
      <c r="J816" s="42"/>
      <c r="L816" s="42"/>
      <c r="N816" s="42"/>
      <c r="P816" s="42"/>
      <c r="R816" s="42"/>
      <c r="T816" s="42"/>
      <c r="V816" s="42"/>
      <c r="X816" s="42"/>
      <c r="Z816" s="42"/>
      <c r="AB816" s="42"/>
      <c r="AD816" s="42"/>
      <c r="AF816" s="42"/>
      <c r="AH816" s="42"/>
      <c r="AJ816" s="42"/>
      <c r="AL816" s="42"/>
      <c r="AN816" s="42"/>
      <c r="AP816" s="42"/>
      <c r="AR816" s="42"/>
    </row>
    <row r="817" spans="1:45" ht="17.100000000000001" hidden="1" customHeight="1" outlineLevel="2" x14ac:dyDescent="0.25">
      <c r="A817" s="4" t="s">
        <v>127</v>
      </c>
      <c r="B817" s="4">
        <f t="shared" si="1080"/>
        <v>0</v>
      </c>
      <c r="C817" s="4">
        <f t="shared" si="1080"/>
        <v>150</v>
      </c>
      <c r="D817" s="4" t="str">
        <f t="shared" si="1080"/>
        <v/>
      </c>
      <c r="F817" s="42"/>
      <c r="H817" s="42"/>
      <c r="J817" s="42"/>
      <c r="L817" s="42"/>
      <c r="N817" s="42"/>
      <c r="P817" s="42"/>
      <c r="R817" s="42"/>
      <c r="T817" s="42"/>
      <c r="V817" s="42"/>
      <c r="X817" s="42"/>
      <c r="Z817" s="42"/>
      <c r="AB817" s="42"/>
      <c r="AD817" s="42"/>
      <c r="AF817" s="42"/>
      <c r="AH817" s="42"/>
      <c r="AJ817" s="42"/>
      <c r="AL817" s="42"/>
      <c r="AN817" s="42"/>
      <c r="AP817" s="42"/>
      <c r="AR817" s="42"/>
    </row>
    <row r="818" spans="1:45" ht="17.100000000000001" hidden="1" customHeight="1" outlineLevel="2" x14ac:dyDescent="0.25">
      <c r="A818" s="4" t="s">
        <v>127</v>
      </c>
      <c r="B818" s="4">
        <f t="shared" si="1080"/>
        <v>0</v>
      </c>
      <c r="C818" s="4">
        <f t="shared" si="1080"/>
        <v>160</v>
      </c>
      <c r="D818" s="4" t="str">
        <f t="shared" si="1080"/>
        <v/>
      </c>
      <c r="F818" s="42"/>
      <c r="H818" s="42"/>
      <c r="J818" s="42"/>
      <c r="L818" s="42"/>
      <c r="N818" s="42"/>
      <c r="P818" s="42"/>
      <c r="R818" s="42"/>
      <c r="T818" s="42"/>
      <c r="V818" s="42"/>
      <c r="X818" s="42"/>
      <c r="Z818" s="42"/>
      <c r="AB818" s="42"/>
      <c r="AD818" s="42"/>
      <c r="AF818" s="42"/>
      <c r="AH818" s="42"/>
      <c r="AJ818" s="42"/>
      <c r="AL818" s="42"/>
      <c r="AN818" s="42"/>
      <c r="AP818" s="42"/>
      <c r="AR818" s="42"/>
    </row>
    <row r="819" spans="1:45" ht="17.100000000000001" hidden="1" customHeight="1" outlineLevel="2" x14ac:dyDescent="0.25">
      <c r="A819" s="4" t="s">
        <v>127</v>
      </c>
      <c r="B819" s="4">
        <f t="shared" si="1080"/>
        <v>0</v>
      </c>
      <c r="C819" s="4">
        <f t="shared" si="1080"/>
        <v>170</v>
      </c>
      <c r="D819" s="4" t="str">
        <f t="shared" si="1080"/>
        <v/>
      </c>
      <c r="F819" s="42"/>
      <c r="H819" s="42"/>
      <c r="J819" s="42"/>
      <c r="L819" s="42"/>
      <c r="N819" s="42"/>
      <c r="P819" s="42"/>
      <c r="R819" s="42"/>
      <c r="T819" s="42"/>
      <c r="V819" s="42"/>
      <c r="X819" s="42"/>
      <c r="Z819" s="42"/>
      <c r="AB819" s="42"/>
      <c r="AD819" s="42"/>
      <c r="AF819" s="42"/>
      <c r="AH819" s="42"/>
      <c r="AJ819" s="42"/>
      <c r="AL819" s="42"/>
      <c r="AN819" s="42"/>
      <c r="AP819" s="42"/>
      <c r="AR819" s="42"/>
    </row>
    <row r="820" spans="1:45" ht="17.100000000000001" hidden="1" customHeight="1" outlineLevel="2" x14ac:dyDescent="0.25"/>
    <row r="821" spans="1:45" ht="17.100000000000001" hidden="1" customHeight="1" outlineLevel="2" x14ac:dyDescent="0.25">
      <c r="A821" s="4" t="s">
        <v>127</v>
      </c>
      <c r="B821" s="4">
        <f>B799</f>
        <v>0</v>
      </c>
      <c r="C821" s="4">
        <f>C799</f>
        <v>310</v>
      </c>
      <c r="D821" s="4" t="str">
        <f>D799</f>
        <v/>
      </c>
      <c r="F821" s="43">
        <f>-SUM(F822:F826)</f>
        <v>0</v>
      </c>
      <c r="H821" s="43">
        <f>-SUM(H822:H826)</f>
        <v>0</v>
      </c>
      <c r="J821" s="43">
        <f>-SUM(J822:J826)</f>
        <v>0</v>
      </c>
      <c r="L821" s="43">
        <f>-SUM(L822:L826)</f>
        <v>0</v>
      </c>
      <c r="N821" s="43">
        <f>-SUM(N822:N826)</f>
        <v>0</v>
      </c>
      <c r="P821" s="43">
        <f>-SUM(P822:P826)</f>
        <v>0</v>
      </c>
      <c r="R821" s="43">
        <f>-SUM(R822:R826)</f>
        <v>0</v>
      </c>
      <c r="T821" s="43">
        <f>-SUM(T822:T826)</f>
        <v>0</v>
      </c>
      <c r="V821" s="43">
        <f>-SUM(V822:V826)</f>
        <v>0</v>
      </c>
      <c r="X821" s="43">
        <f>-SUM(X822:X826)</f>
        <v>0</v>
      </c>
      <c r="Z821" s="43">
        <f>-SUM(Z822:Z826)</f>
        <v>0</v>
      </c>
      <c r="AB821" s="43">
        <f>-SUM(AB822:AB826)</f>
        <v>0</v>
      </c>
      <c r="AD821" s="43">
        <f>-SUM(AD822:AD826)</f>
        <v>0</v>
      </c>
      <c r="AF821" s="43">
        <f>-SUM(AF822:AF826)</f>
        <v>0</v>
      </c>
      <c r="AH821" s="43">
        <f>-SUM(AH822:AH826)</f>
        <v>0</v>
      </c>
      <c r="AJ821" s="43">
        <f>-SUM(AJ822:AJ826)</f>
        <v>0</v>
      </c>
      <c r="AL821" s="43">
        <f>-SUM(AL822:AL826)</f>
        <v>0</v>
      </c>
      <c r="AN821" s="43">
        <f>-SUM(AN822:AN826)</f>
        <v>0</v>
      </c>
      <c r="AP821" s="43">
        <f>-SUM(AP822:AP826)</f>
        <v>0</v>
      </c>
      <c r="AR821" s="43">
        <f>-SUM(AR822:AR826)</f>
        <v>0</v>
      </c>
    </row>
    <row r="822" spans="1:45" ht="17.100000000000001" hidden="1" customHeight="1" outlineLevel="2" x14ac:dyDescent="0.25">
      <c r="A822" s="4" t="s">
        <v>127</v>
      </c>
      <c r="B822" s="4">
        <f t="shared" ref="B822:C826" si="1081">B800</f>
        <v>0</v>
      </c>
      <c r="C822" s="4">
        <f t="shared" si="1081"/>
        <v>320</v>
      </c>
      <c r="D822" s="4" t="str">
        <f>D800</f>
        <v/>
      </c>
      <c r="F822" s="42"/>
      <c r="H822" s="42"/>
      <c r="J822" s="42"/>
      <c r="L822" s="42"/>
      <c r="N822" s="42"/>
      <c r="P822" s="42"/>
      <c r="R822" s="42"/>
      <c r="T822" s="42"/>
      <c r="V822" s="42"/>
      <c r="X822" s="42"/>
      <c r="Z822" s="42"/>
      <c r="AB822" s="42"/>
      <c r="AD822" s="42"/>
      <c r="AF822" s="42"/>
      <c r="AH822" s="42"/>
      <c r="AJ822" s="42"/>
      <c r="AL822" s="42"/>
      <c r="AN822" s="42"/>
      <c r="AP822" s="42"/>
      <c r="AR822" s="42"/>
    </row>
    <row r="823" spans="1:45" ht="17.100000000000001" hidden="1" customHeight="1" outlineLevel="2" x14ac:dyDescent="0.25">
      <c r="A823" s="4" t="s">
        <v>127</v>
      </c>
      <c r="B823" s="4">
        <f t="shared" si="1081"/>
        <v>0</v>
      </c>
      <c r="C823" s="4">
        <f t="shared" si="1081"/>
        <v>330</v>
      </c>
      <c r="D823" s="4" t="str">
        <f>D801</f>
        <v/>
      </c>
      <c r="F823" s="42"/>
      <c r="H823" s="42"/>
      <c r="J823" s="42"/>
      <c r="L823" s="42"/>
      <c r="N823" s="42"/>
      <c r="P823" s="42"/>
      <c r="R823" s="42"/>
      <c r="T823" s="42"/>
      <c r="V823" s="42"/>
      <c r="X823" s="42"/>
      <c r="Z823" s="42"/>
      <c r="AB823" s="42"/>
      <c r="AD823" s="42"/>
      <c r="AF823" s="42"/>
      <c r="AH823" s="42"/>
      <c r="AJ823" s="42"/>
      <c r="AL823" s="42"/>
      <c r="AN823" s="42"/>
      <c r="AP823" s="42"/>
      <c r="AR823" s="42"/>
    </row>
    <row r="824" spans="1:45" ht="17.100000000000001" hidden="1" customHeight="1" outlineLevel="2" x14ac:dyDescent="0.25">
      <c r="A824" s="4" t="s">
        <v>127</v>
      </c>
      <c r="B824" s="4">
        <f t="shared" si="1081"/>
        <v>0</v>
      </c>
      <c r="C824" s="4">
        <f t="shared" si="1081"/>
        <v>340</v>
      </c>
      <c r="D824" s="4" t="str">
        <f>D802</f>
        <v/>
      </c>
      <c r="F824" s="42"/>
      <c r="H824" s="42"/>
      <c r="J824" s="42"/>
      <c r="L824" s="42"/>
      <c r="N824" s="42"/>
      <c r="P824" s="42"/>
      <c r="R824" s="42"/>
      <c r="T824" s="42"/>
      <c r="V824" s="42"/>
      <c r="X824" s="42"/>
      <c r="Z824" s="42"/>
      <c r="AB824" s="42"/>
      <c r="AD824" s="42"/>
      <c r="AF824" s="42"/>
      <c r="AH824" s="42"/>
      <c r="AJ824" s="42"/>
      <c r="AL824" s="42"/>
      <c r="AN824" s="42"/>
      <c r="AP824" s="42"/>
      <c r="AR824" s="42"/>
    </row>
    <row r="825" spans="1:45" ht="17.100000000000001" hidden="1" customHeight="1" outlineLevel="2" x14ac:dyDescent="0.25">
      <c r="A825" s="4" t="s">
        <v>127</v>
      </c>
      <c r="B825" s="4">
        <f t="shared" si="1081"/>
        <v>0</v>
      </c>
      <c r="C825" s="4">
        <f t="shared" si="1081"/>
        <v>350</v>
      </c>
      <c r="D825" s="4" t="str">
        <f>D803</f>
        <v/>
      </c>
      <c r="F825" s="42"/>
      <c r="H825" s="42"/>
      <c r="J825" s="42"/>
      <c r="L825" s="42"/>
      <c r="N825" s="42"/>
      <c r="P825" s="42"/>
      <c r="R825" s="42"/>
      <c r="T825" s="42"/>
      <c r="V825" s="42"/>
      <c r="X825" s="42"/>
      <c r="Z825" s="42"/>
      <c r="AB825" s="42"/>
      <c r="AD825" s="42"/>
      <c r="AF825" s="42"/>
      <c r="AH825" s="42"/>
      <c r="AJ825" s="42"/>
      <c r="AL825" s="42"/>
      <c r="AN825" s="42"/>
      <c r="AP825" s="42"/>
      <c r="AR825" s="42"/>
    </row>
    <row r="826" spans="1:45" ht="17.100000000000001" hidden="1" customHeight="1" outlineLevel="2" x14ac:dyDescent="0.25">
      <c r="A826" s="4" t="s">
        <v>127</v>
      </c>
      <c r="B826" s="4">
        <f t="shared" si="1081"/>
        <v>0</v>
      </c>
      <c r="C826" s="4">
        <f t="shared" si="1081"/>
        <v>360</v>
      </c>
      <c r="D826" s="4" t="str">
        <f>D804</f>
        <v/>
      </c>
      <c r="F826" s="42"/>
      <c r="H826" s="42"/>
      <c r="J826" s="42"/>
      <c r="L826" s="42"/>
      <c r="N826" s="42"/>
      <c r="P826" s="42"/>
      <c r="R826" s="42"/>
      <c r="T826" s="42"/>
      <c r="V826" s="42"/>
      <c r="X826" s="42"/>
      <c r="Z826" s="42"/>
      <c r="AB826" s="42"/>
      <c r="AD826" s="42"/>
      <c r="AF826" s="42"/>
      <c r="AH826" s="42"/>
      <c r="AJ826" s="42"/>
      <c r="AL826" s="42"/>
      <c r="AN826" s="42"/>
      <c r="AP826" s="42"/>
      <c r="AR826" s="42"/>
    </row>
    <row r="827" spans="1:45" ht="17.100000000000001" hidden="1" customHeight="1" outlineLevel="1" x14ac:dyDescent="0.25"/>
    <row r="828" spans="1:45" ht="17.100000000000001" hidden="1" customHeight="1" outlineLevel="1" collapsed="1" x14ac:dyDescent="0.25">
      <c r="A828" s="54"/>
      <c r="B828" s="54"/>
      <c r="C828" s="55"/>
      <c r="D828" s="54" t="s">
        <v>128</v>
      </c>
      <c r="E828" s="56"/>
      <c r="F828" s="57"/>
      <c r="G828" s="56"/>
      <c r="H828" s="57"/>
      <c r="I828" s="56"/>
      <c r="J828" s="57"/>
      <c r="K828" s="56"/>
      <c r="L828" s="57"/>
      <c r="M828" s="56"/>
      <c r="N828" s="57"/>
      <c r="O828" s="56"/>
      <c r="P828" s="57"/>
      <c r="Q828" s="56"/>
      <c r="R828" s="57"/>
      <c r="S828" s="56"/>
      <c r="T828" s="57"/>
      <c r="U828" s="56"/>
      <c r="V828" s="57"/>
      <c r="W828" s="56"/>
      <c r="X828" s="57"/>
      <c r="Y828" s="56"/>
      <c r="Z828" s="57"/>
      <c r="AA828" s="56"/>
      <c r="AB828" s="57"/>
      <c r="AC828" s="56"/>
      <c r="AD828" s="57"/>
      <c r="AE828" s="56"/>
      <c r="AF828" s="57"/>
      <c r="AG828" s="56"/>
      <c r="AH828" s="57"/>
      <c r="AI828" s="56"/>
      <c r="AJ828" s="57"/>
      <c r="AK828" s="56"/>
      <c r="AL828" s="57"/>
      <c r="AM828" s="56"/>
      <c r="AN828" s="57"/>
      <c r="AO828" s="56"/>
      <c r="AP828" s="57"/>
      <c r="AQ828" s="56"/>
      <c r="AR828" s="57"/>
      <c r="AS828" s="56"/>
    </row>
    <row r="829" spans="1:45" ht="17.100000000000001" hidden="1" customHeight="1" outlineLevel="2" x14ac:dyDescent="0.25"/>
    <row r="830" spans="1:45" s="5" customFormat="1" ht="17.100000000000001" hidden="1" customHeight="1" outlineLevel="2" x14ac:dyDescent="0.25">
      <c r="A830" s="58"/>
      <c r="B830" s="58"/>
      <c r="C830" s="58"/>
      <c r="D830" s="58" t="e">
        <f>D783</f>
        <v>#N/A</v>
      </c>
      <c r="E830" s="60"/>
      <c r="F830" s="61">
        <f>F783</f>
        <v>0</v>
      </c>
      <c r="G830" s="60"/>
      <c r="H830" s="61">
        <f>H783</f>
        <v>0</v>
      </c>
      <c r="I830" s="60"/>
      <c r="J830" s="61">
        <f>J783</f>
        <v>0</v>
      </c>
      <c r="K830" s="60"/>
      <c r="L830" s="61">
        <f>L783</f>
        <v>0</v>
      </c>
      <c r="M830" s="60"/>
      <c r="N830" s="61">
        <f>N783</f>
        <v>0</v>
      </c>
      <c r="O830" s="60"/>
      <c r="P830" s="61">
        <f>P783</f>
        <v>0</v>
      </c>
      <c r="Q830" s="60"/>
      <c r="R830" s="61">
        <f>R783</f>
        <v>0</v>
      </c>
      <c r="S830" s="60"/>
      <c r="T830" s="61">
        <f>T783</f>
        <v>0</v>
      </c>
      <c r="U830" s="60"/>
      <c r="V830" s="61">
        <f>V783</f>
        <v>0</v>
      </c>
      <c r="W830" s="60"/>
      <c r="X830" s="61">
        <f>X783</f>
        <v>0</v>
      </c>
      <c r="Y830" s="60"/>
      <c r="Z830" s="61">
        <f>Z783</f>
        <v>0</v>
      </c>
      <c r="AA830" s="60"/>
      <c r="AB830" s="61">
        <f>AB783</f>
        <v>0</v>
      </c>
      <c r="AC830" s="60"/>
      <c r="AD830" s="61">
        <f>AD783</f>
        <v>0</v>
      </c>
      <c r="AE830" s="60"/>
      <c r="AF830" s="61">
        <f>AF783</f>
        <v>0</v>
      </c>
      <c r="AG830" s="60"/>
      <c r="AH830" s="61">
        <f>AH783</f>
        <v>0</v>
      </c>
      <c r="AI830" s="60"/>
      <c r="AJ830" s="61">
        <f>AJ783</f>
        <v>0</v>
      </c>
      <c r="AK830" s="60"/>
      <c r="AL830" s="61">
        <f>AL783</f>
        <v>0</v>
      </c>
      <c r="AM830" s="60"/>
      <c r="AN830" s="61">
        <f>AN783</f>
        <v>0</v>
      </c>
      <c r="AO830" s="60"/>
      <c r="AP830" s="61">
        <f>AP783</f>
        <v>0</v>
      </c>
      <c r="AQ830" s="60"/>
      <c r="AR830" s="61">
        <f>AR783</f>
        <v>0</v>
      </c>
      <c r="AS830" s="60"/>
    </row>
    <row r="831" spans="1:45" ht="17.100000000000001" hidden="1" customHeight="1" outlineLevel="2" x14ac:dyDescent="0.25">
      <c r="D831" s="4" t="s">
        <v>124</v>
      </c>
      <c r="F831" s="43">
        <f>F833-F830</f>
        <v>0</v>
      </c>
      <c r="H831" s="43">
        <f>H833-H830</f>
        <v>0</v>
      </c>
      <c r="J831" s="43">
        <f>J833-J830</f>
        <v>0</v>
      </c>
      <c r="L831" s="43">
        <f>L833-L830</f>
        <v>0</v>
      </c>
      <c r="N831" s="43">
        <f>N833-N830</f>
        <v>0</v>
      </c>
      <c r="P831" s="43">
        <f>P833-P830</f>
        <v>0</v>
      </c>
      <c r="R831" s="43">
        <f>R833-R830</f>
        <v>0</v>
      </c>
      <c r="T831" s="43">
        <f>T833-T830</f>
        <v>0</v>
      </c>
      <c r="V831" s="43">
        <f>V833-V830</f>
        <v>0</v>
      </c>
      <c r="X831" s="43">
        <f>X833-X830</f>
        <v>0</v>
      </c>
      <c r="Z831" s="43">
        <f>Z833-Z830</f>
        <v>0</v>
      </c>
      <c r="AB831" s="43">
        <f>AB833-AB830</f>
        <v>0</v>
      </c>
      <c r="AD831" s="43">
        <f>AD833-AD830</f>
        <v>0</v>
      </c>
      <c r="AF831" s="43">
        <f>AF833-AF830</f>
        <v>0</v>
      </c>
      <c r="AH831" s="43">
        <f>AH833-AH830</f>
        <v>0</v>
      </c>
      <c r="AJ831" s="43">
        <f>AJ833-AJ830</f>
        <v>0</v>
      </c>
      <c r="AL831" s="43">
        <f>AL833-AL830</f>
        <v>0</v>
      </c>
      <c r="AN831" s="43">
        <f>AN833-AN830</f>
        <v>0</v>
      </c>
      <c r="AP831" s="43">
        <f>AP833-AP830</f>
        <v>0</v>
      </c>
      <c r="AR831" s="43">
        <f>AR833-AR830</f>
        <v>0</v>
      </c>
    </row>
    <row r="832" spans="1:45" ht="17.100000000000001" hidden="1" customHeight="1" outlineLevel="2" x14ac:dyDescent="0.25"/>
    <row r="833" spans="1:45" ht="17.100000000000001" hidden="1" customHeight="1" outlineLevel="2" x14ac:dyDescent="0.25">
      <c r="D833" s="4" t="str">
        <f>D786</f>
        <v/>
      </c>
      <c r="F833" s="43">
        <f>SUM(F786,F813)</f>
        <v>0</v>
      </c>
      <c r="H833" s="43">
        <f>SUM(H786,H813)</f>
        <v>0</v>
      </c>
      <c r="J833" s="43">
        <f>SUM(J786,J813)</f>
        <v>0</v>
      </c>
      <c r="L833" s="43">
        <f>SUM(L786,L813)</f>
        <v>0</v>
      </c>
      <c r="N833" s="43">
        <f>SUM(N786,N813)</f>
        <v>0</v>
      </c>
      <c r="P833" s="43">
        <f>SUM(P786,P813)</f>
        <v>0</v>
      </c>
      <c r="R833" s="43">
        <f>SUM(R786,R813)</f>
        <v>0</v>
      </c>
      <c r="T833" s="43">
        <f>SUM(T786,T813)</f>
        <v>0</v>
      </c>
      <c r="V833" s="43">
        <f>SUM(V786,V813)</f>
        <v>0</v>
      </c>
      <c r="X833" s="43">
        <f>SUM(X786,X813)</f>
        <v>0</v>
      </c>
      <c r="Z833" s="43">
        <f>SUM(Z786,Z813)</f>
        <v>0</v>
      </c>
      <c r="AB833" s="43">
        <f>SUM(AB786,AB813)</f>
        <v>0</v>
      </c>
      <c r="AD833" s="43">
        <f>SUM(AD786,AD813)</f>
        <v>0</v>
      </c>
      <c r="AF833" s="43">
        <f>SUM(AF786,AF813)</f>
        <v>0</v>
      </c>
      <c r="AH833" s="43">
        <f>SUM(AH786,AH813)</f>
        <v>0</v>
      </c>
      <c r="AJ833" s="43">
        <f>SUM(AJ786,AJ813)</f>
        <v>0</v>
      </c>
      <c r="AL833" s="43">
        <f>SUM(AL786,AL813)</f>
        <v>0</v>
      </c>
      <c r="AN833" s="43">
        <f>SUM(AN786,AN813)</f>
        <v>0</v>
      </c>
      <c r="AP833" s="43">
        <f>SUM(AP786,AP813)</f>
        <v>0</v>
      </c>
      <c r="AR833" s="43">
        <f>SUM(AR786,AR813)</f>
        <v>0</v>
      </c>
    </row>
    <row r="834" spans="1:45" ht="17.100000000000001" hidden="1" customHeight="1" outlineLevel="2" x14ac:dyDescent="0.25">
      <c r="D834" s="4" t="str">
        <f>D787</f>
        <v/>
      </c>
      <c r="F834" s="43">
        <f t="shared" ref="F834:F839" si="1082">SUM(F787,F814)</f>
        <v>0</v>
      </c>
      <c r="H834" s="43">
        <f t="shared" ref="H834:J839" si="1083">SUM(H787,H814)</f>
        <v>0</v>
      </c>
      <c r="J834" s="43">
        <f t="shared" si="1083"/>
        <v>0</v>
      </c>
      <c r="L834" s="43">
        <f t="shared" ref="L834:L839" si="1084">SUM(L787,L814)</f>
        <v>0</v>
      </c>
      <c r="N834" s="43">
        <f t="shared" ref="N834:N839" si="1085">SUM(N787,N814)</f>
        <v>0</v>
      </c>
      <c r="P834" s="43">
        <f t="shared" ref="P834:P839" si="1086">SUM(P787,P814)</f>
        <v>0</v>
      </c>
      <c r="R834" s="43">
        <f t="shared" ref="R834:R839" si="1087">SUM(R787,R814)</f>
        <v>0</v>
      </c>
      <c r="T834" s="43">
        <f t="shared" ref="T834:T839" si="1088">SUM(T787,T814)</f>
        <v>0</v>
      </c>
      <c r="V834" s="43">
        <f t="shared" ref="V834:V839" si="1089">SUM(V787,V814)</f>
        <v>0</v>
      </c>
      <c r="X834" s="43">
        <f t="shared" ref="X834:X839" si="1090">SUM(X787,X814)</f>
        <v>0</v>
      </c>
      <c r="Z834" s="43">
        <f t="shared" ref="Z834:Z839" si="1091">SUM(Z787,Z814)</f>
        <v>0</v>
      </c>
      <c r="AB834" s="43">
        <f t="shared" ref="AB834:AB839" si="1092">SUM(AB787,AB814)</f>
        <v>0</v>
      </c>
      <c r="AD834" s="43">
        <f t="shared" ref="AD834:AD839" si="1093">SUM(AD787,AD814)</f>
        <v>0</v>
      </c>
      <c r="AF834" s="43">
        <f t="shared" ref="AF834:AF839" si="1094">SUM(AF787,AF814)</f>
        <v>0</v>
      </c>
      <c r="AH834" s="43">
        <f t="shared" ref="AH834:AH839" si="1095">SUM(AH787,AH814)</f>
        <v>0</v>
      </c>
      <c r="AJ834" s="43">
        <f t="shared" ref="AJ834:AJ839" si="1096">SUM(AJ787,AJ814)</f>
        <v>0</v>
      </c>
      <c r="AL834" s="43">
        <f t="shared" ref="AL834:AL839" si="1097">SUM(AL787,AL814)</f>
        <v>0</v>
      </c>
      <c r="AN834" s="43">
        <f t="shared" ref="AN834:AN839" si="1098">SUM(AN787,AN814)</f>
        <v>0</v>
      </c>
      <c r="AP834" s="43">
        <f t="shared" ref="AP834:AP839" si="1099">SUM(AP787,AP814)</f>
        <v>0</v>
      </c>
      <c r="AR834" s="43">
        <f t="shared" ref="AR834:AR839" si="1100">SUM(AR787,AR814)</f>
        <v>0</v>
      </c>
    </row>
    <row r="835" spans="1:45" ht="17.100000000000001" hidden="1" customHeight="1" outlineLevel="2" x14ac:dyDescent="0.25">
      <c r="D835" s="4" t="str">
        <f t="shared" ref="D835:D840" si="1101">D788</f>
        <v/>
      </c>
      <c r="F835" s="43">
        <f t="shared" si="1082"/>
        <v>0</v>
      </c>
      <c r="H835" s="43">
        <f t="shared" si="1083"/>
        <v>0</v>
      </c>
      <c r="J835" s="43">
        <f t="shared" si="1083"/>
        <v>0</v>
      </c>
      <c r="L835" s="43">
        <f t="shared" si="1084"/>
        <v>0</v>
      </c>
      <c r="N835" s="43">
        <f t="shared" si="1085"/>
        <v>0</v>
      </c>
      <c r="P835" s="43">
        <f t="shared" si="1086"/>
        <v>0</v>
      </c>
      <c r="R835" s="43">
        <f t="shared" si="1087"/>
        <v>0</v>
      </c>
      <c r="T835" s="43">
        <f t="shared" si="1088"/>
        <v>0</v>
      </c>
      <c r="V835" s="43">
        <f t="shared" si="1089"/>
        <v>0</v>
      </c>
      <c r="X835" s="43">
        <f t="shared" si="1090"/>
        <v>0</v>
      </c>
      <c r="Z835" s="43">
        <f t="shared" si="1091"/>
        <v>0</v>
      </c>
      <c r="AB835" s="43">
        <f t="shared" si="1092"/>
        <v>0</v>
      </c>
      <c r="AD835" s="43">
        <f t="shared" si="1093"/>
        <v>0</v>
      </c>
      <c r="AF835" s="43">
        <f t="shared" si="1094"/>
        <v>0</v>
      </c>
      <c r="AH835" s="43">
        <f t="shared" si="1095"/>
        <v>0</v>
      </c>
      <c r="AJ835" s="43">
        <f t="shared" si="1096"/>
        <v>0</v>
      </c>
      <c r="AL835" s="43">
        <f t="shared" si="1097"/>
        <v>0</v>
      </c>
      <c r="AN835" s="43">
        <f t="shared" si="1098"/>
        <v>0</v>
      </c>
      <c r="AP835" s="43">
        <f t="shared" si="1099"/>
        <v>0</v>
      </c>
      <c r="AR835" s="43">
        <f t="shared" si="1100"/>
        <v>0</v>
      </c>
    </row>
    <row r="836" spans="1:45" ht="17.100000000000001" hidden="1" customHeight="1" outlineLevel="2" x14ac:dyDescent="0.25">
      <c r="D836" s="4" t="str">
        <f t="shared" si="1101"/>
        <v/>
      </c>
      <c r="F836" s="43">
        <f t="shared" si="1082"/>
        <v>0</v>
      </c>
      <c r="H836" s="43">
        <f t="shared" si="1083"/>
        <v>0</v>
      </c>
      <c r="J836" s="43">
        <f t="shared" si="1083"/>
        <v>0</v>
      </c>
      <c r="L836" s="43">
        <f t="shared" si="1084"/>
        <v>0</v>
      </c>
      <c r="N836" s="43">
        <f t="shared" si="1085"/>
        <v>0</v>
      </c>
      <c r="P836" s="43">
        <f t="shared" si="1086"/>
        <v>0</v>
      </c>
      <c r="R836" s="43">
        <f t="shared" si="1087"/>
        <v>0</v>
      </c>
      <c r="T836" s="43">
        <f t="shared" si="1088"/>
        <v>0</v>
      </c>
      <c r="V836" s="43">
        <f t="shared" si="1089"/>
        <v>0</v>
      </c>
      <c r="X836" s="43">
        <f t="shared" si="1090"/>
        <v>0</v>
      </c>
      <c r="Z836" s="43">
        <f t="shared" si="1091"/>
        <v>0</v>
      </c>
      <c r="AB836" s="43">
        <f t="shared" si="1092"/>
        <v>0</v>
      </c>
      <c r="AD836" s="43">
        <f t="shared" si="1093"/>
        <v>0</v>
      </c>
      <c r="AF836" s="43">
        <f t="shared" si="1094"/>
        <v>0</v>
      </c>
      <c r="AH836" s="43">
        <f t="shared" si="1095"/>
        <v>0</v>
      </c>
      <c r="AJ836" s="43">
        <f t="shared" si="1096"/>
        <v>0</v>
      </c>
      <c r="AL836" s="43">
        <f t="shared" si="1097"/>
        <v>0</v>
      </c>
      <c r="AN836" s="43">
        <f t="shared" si="1098"/>
        <v>0</v>
      </c>
      <c r="AP836" s="43">
        <f t="shared" si="1099"/>
        <v>0</v>
      </c>
      <c r="AR836" s="43">
        <f t="shared" si="1100"/>
        <v>0</v>
      </c>
    </row>
    <row r="837" spans="1:45" ht="17.100000000000001" hidden="1" customHeight="1" outlineLevel="2" x14ac:dyDescent="0.25">
      <c r="D837" s="4" t="str">
        <f t="shared" si="1101"/>
        <v/>
      </c>
      <c r="F837" s="43">
        <f t="shared" si="1082"/>
        <v>0</v>
      </c>
      <c r="H837" s="43">
        <f t="shared" si="1083"/>
        <v>0</v>
      </c>
      <c r="J837" s="43">
        <f t="shared" si="1083"/>
        <v>0</v>
      </c>
      <c r="L837" s="43">
        <f t="shared" si="1084"/>
        <v>0</v>
      </c>
      <c r="N837" s="43">
        <f t="shared" si="1085"/>
        <v>0</v>
      </c>
      <c r="P837" s="43">
        <f t="shared" si="1086"/>
        <v>0</v>
      </c>
      <c r="R837" s="43">
        <f t="shared" si="1087"/>
        <v>0</v>
      </c>
      <c r="T837" s="43">
        <f t="shared" si="1088"/>
        <v>0</v>
      </c>
      <c r="V837" s="43">
        <f t="shared" si="1089"/>
        <v>0</v>
      </c>
      <c r="X837" s="43">
        <f t="shared" si="1090"/>
        <v>0</v>
      </c>
      <c r="Z837" s="43">
        <f t="shared" si="1091"/>
        <v>0</v>
      </c>
      <c r="AB837" s="43">
        <f t="shared" si="1092"/>
        <v>0</v>
      </c>
      <c r="AD837" s="43">
        <f t="shared" si="1093"/>
        <v>0</v>
      </c>
      <c r="AF837" s="43">
        <f t="shared" si="1094"/>
        <v>0</v>
      </c>
      <c r="AH837" s="43">
        <f t="shared" si="1095"/>
        <v>0</v>
      </c>
      <c r="AJ837" s="43">
        <f t="shared" si="1096"/>
        <v>0</v>
      </c>
      <c r="AL837" s="43">
        <f t="shared" si="1097"/>
        <v>0</v>
      </c>
      <c r="AN837" s="43">
        <f t="shared" si="1098"/>
        <v>0</v>
      </c>
      <c r="AP837" s="43">
        <f t="shared" si="1099"/>
        <v>0</v>
      </c>
      <c r="AR837" s="43">
        <f t="shared" si="1100"/>
        <v>0</v>
      </c>
    </row>
    <row r="838" spans="1:45" ht="17.100000000000001" hidden="1" customHeight="1" outlineLevel="2" x14ac:dyDescent="0.25">
      <c r="D838" s="4" t="str">
        <f t="shared" si="1101"/>
        <v/>
      </c>
      <c r="F838" s="43">
        <f t="shared" si="1082"/>
        <v>0</v>
      </c>
      <c r="H838" s="43">
        <f t="shared" si="1083"/>
        <v>0</v>
      </c>
      <c r="J838" s="43">
        <f t="shared" si="1083"/>
        <v>0</v>
      </c>
      <c r="L838" s="43">
        <f t="shared" si="1084"/>
        <v>0</v>
      </c>
      <c r="N838" s="43">
        <f t="shared" si="1085"/>
        <v>0</v>
      </c>
      <c r="P838" s="43">
        <f t="shared" si="1086"/>
        <v>0</v>
      </c>
      <c r="R838" s="43">
        <f t="shared" si="1087"/>
        <v>0</v>
      </c>
      <c r="T838" s="43">
        <f t="shared" si="1088"/>
        <v>0</v>
      </c>
      <c r="V838" s="43">
        <f t="shared" si="1089"/>
        <v>0</v>
      </c>
      <c r="X838" s="43">
        <f t="shared" si="1090"/>
        <v>0</v>
      </c>
      <c r="Z838" s="43">
        <f t="shared" si="1091"/>
        <v>0</v>
      </c>
      <c r="AB838" s="43">
        <f t="shared" si="1092"/>
        <v>0</v>
      </c>
      <c r="AD838" s="43">
        <f t="shared" si="1093"/>
        <v>0</v>
      </c>
      <c r="AF838" s="43">
        <f t="shared" si="1094"/>
        <v>0</v>
      </c>
      <c r="AH838" s="43">
        <f t="shared" si="1095"/>
        <v>0</v>
      </c>
      <c r="AJ838" s="43">
        <f t="shared" si="1096"/>
        <v>0</v>
      </c>
      <c r="AL838" s="43">
        <f t="shared" si="1097"/>
        <v>0</v>
      </c>
      <c r="AN838" s="43">
        <f t="shared" si="1098"/>
        <v>0</v>
      </c>
      <c r="AP838" s="43">
        <f t="shared" si="1099"/>
        <v>0</v>
      </c>
      <c r="AR838" s="43">
        <f t="shared" si="1100"/>
        <v>0</v>
      </c>
    </row>
    <row r="839" spans="1:45" ht="17.100000000000001" hidden="1" customHeight="1" outlineLevel="2" x14ac:dyDescent="0.25">
      <c r="D839" s="4" t="str">
        <f t="shared" si="1101"/>
        <v/>
      </c>
      <c r="F839" s="43">
        <f t="shared" si="1082"/>
        <v>0</v>
      </c>
      <c r="H839" s="43">
        <f t="shared" si="1083"/>
        <v>0</v>
      </c>
      <c r="J839" s="43">
        <f t="shared" si="1083"/>
        <v>0</v>
      </c>
      <c r="L839" s="43">
        <f t="shared" si="1084"/>
        <v>0</v>
      </c>
      <c r="N839" s="43">
        <f t="shared" si="1085"/>
        <v>0</v>
      </c>
      <c r="P839" s="43">
        <f t="shared" si="1086"/>
        <v>0</v>
      </c>
      <c r="R839" s="43">
        <f t="shared" si="1087"/>
        <v>0</v>
      </c>
      <c r="T839" s="43">
        <f t="shared" si="1088"/>
        <v>0</v>
      </c>
      <c r="V839" s="43">
        <f t="shared" si="1089"/>
        <v>0</v>
      </c>
      <c r="X839" s="43">
        <f t="shared" si="1090"/>
        <v>0</v>
      </c>
      <c r="Z839" s="43">
        <f t="shared" si="1091"/>
        <v>0</v>
      </c>
      <c r="AB839" s="43">
        <f t="shared" si="1092"/>
        <v>0</v>
      </c>
      <c r="AD839" s="43">
        <f t="shared" si="1093"/>
        <v>0</v>
      </c>
      <c r="AF839" s="43">
        <f t="shared" si="1094"/>
        <v>0</v>
      </c>
      <c r="AH839" s="43">
        <f t="shared" si="1095"/>
        <v>0</v>
      </c>
      <c r="AJ839" s="43">
        <f t="shared" si="1096"/>
        <v>0</v>
      </c>
      <c r="AL839" s="43">
        <f t="shared" si="1097"/>
        <v>0</v>
      </c>
      <c r="AN839" s="43">
        <f t="shared" si="1098"/>
        <v>0</v>
      </c>
      <c r="AP839" s="43">
        <f t="shared" si="1099"/>
        <v>0</v>
      </c>
      <c r="AR839" s="43">
        <f t="shared" si="1100"/>
        <v>0</v>
      </c>
    </row>
    <row r="840" spans="1:45" s="5" customFormat="1" ht="17.100000000000001" hidden="1" customHeight="1" outlineLevel="2" x14ac:dyDescent="0.25">
      <c r="A840" s="58"/>
      <c r="B840" s="58"/>
      <c r="C840" s="58"/>
      <c r="D840" s="58" t="str">
        <f t="shared" si="1101"/>
        <v/>
      </c>
      <c r="E840" s="60"/>
      <c r="F840" s="61">
        <f>SUM(F833:F839)</f>
        <v>0</v>
      </c>
      <c r="G840" s="60"/>
      <c r="H840" s="61">
        <f>SUM(H833:H839)</f>
        <v>0</v>
      </c>
      <c r="I840" s="60"/>
      <c r="J840" s="61">
        <f>SUM(J833:J839)</f>
        <v>0</v>
      </c>
      <c r="K840" s="60"/>
      <c r="L840" s="61">
        <f>SUM(L833:L839)</f>
        <v>0</v>
      </c>
      <c r="M840" s="60"/>
      <c r="N840" s="61">
        <f>SUM(N833:N839)</f>
        <v>0</v>
      </c>
      <c r="O840" s="60"/>
      <c r="P840" s="61">
        <f>SUM(P833:P839)</f>
        <v>0</v>
      </c>
      <c r="Q840" s="60"/>
      <c r="R840" s="61">
        <f>SUM(R833:R839)</f>
        <v>0</v>
      </c>
      <c r="S840" s="60"/>
      <c r="T840" s="61">
        <f>SUM(T833:T839)</f>
        <v>0</v>
      </c>
      <c r="U840" s="60"/>
      <c r="V840" s="61">
        <f>SUM(V833:V839)</f>
        <v>0</v>
      </c>
      <c r="W840" s="60"/>
      <c r="X840" s="61">
        <f>SUM(X833:X839)</f>
        <v>0</v>
      </c>
      <c r="Y840" s="60"/>
      <c r="Z840" s="61">
        <f>SUM(Z833:Z839)</f>
        <v>0</v>
      </c>
      <c r="AA840" s="60"/>
      <c r="AB840" s="61">
        <f>SUM(AB833:AB839)</f>
        <v>0</v>
      </c>
      <c r="AC840" s="60"/>
      <c r="AD840" s="61">
        <f>SUM(AD833:AD839)</f>
        <v>0</v>
      </c>
      <c r="AE840" s="60"/>
      <c r="AF840" s="61">
        <f>SUM(AF833:AF839)</f>
        <v>0</v>
      </c>
      <c r="AG840" s="60"/>
      <c r="AH840" s="61">
        <f>SUM(AH833:AH839)</f>
        <v>0</v>
      </c>
      <c r="AI840" s="60"/>
      <c r="AJ840" s="61">
        <f>SUM(AJ833:AJ839)</f>
        <v>0</v>
      </c>
      <c r="AK840" s="60"/>
      <c r="AL840" s="61">
        <f>SUM(AL833:AL839)</f>
        <v>0</v>
      </c>
      <c r="AM840" s="60"/>
      <c r="AN840" s="61">
        <f>SUM(AN833:AN839)</f>
        <v>0</v>
      </c>
      <c r="AO840" s="60"/>
      <c r="AP840" s="61">
        <f>SUM(AP833:AP839)</f>
        <v>0</v>
      </c>
      <c r="AQ840" s="60"/>
      <c r="AR840" s="61">
        <f>SUM(AR833:AR839)</f>
        <v>0</v>
      </c>
      <c r="AS840" s="60"/>
    </row>
    <row r="841" spans="1:45" ht="17.100000000000001" hidden="1" customHeight="1" outlineLevel="2" x14ac:dyDescent="0.25"/>
    <row r="842" spans="1:45" s="5" customFormat="1" ht="17.100000000000001" hidden="1" customHeight="1" outlineLevel="2" x14ac:dyDescent="0.25">
      <c r="A842" s="58"/>
      <c r="B842" s="58"/>
      <c r="C842" s="58"/>
      <c r="D842" s="58" t="e">
        <f>D796</f>
        <v>#N/A</v>
      </c>
      <c r="E842" s="60"/>
      <c r="F842" s="61">
        <f>F796</f>
        <v>0</v>
      </c>
      <c r="G842" s="60"/>
      <c r="H842" s="61">
        <f>H796</f>
        <v>0</v>
      </c>
      <c r="I842" s="60"/>
      <c r="J842" s="61">
        <f>J796</f>
        <v>0</v>
      </c>
      <c r="K842" s="60"/>
      <c r="L842" s="61">
        <f>L796</f>
        <v>0</v>
      </c>
      <c r="M842" s="60"/>
      <c r="N842" s="61">
        <f>N796</f>
        <v>0</v>
      </c>
      <c r="O842" s="60"/>
      <c r="P842" s="61">
        <f>P796</f>
        <v>0</v>
      </c>
      <c r="Q842" s="60"/>
      <c r="R842" s="61">
        <f>R796</f>
        <v>0</v>
      </c>
      <c r="S842" s="60"/>
      <c r="T842" s="61">
        <f>T796</f>
        <v>0</v>
      </c>
      <c r="U842" s="60"/>
      <c r="V842" s="61">
        <f>V796</f>
        <v>0</v>
      </c>
      <c r="W842" s="60"/>
      <c r="X842" s="61">
        <f>X796</f>
        <v>0</v>
      </c>
      <c r="Y842" s="60"/>
      <c r="Z842" s="61">
        <f>Z796</f>
        <v>0</v>
      </c>
      <c r="AA842" s="60"/>
      <c r="AB842" s="61">
        <f>AB796</f>
        <v>0</v>
      </c>
      <c r="AC842" s="60"/>
      <c r="AD842" s="61">
        <f>AD796</f>
        <v>0</v>
      </c>
      <c r="AE842" s="60"/>
      <c r="AF842" s="61">
        <f>AF796</f>
        <v>0</v>
      </c>
      <c r="AG842" s="60"/>
      <c r="AH842" s="61">
        <f>AH796</f>
        <v>0</v>
      </c>
      <c r="AI842" s="60"/>
      <c r="AJ842" s="61">
        <f>AJ796</f>
        <v>0</v>
      </c>
      <c r="AK842" s="60"/>
      <c r="AL842" s="61">
        <f>AL796</f>
        <v>0</v>
      </c>
      <c r="AM842" s="60"/>
      <c r="AN842" s="61">
        <f>AN796</f>
        <v>0</v>
      </c>
      <c r="AO842" s="60"/>
      <c r="AP842" s="61">
        <f>AP796</f>
        <v>0</v>
      </c>
      <c r="AQ842" s="60"/>
      <c r="AR842" s="61">
        <f>AR796</f>
        <v>0</v>
      </c>
      <c r="AS842" s="60"/>
    </row>
    <row r="843" spans="1:45" ht="17.100000000000001" hidden="1" customHeight="1" outlineLevel="2" x14ac:dyDescent="0.25">
      <c r="D843" s="4" t="s">
        <v>124</v>
      </c>
      <c r="F843" s="43">
        <f>F845-F842</f>
        <v>0</v>
      </c>
      <c r="H843" s="43">
        <f>H845-H842</f>
        <v>0</v>
      </c>
      <c r="J843" s="43">
        <f>J845-J842</f>
        <v>0</v>
      </c>
      <c r="L843" s="43">
        <f>L845-L842</f>
        <v>0</v>
      </c>
      <c r="N843" s="43">
        <f>N845-N842</f>
        <v>0</v>
      </c>
      <c r="P843" s="43">
        <f>P845-P842</f>
        <v>0</v>
      </c>
      <c r="R843" s="43">
        <f>R845-R842</f>
        <v>0</v>
      </c>
      <c r="T843" s="43">
        <f>T845-T842</f>
        <v>0</v>
      </c>
      <c r="V843" s="43">
        <f>V845-V842</f>
        <v>0</v>
      </c>
      <c r="X843" s="43">
        <f>X845-X842</f>
        <v>0</v>
      </c>
      <c r="Z843" s="43">
        <f>Z845-Z842</f>
        <v>0</v>
      </c>
      <c r="AB843" s="43">
        <f>AB845-AB842</f>
        <v>0</v>
      </c>
      <c r="AD843" s="43">
        <f>AD845-AD842</f>
        <v>0</v>
      </c>
      <c r="AF843" s="43">
        <f>AF845-AF842</f>
        <v>0</v>
      </c>
      <c r="AH843" s="43">
        <f>AH845-AH842</f>
        <v>0</v>
      </c>
      <c r="AJ843" s="43">
        <f>AJ845-AJ842</f>
        <v>0</v>
      </c>
      <c r="AL843" s="43">
        <f>AL845-AL842</f>
        <v>0</v>
      </c>
      <c r="AN843" s="43">
        <f>AN845-AN842</f>
        <v>0</v>
      </c>
      <c r="AP843" s="43">
        <f>AP845-AP842</f>
        <v>0</v>
      </c>
      <c r="AR843" s="43">
        <f>AR845-AR842</f>
        <v>0</v>
      </c>
    </row>
    <row r="844" spans="1:45" ht="17.100000000000001" hidden="1" customHeight="1" outlineLevel="2" x14ac:dyDescent="0.25"/>
    <row r="845" spans="1:45" ht="17.100000000000001" hidden="1" customHeight="1" outlineLevel="2" x14ac:dyDescent="0.25">
      <c r="D845" s="4" t="str">
        <f t="shared" ref="D845:D851" si="1102">D799</f>
        <v/>
      </c>
      <c r="F845" s="43">
        <f>SUM(F799,F821)</f>
        <v>0</v>
      </c>
      <c r="H845" s="43">
        <f>SUM(H799,H821)</f>
        <v>0</v>
      </c>
      <c r="J845" s="43">
        <f>SUM(J799,J821)</f>
        <v>0</v>
      </c>
      <c r="L845" s="43">
        <f>SUM(L799,L821)</f>
        <v>0</v>
      </c>
      <c r="N845" s="43">
        <f>SUM(N799,N821)</f>
        <v>0</v>
      </c>
      <c r="P845" s="43">
        <f>SUM(P799,P821)</f>
        <v>0</v>
      </c>
      <c r="R845" s="43">
        <f>SUM(R799,R821)</f>
        <v>0</v>
      </c>
      <c r="T845" s="43">
        <f>SUM(T799,T821)</f>
        <v>0</v>
      </c>
      <c r="V845" s="43">
        <f>SUM(V799,V821)</f>
        <v>0</v>
      </c>
      <c r="X845" s="43">
        <f>SUM(X799,X821)</f>
        <v>0</v>
      </c>
      <c r="Z845" s="43">
        <f>SUM(Z799,Z821)</f>
        <v>0</v>
      </c>
      <c r="AB845" s="43">
        <f>SUM(AB799,AB821)</f>
        <v>0</v>
      </c>
      <c r="AD845" s="43">
        <f>SUM(AD799,AD821)</f>
        <v>0</v>
      </c>
      <c r="AF845" s="43">
        <f>SUM(AF799,AF821)</f>
        <v>0</v>
      </c>
      <c r="AH845" s="43">
        <f>SUM(AH799,AH821)</f>
        <v>0</v>
      </c>
      <c r="AJ845" s="43">
        <f>SUM(AJ799,AJ821)</f>
        <v>0</v>
      </c>
      <c r="AL845" s="43">
        <f>SUM(AL799,AL821)</f>
        <v>0</v>
      </c>
      <c r="AN845" s="43">
        <f>SUM(AN799,AN821)</f>
        <v>0</v>
      </c>
      <c r="AP845" s="43">
        <f>SUM(AP799,AP821)</f>
        <v>0</v>
      </c>
      <c r="AR845" s="43">
        <f>SUM(AR799,AR821)</f>
        <v>0</v>
      </c>
    </row>
    <row r="846" spans="1:45" ht="17.100000000000001" hidden="1" customHeight="1" outlineLevel="2" x14ac:dyDescent="0.25">
      <c r="D846" s="4" t="str">
        <f t="shared" si="1102"/>
        <v/>
      </c>
      <c r="F846" s="43">
        <f t="shared" ref="F846:F850" si="1103">SUM(F800,F822)</f>
        <v>0</v>
      </c>
      <c r="H846" s="43">
        <f t="shared" ref="H846:J850" si="1104">SUM(H800,H822)</f>
        <v>0</v>
      </c>
      <c r="J846" s="43">
        <f t="shared" si="1104"/>
        <v>0</v>
      </c>
      <c r="L846" s="43">
        <f t="shared" ref="L846:L850" si="1105">SUM(L800,L822)</f>
        <v>0</v>
      </c>
      <c r="N846" s="43">
        <f t="shared" ref="N846:N850" si="1106">SUM(N800,N822)</f>
        <v>0</v>
      </c>
      <c r="P846" s="43">
        <f t="shared" ref="P846:P850" si="1107">SUM(P800,P822)</f>
        <v>0</v>
      </c>
      <c r="R846" s="43">
        <f t="shared" ref="R846:R850" si="1108">SUM(R800,R822)</f>
        <v>0</v>
      </c>
      <c r="T846" s="43">
        <f t="shared" ref="T846:T850" si="1109">SUM(T800,T822)</f>
        <v>0</v>
      </c>
      <c r="V846" s="43">
        <f t="shared" ref="V846:V850" si="1110">SUM(V800,V822)</f>
        <v>0</v>
      </c>
      <c r="X846" s="43">
        <f t="shared" ref="X846:X850" si="1111">SUM(X800,X822)</f>
        <v>0</v>
      </c>
      <c r="Z846" s="43">
        <f t="shared" ref="Z846:Z850" si="1112">SUM(Z800,Z822)</f>
        <v>0</v>
      </c>
      <c r="AB846" s="43">
        <f t="shared" ref="AB846:AB850" si="1113">SUM(AB800,AB822)</f>
        <v>0</v>
      </c>
      <c r="AD846" s="43">
        <f t="shared" ref="AD846:AD850" si="1114">SUM(AD800,AD822)</f>
        <v>0</v>
      </c>
      <c r="AF846" s="43">
        <f t="shared" ref="AF846:AF850" si="1115">SUM(AF800,AF822)</f>
        <v>0</v>
      </c>
      <c r="AH846" s="43">
        <f t="shared" ref="AH846:AH850" si="1116">SUM(AH800,AH822)</f>
        <v>0</v>
      </c>
      <c r="AJ846" s="43">
        <f t="shared" ref="AJ846:AJ850" si="1117">SUM(AJ800,AJ822)</f>
        <v>0</v>
      </c>
      <c r="AL846" s="43">
        <f t="shared" ref="AL846:AL850" si="1118">SUM(AL800,AL822)</f>
        <v>0</v>
      </c>
      <c r="AN846" s="43">
        <f t="shared" ref="AN846:AN850" si="1119">SUM(AN800,AN822)</f>
        <v>0</v>
      </c>
      <c r="AP846" s="43">
        <f t="shared" ref="AP846:AP850" si="1120">SUM(AP800,AP822)</f>
        <v>0</v>
      </c>
      <c r="AR846" s="43">
        <f t="shared" ref="AR846:AR850" si="1121">SUM(AR800,AR822)</f>
        <v>0</v>
      </c>
    </row>
    <row r="847" spans="1:45" ht="17.100000000000001" hidden="1" customHeight="1" outlineLevel="2" x14ac:dyDescent="0.25">
      <c r="D847" s="4" t="str">
        <f t="shared" si="1102"/>
        <v/>
      </c>
      <c r="F847" s="43">
        <f t="shared" si="1103"/>
        <v>0</v>
      </c>
      <c r="H847" s="43">
        <f t="shared" si="1104"/>
        <v>0</v>
      </c>
      <c r="J847" s="43">
        <f t="shared" si="1104"/>
        <v>0</v>
      </c>
      <c r="L847" s="43">
        <f t="shared" si="1105"/>
        <v>0</v>
      </c>
      <c r="N847" s="43">
        <f t="shared" si="1106"/>
        <v>0</v>
      </c>
      <c r="P847" s="43">
        <f t="shared" si="1107"/>
        <v>0</v>
      </c>
      <c r="R847" s="43">
        <f t="shared" si="1108"/>
        <v>0</v>
      </c>
      <c r="T847" s="43">
        <f t="shared" si="1109"/>
        <v>0</v>
      </c>
      <c r="V847" s="43">
        <f t="shared" si="1110"/>
        <v>0</v>
      </c>
      <c r="X847" s="43">
        <f t="shared" si="1111"/>
        <v>0</v>
      </c>
      <c r="Z847" s="43">
        <f t="shared" si="1112"/>
        <v>0</v>
      </c>
      <c r="AB847" s="43">
        <f t="shared" si="1113"/>
        <v>0</v>
      </c>
      <c r="AD847" s="43">
        <f t="shared" si="1114"/>
        <v>0</v>
      </c>
      <c r="AF847" s="43">
        <f t="shared" si="1115"/>
        <v>0</v>
      </c>
      <c r="AH847" s="43">
        <f t="shared" si="1116"/>
        <v>0</v>
      </c>
      <c r="AJ847" s="43">
        <f t="shared" si="1117"/>
        <v>0</v>
      </c>
      <c r="AL847" s="43">
        <f t="shared" si="1118"/>
        <v>0</v>
      </c>
      <c r="AN847" s="43">
        <f t="shared" si="1119"/>
        <v>0</v>
      </c>
      <c r="AP847" s="43">
        <f t="shared" si="1120"/>
        <v>0</v>
      </c>
      <c r="AR847" s="43">
        <f t="shared" si="1121"/>
        <v>0</v>
      </c>
    </row>
    <row r="848" spans="1:45" ht="17.100000000000001" hidden="1" customHeight="1" outlineLevel="2" x14ac:dyDescent="0.25">
      <c r="D848" s="4" t="str">
        <f t="shared" si="1102"/>
        <v/>
      </c>
      <c r="F848" s="43">
        <f t="shared" si="1103"/>
        <v>0</v>
      </c>
      <c r="H848" s="43">
        <f t="shared" si="1104"/>
        <v>0</v>
      </c>
      <c r="J848" s="43">
        <f t="shared" si="1104"/>
        <v>0</v>
      </c>
      <c r="L848" s="43">
        <f t="shared" si="1105"/>
        <v>0</v>
      </c>
      <c r="N848" s="43">
        <f t="shared" si="1106"/>
        <v>0</v>
      </c>
      <c r="P848" s="43">
        <f t="shared" si="1107"/>
        <v>0</v>
      </c>
      <c r="R848" s="43">
        <f t="shared" si="1108"/>
        <v>0</v>
      </c>
      <c r="T848" s="43">
        <f t="shared" si="1109"/>
        <v>0</v>
      </c>
      <c r="V848" s="43">
        <f t="shared" si="1110"/>
        <v>0</v>
      </c>
      <c r="X848" s="43">
        <f t="shared" si="1111"/>
        <v>0</v>
      </c>
      <c r="Z848" s="43">
        <f t="shared" si="1112"/>
        <v>0</v>
      </c>
      <c r="AB848" s="43">
        <f t="shared" si="1113"/>
        <v>0</v>
      </c>
      <c r="AD848" s="43">
        <f t="shared" si="1114"/>
        <v>0</v>
      </c>
      <c r="AF848" s="43">
        <f t="shared" si="1115"/>
        <v>0</v>
      </c>
      <c r="AH848" s="43">
        <f t="shared" si="1116"/>
        <v>0</v>
      </c>
      <c r="AJ848" s="43">
        <f t="shared" si="1117"/>
        <v>0</v>
      </c>
      <c r="AL848" s="43">
        <f t="shared" si="1118"/>
        <v>0</v>
      </c>
      <c r="AN848" s="43">
        <f t="shared" si="1119"/>
        <v>0</v>
      </c>
      <c r="AP848" s="43">
        <f t="shared" si="1120"/>
        <v>0</v>
      </c>
      <c r="AR848" s="43">
        <f t="shared" si="1121"/>
        <v>0</v>
      </c>
    </row>
    <row r="849" spans="1:45" ht="17.100000000000001" hidden="1" customHeight="1" outlineLevel="2" x14ac:dyDescent="0.25">
      <c r="D849" s="4" t="str">
        <f t="shared" si="1102"/>
        <v/>
      </c>
      <c r="F849" s="43">
        <f t="shared" si="1103"/>
        <v>0</v>
      </c>
      <c r="H849" s="43">
        <f t="shared" si="1104"/>
        <v>0</v>
      </c>
      <c r="J849" s="43">
        <f t="shared" si="1104"/>
        <v>0</v>
      </c>
      <c r="L849" s="43">
        <f t="shared" si="1105"/>
        <v>0</v>
      </c>
      <c r="N849" s="43">
        <f t="shared" si="1106"/>
        <v>0</v>
      </c>
      <c r="P849" s="43">
        <f t="shared" si="1107"/>
        <v>0</v>
      </c>
      <c r="R849" s="43">
        <f t="shared" si="1108"/>
        <v>0</v>
      </c>
      <c r="T849" s="43">
        <f t="shared" si="1109"/>
        <v>0</v>
      </c>
      <c r="V849" s="43">
        <f t="shared" si="1110"/>
        <v>0</v>
      </c>
      <c r="X849" s="43">
        <f t="shared" si="1111"/>
        <v>0</v>
      </c>
      <c r="Z849" s="43">
        <f t="shared" si="1112"/>
        <v>0</v>
      </c>
      <c r="AB849" s="43">
        <f t="shared" si="1113"/>
        <v>0</v>
      </c>
      <c r="AD849" s="43">
        <f t="shared" si="1114"/>
        <v>0</v>
      </c>
      <c r="AF849" s="43">
        <f t="shared" si="1115"/>
        <v>0</v>
      </c>
      <c r="AH849" s="43">
        <f t="shared" si="1116"/>
        <v>0</v>
      </c>
      <c r="AJ849" s="43">
        <f t="shared" si="1117"/>
        <v>0</v>
      </c>
      <c r="AL849" s="43">
        <f t="shared" si="1118"/>
        <v>0</v>
      </c>
      <c r="AN849" s="43">
        <f t="shared" si="1119"/>
        <v>0</v>
      </c>
      <c r="AP849" s="43">
        <f t="shared" si="1120"/>
        <v>0</v>
      </c>
      <c r="AR849" s="43">
        <f t="shared" si="1121"/>
        <v>0</v>
      </c>
    </row>
    <row r="850" spans="1:45" ht="17.100000000000001" hidden="1" customHeight="1" outlineLevel="2" x14ac:dyDescent="0.25">
      <c r="D850" s="4" t="str">
        <f t="shared" si="1102"/>
        <v/>
      </c>
      <c r="F850" s="43">
        <f t="shared" si="1103"/>
        <v>0</v>
      </c>
      <c r="H850" s="43">
        <f t="shared" si="1104"/>
        <v>0</v>
      </c>
      <c r="J850" s="43">
        <f t="shared" si="1104"/>
        <v>0</v>
      </c>
      <c r="L850" s="43">
        <f t="shared" si="1105"/>
        <v>0</v>
      </c>
      <c r="N850" s="43">
        <f t="shared" si="1106"/>
        <v>0</v>
      </c>
      <c r="P850" s="43">
        <f t="shared" si="1107"/>
        <v>0</v>
      </c>
      <c r="R850" s="43">
        <f t="shared" si="1108"/>
        <v>0</v>
      </c>
      <c r="T850" s="43">
        <f t="shared" si="1109"/>
        <v>0</v>
      </c>
      <c r="V850" s="43">
        <f t="shared" si="1110"/>
        <v>0</v>
      </c>
      <c r="X850" s="43">
        <f t="shared" si="1111"/>
        <v>0</v>
      </c>
      <c r="Z850" s="43">
        <f t="shared" si="1112"/>
        <v>0</v>
      </c>
      <c r="AB850" s="43">
        <f t="shared" si="1113"/>
        <v>0</v>
      </c>
      <c r="AD850" s="43">
        <f t="shared" si="1114"/>
        <v>0</v>
      </c>
      <c r="AF850" s="43">
        <f t="shared" si="1115"/>
        <v>0</v>
      </c>
      <c r="AH850" s="43">
        <f t="shared" si="1116"/>
        <v>0</v>
      </c>
      <c r="AJ850" s="43">
        <f t="shared" si="1117"/>
        <v>0</v>
      </c>
      <c r="AL850" s="43">
        <f t="shared" si="1118"/>
        <v>0</v>
      </c>
      <c r="AN850" s="43">
        <f t="shared" si="1119"/>
        <v>0</v>
      </c>
      <c r="AP850" s="43">
        <f t="shared" si="1120"/>
        <v>0</v>
      </c>
      <c r="AR850" s="43">
        <f t="shared" si="1121"/>
        <v>0</v>
      </c>
    </row>
    <row r="851" spans="1:45" s="5" customFormat="1" ht="17.100000000000001" hidden="1" customHeight="1" outlineLevel="2" x14ac:dyDescent="0.25">
      <c r="A851" s="58"/>
      <c r="B851" s="58"/>
      <c r="C851" s="58"/>
      <c r="D851" s="58" t="str">
        <f t="shared" si="1102"/>
        <v/>
      </c>
      <c r="E851" s="60"/>
      <c r="F851" s="61">
        <f>SUM(F845:F850)</f>
        <v>0</v>
      </c>
      <c r="G851" s="60"/>
      <c r="H851" s="61">
        <f>SUM(H845:H850)</f>
        <v>0</v>
      </c>
      <c r="I851" s="60"/>
      <c r="J851" s="61">
        <f>SUM(J845:J850)</f>
        <v>0</v>
      </c>
      <c r="K851" s="60"/>
      <c r="L851" s="61">
        <f>SUM(L845:L850)</f>
        <v>0</v>
      </c>
      <c r="M851" s="60"/>
      <c r="N851" s="61">
        <f>SUM(N845:N850)</f>
        <v>0</v>
      </c>
      <c r="O851" s="60"/>
      <c r="P851" s="61">
        <f>SUM(P845:P850)</f>
        <v>0</v>
      </c>
      <c r="Q851" s="60"/>
      <c r="R851" s="61">
        <f>SUM(R845:R850)</f>
        <v>0</v>
      </c>
      <c r="S851" s="60"/>
      <c r="T851" s="61">
        <f>SUM(T845:T850)</f>
        <v>0</v>
      </c>
      <c r="U851" s="60"/>
      <c r="V851" s="61">
        <f>SUM(V845:V850)</f>
        <v>0</v>
      </c>
      <c r="W851" s="60"/>
      <c r="X851" s="61">
        <f>SUM(X845:X850)</f>
        <v>0</v>
      </c>
      <c r="Y851" s="60"/>
      <c r="Z851" s="61">
        <f>SUM(Z845:Z850)</f>
        <v>0</v>
      </c>
      <c r="AA851" s="60"/>
      <c r="AB851" s="61">
        <f>SUM(AB845:AB850)</f>
        <v>0</v>
      </c>
      <c r="AC851" s="60"/>
      <c r="AD851" s="61">
        <f>SUM(AD845:AD850)</f>
        <v>0</v>
      </c>
      <c r="AE851" s="60"/>
      <c r="AF851" s="61">
        <f>SUM(AF845:AF850)</f>
        <v>0</v>
      </c>
      <c r="AG851" s="60"/>
      <c r="AH851" s="61">
        <f>SUM(AH845:AH850)</f>
        <v>0</v>
      </c>
      <c r="AI851" s="60"/>
      <c r="AJ851" s="61">
        <f>SUM(AJ845:AJ850)</f>
        <v>0</v>
      </c>
      <c r="AK851" s="60"/>
      <c r="AL851" s="61">
        <f>SUM(AL845:AL850)</f>
        <v>0</v>
      </c>
      <c r="AM851" s="60"/>
      <c r="AN851" s="61">
        <f>SUM(AN845:AN850)</f>
        <v>0</v>
      </c>
      <c r="AO851" s="60"/>
      <c r="AP851" s="61">
        <f>SUM(AP845:AP850)</f>
        <v>0</v>
      </c>
      <c r="AQ851" s="60"/>
      <c r="AR851" s="61">
        <f>SUM(AR845:AR850)</f>
        <v>0</v>
      </c>
      <c r="AS851" s="60"/>
    </row>
    <row r="852" spans="1:45" ht="17.100000000000001" hidden="1" customHeight="1" outlineLevel="2" x14ac:dyDescent="0.25"/>
    <row r="853" spans="1:45" s="5" customFormat="1" ht="17.100000000000001" hidden="1" customHeight="1" outlineLevel="2" x14ac:dyDescent="0.25">
      <c r="A853" s="58"/>
      <c r="B853" s="58"/>
      <c r="C853" s="58"/>
      <c r="D853" s="58" t="str">
        <f>D808</f>
        <v/>
      </c>
      <c r="E853" s="60"/>
      <c r="F853" s="61">
        <f>SUM(F851,F840)</f>
        <v>0</v>
      </c>
      <c r="G853" s="60"/>
      <c r="H853" s="61">
        <f>SUM(H851,H840)</f>
        <v>0</v>
      </c>
      <c r="I853" s="60"/>
      <c r="J853" s="61">
        <f>SUM(J851,J840)</f>
        <v>0</v>
      </c>
      <c r="K853" s="60"/>
      <c r="L853" s="61">
        <f>SUM(L851,L840)</f>
        <v>0</v>
      </c>
      <c r="M853" s="60"/>
      <c r="N853" s="61">
        <f>SUM(N851,N840)</f>
        <v>0</v>
      </c>
      <c r="O853" s="60"/>
      <c r="P853" s="61">
        <f>SUM(P851,P840)</f>
        <v>0</v>
      </c>
      <c r="Q853" s="60"/>
      <c r="R853" s="61">
        <f>SUM(R851,R840)</f>
        <v>0</v>
      </c>
      <c r="S853" s="60"/>
      <c r="T853" s="61">
        <f>SUM(T851,T840)</f>
        <v>0</v>
      </c>
      <c r="U853" s="60"/>
      <c r="V853" s="61">
        <f>SUM(V851,V840)</f>
        <v>0</v>
      </c>
      <c r="W853" s="60"/>
      <c r="X853" s="61">
        <f>SUM(X851,X840)</f>
        <v>0</v>
      </c>
      <c r="Y853" s="60"/>
      <c r="Z853" s="61">
        <f>SUM(Z851,Z840)</f>
        <v>0</v>
      </c>
      <c r="AA853" s="60"/>
      <c r="AB853" s="61">
        <f>SUM(AB851,AB840)</f>
        <v>0</v>
      </c>
      <c r="AC853" s="60"/>
      <c r="AD853" s="61">
        <f>SUM(AD851,AD840)</f>
        <v>0</v>
      </c>
      <c r="AE853" s="60"/>
      <c r="AF853" s="61">
        <f>SUM(AF851,AF840)</f>
        <v>0</v>
      </c>
      <c r="AG853" s="60"/>
      <c r="AH853" s="61">
        <f>SUM(AH851,AH840)</f>
        <v>0</v>
      </c>
      <c r="AI853" s="60"/>
      <c r="AJ853" s="61">
        <f>SUM(AJ851,AJ840)</f>
        <v>0</v>
      </c>
      <c r="AK853" s="60"/>
      <c r="AL853" s="61">
        <f>SUM(AL851,AL840)</f>
        <v>0</v>
      </c>
      <c r="AM853" s="60"/>
      <c r="AN853" s="61">
        <f>SUM(AN851,AN840)</f>
        <v>0</v>
      </c>
      <c r="AO853" s="60"/>
      <c r="AP853" s="61">
        <f>SUM(AP851,AP840)</f>
        <v>0</v>
      </c>
      <c r="AQ853" s="60"/>
      <c r="AR853" s="61">
        <f>SUM(AR851,AR840)</f>
        <v>0</v>
      </c>
      <c r="AS853" s="60"/>
    </row>
    <row r="854" spans="1:45" ht="17.100000000000001" hidden="1" customHeight="1" outlineLevel="2" x14ac:dyDescent="0.25"/>
    <row r="855" spans="1:45" ht="17.100000000000001" customHeight="1" x14ac:dyDescent="0.25"/>
    <row r="856" spans="1:45" ht="17.100000000000001" customHeight="1" collapsed="1" x14ac:dyDescent="0.25">
      <c r="A856" s="40"/>
      <c r="B856" s="51"/>
      <c r="C856" s="44"/>
      <c r="D856" s="40" t="str">
        <f>D885</f>
        <v/>
      </c>
      <c r="E856" s="52"/>
      <c r="F856" s="53"/>
      <c r="G856" s="52"/>
      <c r="H856" s="53"/>
      <c r="I856" s="52"/>
      <c r="J856" s="53"/>
      <c r="K856" s="52"/>
      <c r="L856" s="53"/>
      <c r="M856" s="52"/>
      <c r="N856" s="53"/>
      <c r="O856" s="52"/>
      <c r="P856" s="53"/>
      <c r="Q856" s="52"/>
      <c r="R856" s="53"/>
      <c r="S856" s="52"/>
      <c r="T856" s="53"/>
      <c r="U856" s="52"/>
      <c r="V856" s="53"/>
      <c r="W856" s="52"/>
      <c r="X856" s="53"/>
      <c r="Y856" s="52"/>
      <c r="Z856" s="53"/>
      <c r="AA856" s="52"/>
      <c r="AB856" s="53"/>
      <c r="AC856" s="52"/>
      <c r="AD856" s="53"/>
      <c r="AE856" s="52"/>
      <c r="AF856" s="53"/>
      <c r="AG856" s="52"/>
      <c r="AH856" s="53"/>
      <c r="AI856" s="52"/>
      <c r="AJ856" s="53"/>
      <c r="AK856" s="52"/>
      <c r="AL856" s="53"/>
      <c r="AM856" s="52"/>
      <c r="AN856" s="53"/>
      <c r="AO856" s="52"/>
      <c r="AP856" s="53"/>
      <c r="AQ856" s="52"/>
      <c r="AR856" s="53"/>
      <c r="AS856" s="52"/>
    </row>
    <row r="857" spans="1:45" ht="17.100000000000001" hidden="1" customHeight="1" outlineLevel="1" x14ac:dyDescent="0.25"/>
    <row r="858" spans="1:45" ht="17.100000000000001" hidden="1" customHeight="1" outlineLevel="1" collapsed="1" x14ac:dyDescent="0.25">
      <c r="A858" s="54"/>
      <c r="B858" s="54"/>
      <c r="C858" s="55"/>
      <c r="D858" s="54" t="s">
        <v>123</v>
      </c>
      <c r="E858" s="56"/>
      <c r="F858" s="57"/>
      <c r="G858" s="56"/>
      <c r="H858" s="57"/>
      <c r="I858" s="56"/>
      <c r="J858" s="57"/>
      <c r="K858" s="56"/>
      <c r="L858" s="57"/>
      <c r="M858" s="56"/>
      <c r="N858" s="57"/>
      <c r="O858" s="56"/>
      <c r="P858" s="57"/>
      <c r="Q858" s="56"/>
      <c r="R858" s="57"/>
      <c r="S858" s="56"/>
      <c r="T858" s="57"/>
      <c r="U858" s="56"/>
      <c r="V858" s="57"/>
      <c r="W858" s="56"/>
      <c r="X858" s="57"/>
      <c r="Y858" s="56"/>
      <c r="Z858" s="57"/>
      <c r="AA858" s="56"/>
      <c r="AB858" s="57"/>
      <c r="AC858" s="56"/>
      <c r="AD858" s="57"/>
      <c r="AE858" s="56"/>
      <c r="AF858" s="57"/>
      <c r="AG858" s="56"/>
      <c r="AH858" s="57"/>
      <c r="AI858" s="56"/>
      <c r="AJ858" s="57"/>
      <c r="AK858" s="56"/>
      <c r="AL858" s="57"/>
      <c r="AM858" s="56"/>
      <c r="AN858" s="57"/>
      <c r="AO858" s="56"/>
      <c r="AP858" s="57"/>
      <c r="AQ858" s="56"/>
      <c r="AR858" s="57"/>
      <c r="AS858" s="56"/>
    </row>
    <row r="859" spans="1:45" ht="17.100000000000001" hidden="1" customHeight="1" outlineLevel="2" x14ac:dyDescent="0.25"/>
    <row r="860" spans="1:45" s="5" customFormat="1" ht="17.100000000000001" hidden="1" customHeight="1" outlineLevel="2" x14ac:dyDescent="0.25">
      <c r="A860" s="58"/>
      <c r="B860" s="58">
        <f>B856</f>
        <v>0</v>
      </c>
      <c r="C860" s="59">
        <v>199</v>
      </c>
      <c r="D860" s="58" t="e">
        <f>VLOOKUP($B860&amp;$C860,GA[],2,FALSE)&amp;"  -  PY"</f>
        <v>#N/A</v>
      </c>
      <c r="E860" s="60"/>
      <c r="F860" s="61">
        <f>SUMIFS(
     UA[AmountYTD],
     UA[CompanyShortName],F$5,
     UA[Source],Source,
     UA[Year],YearEndYear,
     UA[Month],YearEnd,
     UA[AccountCode],$B860&amp;$C860,
     UA[GroupStructure],GroupStructure
  )</f>
        <v>0</v>
      </c>
      <c r="G860" s="60"/>
      <c r="H860" s="61">
        <f>SUMIFS(
     UA[AmountYTD],
     UA[CompanyShortName],H$5,
     UA[Source],Source,
     UA[Year],YearEndYear,
     UA[Month],YearEnd,
     UA[AccountCode],$B860&amp;$C860,
     UA[GroupStructure],GroupStructure
  )</f>
        <v>0</v>
      </c>
      <c r="I860" s="60"/>
      <c r="J860" s="61">
        <f>SUMIFS(
     UA[AmountYTD],
     UA[CompanyShortName],J$5,
     UA[Source],Source,
     UA[Year],YearEndYear,
     UA[Month],YearEnd,
     UA[AccountCode],$B860&amp;$C860,
     UA[GroupStructure],GroupStructure
  )</f>
        <v>0</v>
      </c>
      <c r="K860" s="60"/>
      <c r="L860" s="61">
        <f>SUMIFS(
     UA[AmountYTD],
     UA[CompanyShortName],L$5,
     UA[Source],Source,
     UA[Year],YearEndYear,
     UA[Month],YearEnd,
     UA[AccountCode],$B860&amp;$C860,
     UA[GroupStructure],GroupStructure
  )</f>
        <v>0</v>
      </c>
      <c r="M860" s="60"/>
      <c r="N860" s="61">
        <f>SUMIFS(
     UA[AmountYTD],
     UA[CompanyShortName],N$5,
     UA[Source],Source,
     UA[Year],YearEndYear,
     UA[Month],YearEnd,
     UA[AccountCode],$B860&amp;$C860,
     UA[GroupStructure],GroupStructure
  )</f>
        <v>0</v>
      </c>
      <c r="O860" s="60"/>
      <c r="P860" s="61">
        <f>SUMIFS(
     UA[AmountYTD],
     UA[CompanyShortName],P$5,
     UA[Source],Source,
     UA[Year],YearEndYear,
     UA[Month],YearEnd,
     UA[AccountCode],$B860&amp;$C860,
     UA[GroupStructure],GroupStructure
  )</f>
        <v>0</v>
      </c>
      <c r="Q860" s="60"/>
      <c r="R860" s="61">
        <f>SUMIFS(
     UA[AmountYTD],
     UA[CompanyShortName],R$5,
     UA[Source],Source,
     UA[Year],YearEndYear,
     UA[Month],YearEnd,
     UA[AccountCode],$B860&amp;$C860,
     UA[GroupStructure],GroupStructure
  )</f>
        <v>0</v>
      </c>
      <c r="S860" s="60"/>
      <c r="T860" s="61">
        <f>SUMIFS(
     UA[AmountYTD],
     UA[CompanyShortName],T$5,
     UA[Source],Source,
     UA[Year],YearEndYear,
     UA[Month],YearEnd,
     UA[AccountCode],$B860&amp;$C860,
     UA[GroupStructure],GroupStructure
  )</f>
        <v>0</v>
      </c>
      <c r="U860" s="60"/>
      <c r="V860" s="61">
        <f>SUMIFS(
     UA[AmountYTD],
     UA[CompanyShortName],V$5,
     UA[Source],Source,
     UA[Year],YearEndYear,
     UA[Month],YearEnd,
     UA[AccountCode],$B860&amp;$C860,
     UA[GroupStructure],GroupStructure
  )</f>
        <v>0</v>
      </c>
      <c r="W860" s="60"/>
      <c r="X860" s="61">
        <f>SUMIFS(
     UA[AmountYTD],
     UA[CompanyShortName],X$5,
     UA[Source],Source,
     UA[Year],YearEndYear,
     UA[Month],YearEnd,
     UA[AccountCode],$B860&amp;$C860,
     UA[GroupStructure],GroupStructure
  )</f>
        <v>0</v>
      </c>
      <c r="Y860" s="60"/>
      <c r="Z860" s="61">
        <f>SUMIFS(
     UA[AmountYTD],
     UA[CompanyShortName],Z$5,
     UA[Source],Source,
     UA[Year],YearEndYear,
     UA[Month],YearEnd,
     UA[AccountCode],$B860&amp;$C860,
     UA[GroupStructure],GroupStructure
  )</f>
        <v>0</v>
      </c>
      <c r="AA860" s="60"/>
      <c r="AB860" s="61">
        <f>SUMIFS(
     UA[AmountYTD],
     UA[CompanyShortName],AB$5,
     UA[Source],Source,
     UA[Year],YearEndYear,
     UA[Month],YearEnd,
     UA[AccountCode],$B860&amp;$C860,
     UA[GroupStructure],GroupStructure
  )</f>
        <v>0</v>
      </c>
      <c r="AC860" s="60"/>
      <c r="AD860" s="61">
        <f>SUMIFS(
     UA[AmountYTD],
     UA[CompanyShortName],AD$5,
     UA[Source],Source,
     UA[Year],YearEndYear,
     UA[Month],YearEnd,
     UA[AccountCode],$B860&amp;$C860,
     UA[GroupStructure],GroupStructure
  )</f>
        <v>0</v>
      </c>
      <c r="AE860" s="60"/>
      <c r="AF860" s="61">
        <f>SUMIFS(
     UA[AmountYTD],
     UA[CompanyShortName],AF$5,
     UA[Source],Source,
     UA[Year],YearEndYear,
     UA[Month],YearEnd,
     UA[AccountCode],$B860&amp;$C860,
     UA[GroupStructure],GroupStructure
  )</f>
        <v>0</v>
      </c>
      <c r="AG860" s="60"/>
      <c r="AH860" s="61">
        <f>SUMIFS(
     UA[AmountYTD],
     UA[CompanyShortName],AH$5,
     UA[Source],Source,
     UA[Year],YearEndYear,
     UA[Month],YearEnd,
     UA[AccountCode],$B860&amp;$C860,
     UA[GroupStructure],GroupStructure
  )</f>
        <v>0</v>
      </c>
      <c r="AI860" s="60"/>
      <c r="AJ860" s="61">
        <f>SUMIFS(
     UA[AmountYTD],
     UA[CompanyShortName],AJ$5,
     UA[Source],Source,
     UA[Year],YearEndYear,
     UA[Month],YearEnd,
     UA[AccountCode],$B860&amp;$C860,
     UA[GroupStructure],GroupStructure
  )</f>
        <v>0</v>
      </c>
      <c r="AK860" s="60"/>
      <c r="AL860" s="61">
        <f>SUMIFS(
     UA[AmountYTD],
     UA[CompanyShortName],AL$5,
     UA[Source],Source,
     UA[Year],YearEndYear,
     UA[Month],YearEnd,
     UA[AccountCode],$B860&amp;$C860,
     UA[GroupStructure],GroupStructure
  )</f>
        <v>0</v>
      </c>
      <c r="AM860" s="60"/>
      <c r="AN860" s="61">
        <f>SUMIFS(
     UA[AmountYTD],
     UA[CompanyShortName],AN$5,
     UA[Source],Source,
     UA[Year],YearEndYear,
     UA[Month],YearEnd,
     UA[AccountCode],$B860&amp;$C860,
     UA[GroupStructure],GroupStructure
  )</f>
        <v>0</v>
      </c>
      <c r="AO860" s="60"/>
      <c r="AP860" s="61">
        <f>SUMIFS(
     UA[AmountYTD],
     UA[CompanyShortName],AP$5,
     UA[Source],Source,
     UA[Year],YearEndYear,
     UA[Month],YearEnd,
     UA[AccountCode],$B860&amp;$C860,
     UA[GroupStructure],GroupStructure
  )</f>
        <v>0</v>
      </c>
      <c r="AQ860" s="60"/>
      <c r="AR860" s="61">
        <f>SUMIFS(
     UA[AmountYTD],
     UA[CompanyShortName],AR$5,
     UA[Source],Source,
     UA[Year],YearEndYear,
     UA[Month],YearEnd,
     UA[AccountCode],$B860&amp;$C860,
     UA[GroupStructure],GroupStructure
  )</f>
        <v>0</v>
      </c>
      <c r="AS860" s="60"/>
    </row>
    <row r="861" spans="1:45" ht="17.100000000000001" hidden="1" customHeight="1" outlineLevel="2" x14ac:dyDescent="0.25">
      <c r="D861" s="4" t="s">
        <v>124</v>
      </c>
      <c r="F861" s="43">
        <f>F863-F860</f>
        <v>0</v>
      </c>
      <c r="H861" s="43">
        <f>H863-H860</f>
        <v>0</v>
      </c>
      <c r="J861" s="43">
        <f>J863-J860</f>
        <v>0</v>
      </c>
      <c r="L861" s="43">
        <f>L863-L860</f>
        <v>0</v>
      </c>
      <c r="N861" s="43">
        <f>N863-N860</f>
        <v>0</v>
      </c>
      <c r="P861" s="43">
        <f>P863-P860</f>
        <v>0</v>
      </c>
      <c r="R861" s="43">
        <f>R863-R860</f>
        <v>0</v>
      </c>
      <c r="T861" s="43">
        <f>T863-T860</f>
        <v>0</v>
      </c>
      <c r="V861" s="43">
        <f>V863-V860</f>
        <v>0</v>
      </c>
      <c r="X861" s="43">
        <f>X863-X860</f>
        <v>0</v>
      </c>
      <c r="Z861" s="43">
        <f>Z863-Z860</f>
        <v>0</v>
      </c>
      <c r="AB861" s="43">
        <f>AB863-AB860</f>
        <v>0</v>
      </c>
      <c r="AD861" s="43">
        <f>AD863-AD860</f>
        <v>0</v>
      </c>
      <c r="AF861" s="43">
        <f>AF863-AF860</f>
        <v>0</v>
      </c>
      <c r="AH861" s="43">
        <f>AH863-AH860</f>
        <v>0</v>
      </c>
      <c r="AJ861" s="43">
        <f>AJ863-AJ860</f>
        <v>0</v>
      </c>
      <c r="AL861" s="43">
        <f>AL863-AL860</f>
        <v>0</v>
      </c>
      <c r="AN861" s="43">
        <f>AN863-AN860</f>
        <v>0</v>
      </c>
      <c r="AP861" s="43">
        <f>AP863-AP860</f>
        <v>0</v>
      </c>
      <c r="AR861" s="43">
        <f>AR863-AR860</f>
        <v>0</v>
      </c>
    </row>
    <row r="862" spans="1:45" ht="17.100000000000001" hidden="1" customHeight="1" outlineLevel="2" x14ac:dyDescent="0.25"/>
    <row r="863" spans="1:45" ht="17.100000000000001" hidden="1" customHeight="1" outlineLevel="2" x14ac:dyDescent="0.25">
      <c r="B863" s="4">
        <f>B860</f>
        <v>0</v>
      </c>
      <c r="C863" s="41">
        <v>110</v>
      </c>
      <c r="D863" s="4" t="str">
        <f>IFERROR(VLOOKUP($B863&amp;$C863,GA[],2,FALSE),"")</f>
        <v/>
      </c>
      <c r="F863" s="43">
        <f>SUMIFS(
     UA[AmountYTD],
     UA[CompanyShortName],F$5,
     UA[Source],Source,
     UA[Year],Year,
     UA[Month],Month,
     UA[AccountCode],$B863&amp;$C863,
     UA[GroupStructure],GroupStructure
  )</f>
        <v>0</v>
      </c>
      <c r="H863" s="43">
        <f>SUMIFS(
     UA[AmountYTD],
     UA[CompanyShortName],H$5,
     UA[Source],Source,
     UA[Year],Year,
     UA[Month],Month,
     UA[AccountCode],$B863&amp;$C863,
     UA[GroupStructure],GroupStructure
  )</f>
        <v>0</v>
      </c>
      <c r="J863" s="43">
        <f>SUMIFS(
     UA[AmountYTD],
     UA[CompanyShortName],J$5,
     UA[Source],Source,
     UA[Year],Year,
     UA[Month],Month,
     UA[AccountCode],$B863&amp;$C863,
     UA[GroupStructure],GroupStructure
  )</f>
        <v>0</v>
      </c>
      <c r="L863" s="43">
        <f>SUMIFS(
     UA[AmountYTD],
     UA[CompanyShortName],L$5,
     UA[Source],Source,
     UA[Year],Year,
     UA[Month],Month,
     UA[AccountCode],$B863&amp;$C863,
     UA[GroupStructure],GroupStructure
  )</f>
        <v>0</v>
      </c>
      <c r="N863" s="43">
        <f>SUMIFS(
     UA[AmountYTD],
     UA[CompanyShortName],N$5,
     UA[Source],Source,
     UA[Year],Year,
     UA[Month],Month,
     UA[AccountCode],$B863&amp;$C863,
     UA[GroupStructure],GroupStructure
  )</f>
        <v>0</v>
      </c>
      <c r="P863" s="43">
        <f>SUMIFS(
     UA[AmountYTD],
     UA[CompanyShortName],P$5,
     UA[Source],Source,
     UA[Year],Year,
     UA[Month],Month,
     UA[AccountCode],$B863&amp;$C863,
     UA[GroupStructure],GroupStructure
  )</f>
        <v>0</v>
      </c>
      <c r="R863" s="43">
        <f>SUMIFS(
     UA[AmountYTD],
     UA[CompanyShortName],R$5,
     UA[Source],Source,
     UA[Year],Year,
     UA[Month],Month,
     UA[AccountCode],$B863&amp;$C863,
     UA[GroupStructure],GroupStructure
  )</f>
        <v>0</v>
      </c>
      <c r="T863" s="43">
        <f>SUMIFS(
     UA[AmountYTD],
     UA[CompanyShortName],T$5,
     UA[Source],Source,
     UA[Year],Year,
     UA[Month],Month,
     UA[AccountCode],$B863&amp;$C863,
     UA[GroupStructure],GroupStructure
  )</f>
        <v>0</v>
      </c>
      <c r="V863" s="43">
        <f>SUMIFS(
     UA[AmountYTD],
     UA[CompanyShortName],V$5,
     UA[Source],Source,
     UA[Year],Year,
     UA[Month],Month,
     UA[AccountCode],$B863&amp;$C863,
     UA[GroupStructure],GroupStructure
  )</f>
        <v>0</v>
      </c>
      <c r="X863" s="43">
        <f>SUMIFS(
     UA[AmountYTD],
     UA[CompanyShortName],X$5,
     UA[Source],Source,
     UA[Year],Year,
     UA[Month],Month,
     UA[AccountCode],$B863&amp;$C863,
     UA[GroupStructure],GroupStructure
  )</f>
        <v>0</v>
      </c>
      <c r="Z863" s="43">
        <f>SUMIFS(
     UA[AmountYTD],
     UA[CompanyShortName],Z$5,
     UA[Source],Source,
     UA[Year],Year,
     UA[Month],Month,
     UA[AccountCode],$B863&amp;$C863,
     UA[GroupStructure],GroupStructure
  )</f>
        <v>0</v>
      </c>
      <c r="AB863" s="43">
        <f>SUMIFS(
     UA[AmountYTD],
     UA[CompanyShortName],AB$5,
     UA[Source],Source,
     UA[Year],Year,
     UA[Month],Month,
     UA[AccountCode],$B863&amp;$C863,
     UA[GroupStructure],GroupStructure
  )</f>
        <v>0</v>
      </c>
      <c r="AD863" s="43">
        <f>SUMIFS(
     UA[AmountYTD],
     UA[CompanyShortName],AD$5,
     UA[Source],Source,
     UA[Year],Year,
     UA[Month],Month,
     UA[AccountCode],$B863&amp;$C863,
     UA[GroupStructure],GroupStructure
  )</f>
        <v>0</v>
      </c>
      <c r="AF863" s="43">
        <f>SUMIFS(
     UA[AmountYTD],
     UA[CompanyShortName],AF$5,
     UA[Source],Source,
     UA[Year],Year,
     UA[Month],Month,
     UA[AccountCode],$B863&amp;$C863,
     UA[GroupStructure],GroupStructure
  )</f>
        <v>0</v>
      </c>
      <c r="AH863" s="43">
        <f>SUMIFS(
     UA[AmountYTD],
     UA[CompanyShortName],AH$5,
     UA[Source],Source,
     UA[Year],Year,
     UA[Month],Month,
     UA[AccountCode],$B863&amp;$C863,
     UA[GroupStructure],GroupStructure
  )</f>
        <v>0</v>
      </c>
      <c r="AJ863" s="43">
        <f>SUMIFS(
     UA[AmountYTD],
     UA[CompanyShortName],AJ$5,
     UA[Source],Source,
     UA[Year],Year,
     UA[Month],Month,
     UA[AccountCode],$B863&amp;$C863,
     UA[GroupStructure],GroupStructure
  )</f>
        <v>0</v>
      </c>
      <c r="AL863" s="43">
        <f>SUMIFS(
     UA[AmountYTD],
     UA[CompanyShortName],AL$5,
     UA[Source],Source,
     UA[Year],Year,
     UA[Month],Month,
     UA[AccountCode],$B863&amp;$C863,
     UA[GroupStructure],GroupStructure
  )</f>
        <v>0</v>
      </c>
      <c r="AN863" s="43">
        <f>SUMIFS(
     UA[AmountYTD],
     UA[CompanyShortName],AN$5,
     UA[Source],Source,
     UA[Year],Year,
     UA[Month],Month,
     UA[AccountCode],$B863&amp;$C863,
     UA[GroupStructure],GroupStructure
  )</f>
        <v>0</v>
      </c>
      <c r="AP863" s="43">
        <f>SUMIFS(
     UA[AmountYTD],
     UA[CompanyShortName],AP$5,
     UA[Source],Source,
     UA[Year],Year,
     UA[Month],Month,
     UA[AccountCode],$B863&amp;$C863,
     UA[GroupStructure],GroupStructure
  )</f>
        <v>0</v>
      </c>
      <c r="AR863" s="43">
        <f>SUMIFS(
     UA[AmountYTD],
     UA[CompanyShortName],AR$5,
     UA[Source],Source,
     UA[Year],Year,
     UA[Month],Month,
     UA[AccountCode],$B863&amp;$C863,
     UA[GroupStructure],GroupStructure
  )</f>
        <v>0</v>
      </c>
    </row>
    <row r="864" spans="1:45" ht="17.100000000000001" hidden="1" customHeight="1" outlineLevel="2" x14ac:dyDescent="0.25">
      <c r="B864" s="4">
        <f t="shared" ref="B864:B870" si="1122">B863</f>
        <v>0</v>
      </c>
      <c r="C864" s="4">
        <f t="shared" ref="C864:C869" si="1123">C863+10</f>
        <v>120</v>
      </c>
      <c r="D864" s="4" t="str">
        <f>IFERROR(VLOOKUP($B864&amp;$C864,GA[],2,FALSE),"")</f>
        <v/>
      </c>
      <c r="F864" s="43">
        <f>SUMIFS(
     UA[AmountYTD],
     UA[CompanyShortName],F$5,
     UA[Source],Source,
     UA[Year],Year,
     UA[Month],Month,
     UA[AccountCode],$B864&amp;$C864,
     UA[GroupStructure],GroupStructure
  )</f>
        <v>0</v>
      </c>
      <c r="H864" s="43">
        <f>SUMIFS(
     UA[AmountYTD],
     UA[CompanyShortName],H$5,
     UA[Source],Source,
     UA[Year],Year,
     UA[Month],Month,
     UA[AccountCode],$B864&amp;$C864,
     UA[GroupStructure],GroupStructure
  )</f>
        <v>0</v>
      </c>
      <c r="J864" s="43">
        <f>SUMIFS(
     UA[AmountYTD],
     UA[CompanyShortName],J$5,
     UA[Source],Source,
     UA[Year],Year,
     UA[Month],Month,
     UA[AccountCode],$B864&amp;$C864,
     UA[GroupStructure],GroupStructure
  )</f>
        <v>0</v>
      </c>
      <c r="L864" s="43">
        <f>SUMIFS(
     UA[AmountYTD],
     UA[CompanyShortName],L$5,
     UA[Source],Source,
     UA[Year],Year,
     UA[Month],Month,
     UA[AccountCode],$B864&amp;$C864,
     UA[GroupStructure],GroupStructure
  )</f>
        <v>0</v>
      </c>
      <c r="N864" s="43">
        <f>SUMIFS(
     UA[AmountYTD],
     UA[CompanyShortName],N$5,
     UA[Source],Source,
     UA[Year],Year,
     UA[Month],Month,
     UA[AccountCode],$B864&amp;$C864,
     UA[GroupStructure],GroupStructure
  )</f>
        <v>0</v>
      </c>
      <c r="P864" s="43">
        <f>SUMIFS(
     UA[AmountYTD],
     UA[CompanyShortName],P$5,
     UA[Source],Source,
     UA[Year],Year,
     UA[Month],Month,
     UA[AccountCode],$B864&amp;$C864,
     UA[GroupStructure],GroupStructure
  )</f>
        <v>0</v>
      </c>
      <c r="R864" s="43">
        <f>SUMIFS(
     UA[AmountYTD],
     UA[CompanyShortName],R$5,
     UA[Source],Source,
     UA[Year],Year,
     UA[Month],Month,
     UA[AccountCode],$B864&amp;$C864,
     UA[GroupStructure],GroupStructure
  )</f>
        <v>0</v>
      </c>
      <c r="T864" s="43">
        <f>SUMIFS(
     UA[AmountYTD],
     UA[CompanyShortName],T$5,
     UA[Source],Source,
     UA[Year],Year,
     UA[Month],Month,
     UA[AccountCode],$B864&amp;$C864,
     UA[GroupStructure],GroupStructure
  )</f>
        <v>0</v>
      </c>
      <c r="V864" s="43">
        <f>SUMIFS(
     UA[AmountYTD],
     UA[CompanyShortName],V$5,
     UA[Source],Source,
     UA[Year],Year,
     UA[Month],Month,
     UA[AccountCode],$B864&amp;$C864,
     UA[GroupStructure],GroupStructure
  )</f>
        <v>0</v>
      </c>
      <c r="X864" s="43">
        <f>SUMIFS(
     UA[AmountYTD],
     UA[CompanyShortName],X$5,
     UA[Source],Source,
     UA[Year],Year,
     UA[Month],Month,
     UA[AccountCode],$B864&amp;$C864,
     UA[GroupStructure],GroupStructure
  )</f>
        <v>0</v>
      </c>
      <c r="Z864" s="43">
        <f>SUMIFS(
     UA[AmountYTD],
     UA[CompanyShortName],Z$5,
     UA[Source],Source,
     UA[Year],Year,
     UA[Month],Month,
     UA[AccountCode],$B864&amp;$C864,
     UA[GroupStructure],GroupStructure
  )</f>
        <v>0</v>
      </c>
      <c r="AB864" s="43">
        <f>SUMIFS(
     UA[AmountYTD],
     UA[CompanyShortName],AB$5,
     UA[Source],Source,
     UA[Year],Year,
     UA[Month],Month,
     UA[AccountCode],$B864&amp;$C864,
     UA[GroupStructure],GroupStructure
  )</f>
        <v>0</v>
      </c>
      <c r="AD864" s="43">
        <f>SUMIFS(
     UA[AmountYTD],
     UA[CompanyShortName],AD$5,
     UA[Source],Source,
     UA[Year],Year,
     UA[Month],Month,
     UA[AccountCode],$B864&amp;$C864,
     UA[GroupStructure],GroupStructure
  )</f>
        <v>0</v>
      </c>
      <c r="AF864" s="43">
        <f>SUMIFS(
     UA[AmountYTD],
     UA[CompanyShortName],AF$5,
     UA[Source],Source,
     UA[Year],Year,
     UA[Month],Month,
     UA[AccountCode],$B864&amp;$C864,
     UA[GroupStructure],GroupStructure
  )</f>
        <v>0</v>
      </c>
      <c r="AH864" s="43">
        <f>SUMIFS(
     UA[AmountYTD],
     UA[CompanyShortName],AH$5,
     UA[Source],Source,
     UA[Year],Year,
     UA[Month],Month,
     UA[AccountCode],$B864&amp;$C864,
     UA[GroupStructure],GroupStructure
  )</f>
        <v>0</v>
      </c>
      <c r="AJ864" s="43">
        <f>SUMIFS(
     UA[AmountYTD],
     UA[CompanyShortName],AJ$5,
     UA[Source],Source,
     UA[Year],Year,
     UA[Month],Month,
     UA[AccountCode],$B864&amp;$C864,
     UA[GroupStructure],GroupStructure
  )</f>
        <v>0</v>
      </c>
      <c r="AL864" s="43">
        <f>SUMIFS(
     UA[AmountYTD],
     UA[CompanyShortName],AL$5,
     UA[Source],Source,
     UA[Year],Year,
     UA[Month],Month,
     UA[AccountCode],$B864&amp;$C864,
     UA[GroupStructure],GroupStructure
  )</f>
        <v>0</v>
      </c>
      <c r="AN864" s="43">
        <f>SUMIFS(
     UA[AmountYTD],
     UA[CompanyShortName],AN$5,
     UA[Source],Source,
     UA[Year],Year,
     UA[Month],Month,
     UA[AccountCode],$B864&amp;$C864,
     UA[GroupStructure],GroupStructure
  )</f>
        <v>0</v>
      </c>
      <c r="AP864" s="43">
        <f>SUMIFS(
     UA[AmountYTD],
     UA[CompanyShortName],AP$5,
     UA[Source],Source,
     UA[Year],Year,
     UA[Month],Month,
     UA[AccountCode],$B864&amp;$C864,
     UA[GroupStructure],GroupStructure
  )</f>
        <v>0</v>
      </c>
      <c r="AR864" s="43">
        <f>SUMIFS(
     UA[AmountYTD],
     UA[CompanyShortName],AR$5,
     UA[Source],Source,
     UA[Year],Year,
     UA[Month],Month,
     UA[AccountCode],$B864&amp;$C864,
     UA[GroupStructure],GroupStructure
  )</f>
        <v>0</v>
      </c>
    </row>
    <row r="865" spans="1:45" ht="17.100000000000001" hidden="1" customHeight="1" outlineLevel="2" x14ac:dyDescent="0.25">
      <c r="B865" s="4">
        <f t="shared" si="1122"/>
        <v>0</v>
      </c>
      <c r="C865" s="4">
        <f t="shared" si="1123"/>
        <v>130</v>
      </c>
      <c r="D865" s="4" t="str">
        <f>IFERROR(VLOOKUP($B865&amp;$C865,GA[],2,FALSE),"")</f>
        <v/>
      </c>
      <c r="F865" s="43">
        <f>SUMIFS(
     UA[AmountYTD],
     UA[CompanyShortName],F$5,
     UA[Source],Source,
     UA[Year],Year,
     UA[Month],Month,
     UA[AccountCode],$B865&amp;$C865,
     UA[GroupStructure],GroupStructure
  )</f>
        <v>0</v>
      </c>
      <c r="H865" s="43">
        <f>SUMIFS(
     UA[AmountYTD],
     UA[CompanyShortName],H$5,
     UA[Source],Source,
     UA[Year],Year,
     UA[Month],Month,
     UA[AccountCode],$B865&amp;$C865,
     UA[GroupStructure],GroupStructure
  )</f>
        <v>0</v>
      </c>
      <c r="J865" s="43">
        <f>SUMIFS(
     UA[AmountYTD],
     UA[CompanyShortName],J$5,
     UA[Source],Source,
     UA[Year],Year,
     UA[Month],Month,
     UA[AccountCode],$B865&amp;$C865,
     UA[GroupStructure],GroupStructure
  )</f>
        <v>0</v>
      </c>
      <c r="L865" s="43">
        <f>SUMIFS(
     UA[AmountYTD],
     UA[CompanyShortName],L$5,
     UA[Source],Source,
     UA[Year],Year,
     UA[Month],Month,
     UA[AccountCode],$B865&amp;$C865,
     UA[GroupStructure],GroupStructure
  )</f>
        <v>0</v>
      </c>
      <c r="N865" s="43">
        <f>SUMIFS(
     UA[AmountYTD],
     UA[CompanyShortName],N$5,
     UA[Source],Source,
     UA[Year],Year,
     UA[Month],Month,
     UA[AccountCode],$B865&amp;$C865,
     UA[GroupStructure],GroupStructure
  )</f>
        <v>0</v>
      </c>
      <c r="P865" s="43">
        <f>SUMIFS(
     UA[AmountYTD],
     UA[CompanyShortName],P$5,
     UA[Source],Source,
     UA[Year],Year,
     UA[Month],Month,
     UA[AccountCode],$B865&amp;$C865,
     UA[GroupStructure],GroupStructure
  )</f>
        <v>0</v>
      </c>
      <c r="R865" s="43">
        <f>SUMIFS(
     UA[AmountYTD],
     UA[CompanyShortName],R$5,
     UA[Source],Source,
     UA[Year],Year,
     UA[Month],Month,
     UA[AccountCode],$B865&amp;$C865,
     UA[GroupStructure],GroupStructure
  )</f>
        <v>0</v>
      </c>
      <c r="T865" s="43">
        <f>SUMIFS(
     UA[AmountYTD],
     UA[CompanyShortName],T$5,
     UA[Source],Source,
     UA[Year],Year,
     UA[Month],Month,
     UA[AccountCode],$B865&amp;$C865,
     UA[GroupStructure],GroupStructure
  )</f>
        <v>0</v>
      </c>
      <c r="V865" s="43">
        <f>SUMIFS(
     UA[AmountYTD],
     UA[CompanyShortName],V$5,
     UA[Source],Source,
     UA[Year],Year,
     UA[Month],Month,
     UA[AccountCode],$B865&amp;$C865,
     UA[GroupStructure],GroupStructure
  )</f>
        <v>0</v>
      </c>
      <c r="X865" s="43">
        <f>SUMIFS(
     UA[AmountYTD],
     UA[CompanyShortName],X$5,
     UA[Source],Source,
     UA[Year],Year,
     UA[Month],Month,
     UA[AccountCode],$B865&amp;$C865,
     UA[GroupStructure],GroupStructure
  )</f>
        <v>0</v>
      </c>
      <c r="Z865" s="43">
        <f>SUMIFS(
     UA[AmountYTD],
     UA[CompanyShortName],Z$5,
     UA[Source],Source,
     UA[Year],Year,
     UA[Month],Month,
     UA[AccountCode],$B865&amp;$C865,
     UA[GroupStructure],GroupStructure
  )</f>
        <v>0</v>
      </c>
      <c r="AB865" s="43">
        <f>SUMIFS(
     UA[AmountYTD],
     UA[CompanyShortName],AB$5,
     UA[Source],Source,
     UA[Year],Year,
     UA[Month],Month,
     UA[AccountCode],$B865&amp;$C865,
     UA[GroupStructure],GroupStructure
  )</f>
        <v>0</v>
      </c>
      <c r="AD865" s="43">
        <f>SUMIFS(
     UA[AmountYTD],
     UA[CompanyShortName],AD$5,
     UA[Source],Source,
     UA[Year],Year,
     UA[Month],Month,
     UA[AccountCode],$B865&amp;$C865,
     UA[GroupStructure],GroupStructure
  )</f>
        <v>0</v>
      </c>
      <c r="AF865" s="43">
        <f>SUMIFS(
     UA[AmountYTD],
     UA[CompanyShortName],AF$5,
     UA[Source],Source,
     UA[Year],Year,
     UA[Month],Month,
     UA[AccountCode],$B865&amp;$C865,
     UA[GroupStructure],GroupStructure
  )</f>
        <v>0</v>
      </c>
      <c r="AH865" s="43">
        <f>SUMIFS(
     UA[AmountYTD],
     UA[CompanyShortName],AH$5,
     UA[Source],Source,
     UA[Year],Year,
     UA[Month],Month,
     UA[AccountCode],$B865&amp;$C865,
     UA[GroupStructure],GroupStructure
  )</f>
        <v>0</v>
      </c>
      <c r="AJ865" s="43">
        <f>SUMIFS(
     UA[AmountYTD],
     UA[CompanyShortName],AJ$5,
     UA[Source],Source,
     UA[Year],Year,
     UA[Month],Month,
     UA[AccountCode],$B865&amp;$C865,
     UA[GroupStructure],GroupStructure
  )</f>
        <v>0</v>
      </c>
      <c r="AL865" s="43">
        <f>SUMIFS(
     UA[AmountYTD],
     UA[CompanyShortName],AL$5,
     UA[Source],Source,
     UA[Year],Year,
     UA[Month],Month,
     UA[AccountCode],$B865&amp;$C865,
     UA[GroupStructure],GroupStructure
  )</f>
        <v>0</v>
      </c>
      <c r="AN865" s="43">
        <f>SUMIFS(
     UA[AmountYTD],
     UA[CompanyShortName],AN$5,
     UA[Source],Source,
     UA[Year],Year,
     UA[Month],Month,
     UA[AccountCode],$B865&amp;$C865,
     UA[GroupStructure],GroupStructure
  )</f>
        <v>0</v>
      </c>
      <c r="AP865" s="43">
        <f>SUMIFS(
     UA[AmountYTD],
     UA[CompanyShortName],AP$5,
     UA[Source],Source,
     UA[Year],Year,
     UA[Month],Month,
     UA[AccountCode],$B865&amp;$C865,
     UA[GroupStructure],GroupStructure
  )</f>
        <v>0</v>
      </c>
      <c r="AR865" s="43">
        <f>SUMIFS(
     UA[AmountYTD],
     UA[CompanyShortName],AR$5,
     UA[Source],Source,
     UA[Year],Year,
     UA[Month],Month,
     UA[AccountCode],$B865&amp;$C865,
     UA[GroupStructure],GroupStructure
  )</f>
        <v>0</v>
      </c>
    </row>
    <row r="866" spans="1:45" ht="17.100000000000001" hidden="1" customHeight="1" outlineLevel="2" x14ac:dyDescent="0.25">
      <c r="B866" s="4">
        <f t="shared" si="1122"/>
        <v>0</v>
      </c>
      <c r="C866" s="4">
        <f t="shared" si="1123"/>
        <v>140</v>
      </c>
      <c r="D866" s="4" t="str">
        <f>IFERROR(VLOOKUP($B866&amp;$C866,GA[],2,FALSE),"")</f>
        <v/>
      </c>
      <c r="F866" s="43">
        <f>SUMIFS(
     UA[AmountYTD],
     UA[CompanyShortName],F$5,
     UA[Source],Source,
     UA[Year],Year,
     UA[Month],Month,
     UA[AccountCode],$B866&amp;$C866,
     UA[GroupStructure],GroupStructure
  )</f>
        <v>0</v>
      </c>
      <c r="H866" s="43">
        <f>SUMIFS(
     UA[AmountYTD],
     UA[CompanyShortName],H$5,
     UA[Source],Source,
     UA[Year],Year,
     UA[Month],Month,
     UA[AccountCode],$B866&amp;$C866,
     UA[GroupStructure],GroupStructure
  )</f>
        <v>0</v>
      </c>
      <c r="J866" s="43">
        <f>SUMIFS(
     UA[AmountYTD],
     UA[CompanyShortName],J$5,
     UA[Source],Source,
     UA[Year],Year,
     UA[Month],Month,
     UA[AccountCode],$B866&amp;$C866,
     UA[GroupStructure],GroupStructure
  )</f>
        <v>0</v>
      </c>
      <c r="L866" s="43">
        <f>SUMIFS(
     UA[AmountYTD],
     UA[CompanyShortName],L$5,
     UA[Source],Source,
     UA[Year],Year,
     UA[Month],Month,
     UA[AccountCode],$B866&amp;$C866,
     UA[GroupStructure],GroupStructure
  )</f>
        <v>0</v>
      </c>
      <c r="N866" s="43">
        <f>SUMIFS(
     UA[AmountYTD],
     UA[CompanyShortName],N$5,
     UA[Source],Source,
     UA[Year],Year,
     UA[Month],Month,
     UA[AccountCode],$B866&amp;$C866,
     UA[GroupStructure],GroupStructure
  )</f>
        <v>0</v>
      </c>
      <c r="P866" s="43">
        <f>SUMIFS(
     UA[AmountYTD],
     UA[CompanyShortName],P$5,
     UA[Source],Source,
     UA[Year],Year,
     UA[Month],Month,
     UA[AccountCode],$B866&amp;$C866,
     UA[GroupStructure],GroupStructure
  )</f>
        <v>0</v>
      </c>
      <c r="R866" s="43">
        <f>SUMIFS(
     UA[AmountYTD],
     UA[CompanyShortName],R$5,
     UA[Source],Source,
     UA[Year],Year,
     UA[Month],Month,
     UA[AccountCode],$B866&amp;$C866,
     UA[GroupStructure],GroupStructure
  )</f>
        <v>0</v>
      </c>
      <c r="T866" s="43">
        <f>SUMIFS(
     UA[AmountYTD],
     UA[CompanyShortName],T$5,
     UA[Source],Source,
     UA[Year],Year,
     UA[Month],Month,
     UA[AccountCode],$B866&amp;$C866,
     UA[GroupStructure],GroupStructure
  )</f>
        <v>0</v>
      </c>
      <c r="V866" s="43">
        <f>SUMIFS(
     UA[AmountYTD],
     UA[CompanyShortName],V$5,
     UA[Source],Source,
     UA[Year],Year,
     UA[Month],Month,
     UA[AccountCode],$B866&amp;$C866,
     UA[GroupStructure],GroupStructure
  )</f>
        <v>0</v>
      </c>
      <c r="X866" s="43">
        <f>SUMIFS(
     UA[AmountYTD],
     UA[CompanyShortName],X$5,
     UA[Source],Source,
     UA[Year],Year,
     UA[Month],Month,
     UA[AccountCode],$B866&amp;$C866,
     UA[GroupStructure],GroupStructure
  )</f>
        <v>0</v>
      </c>
      <c r="Z866" s="43">
        <f>SUMIFS(
     UA[AmountYTD],
     UA[CompanyShortName],Z$5,
     UA[Source],Source,
     UA[Year],Year,
     UA[Month],Month,
     UA[AccountCode],$B866&amp;$C866,
     UA[GroupStructure],GroupStructure
  )</f>
        <v>0</v>
      </c>
      <c r="AB866" s="43">
        <f>SUMIFS(
     UA[AmountYTD],
     UA[CompanyShortName],AB$5,
     UA[Source],Source,
     UA[Year],Year,
     UA[Month],Month,
     UA[AccountCode],$B866&amp;$C866,
     UA[GroupStructure],GroupStructure
  )</f>
        <v>0</v>
      </c>
      <c r="AD866" s="43">
        <f>SUMIFS(
     UA[AmountYTD],
     UA[CompanyShortName],AD$5,
     UA[Source],Source,
     UA[Year],Year,
     UA[Month],Month,
     UA[AccountCode],$B866&amp;$C866,
     UA[GroupStructure],GroupStructure
  )</f>
        <v>0</v>
      </c>
      <c r="AF866" s="43">
        <f>SUMIFS(
     UA[AmountYTD],
     UA[CompanyShortName],AF$5,
     UA[Source],Source,
     UA[Year],Year,
     UA[Month],Month,
     UA[AccountCode],$B866&amp;$C866,
     UA[GroupStructure],GroupStructure
  )</f>
        <v>0</v>
      </c>
      <c r="AH866" s="43">
        <f>SUMIFS(
     UA[AmountYTD],
     UA[CompanyShortName],AH$5,
     UA[Source],Source,
     UA[Year],Year,
     UA[Month],Month,
     UA[AccountCode],$B866&amp;$C866,
     UA[GroupStructure],GroupStructure
  )</f>
        <v>0</v>
      </c>
      <c r="AJ866" s="43">
        <f>SUMIFS(
     UA[AmountYTD],
     UA[CompanyShortName],AJ$5,
     UA[Source],Source,
     UA[Year],Year,
     UA[Month],Month,
     UA[AccountCode],$B866&amp;$C866,
     UA[GroupStructure],GroupStructure
  )</f>
        <v>0</v>
      </c>
      <c r="AL866" s="43">
        <f>SUMIFS(
     UA[AmountYTD],
     UA[CompanyShortName],AL$5,
     UA[Source],Source,
     UA[Year],Year,
     UA[Month],Month,
     UA[AccountCode],$B866&amp;$C866,
     UA[GroupStructure],GroupStructure
  )</f>
        <v>0</v>
      </c>
      <c r="AN866" s="43">
        <f>SUMIFS(
     UA[AmountYTD],
     UA[CompanyShortName],AN$5,
     UA[Source],Source,
     UA[Year],Year,
     UA[Month],Month,
     UA[AccountCode],$B866&amp;$C866,
     UA[GroupStructure],GroupStructure
  )</f>
        <v>0</v>
      </c>
      <c r="AP866" s="43">
        <f>SUMIFS(
     UA[AmountYTD],
     UA[CompanyShortName],AP$5,
     UA[Source],Source,
     UA[Year],Year,
     UA[Month],Month,
     UA[AccountCode],$B866&amp;$C866,
     UA[GroupStructure],GroupStructure
  )</f>
        <v>0</v>
      </c>
      <c r="AR866" s="43">
        <f>SUMIFS(
     UA[AmountYTD],
     UA[CompanyShortName],AR$5,
     UA[Source],Source,
     UA[Year],Year,
     UA[Month],Month,
     UA[AccountCode],$B866&amp;$C866,
     UA[GroupStructure],GroupStructure
  )</f>
        <v>0</v>
      </c>
    </row>
    <row r="867" spans="1:45" ht="17.100000000000001" hidden="1" customHeight="1" outlineLevel="2" x14ac:dyDescent="0.25">
      <c r="B867" s="4">
        <f t="shared" si="1122"/>
        <v>0</v>
      </c>
      <c r="C867" s="4">
        <f t="shared" si="1123"/>
        <v>150</v>
      </c>
      <c r="D867" s="4" t="str">
        <f>IFERROR(VLOOKUP($B867&amp;$C867,GA[],2,FALSE),"")</f>
        <v/>
      </c>
      <c r="F867" s="43">
        <f>SUMIFS(
     UA[AmountYTD],
     UA[CompanyShortName],F$5,
     UA[Source],Source,
     UA[Year],Year,
     UA[Month],Month,
     UA[AccountCode],$B867&amp;$C867,
     UA[GroupStructure],GroupStructure
  )</f>
        <v>0</v>
      </c>
      <c r="H867" s="43">
        <f>SUMIFS(
     UA[AmountYTD],
     UA[CompanyShortName],H$5,
     UA[Source],Source,
     UA[Year],Year,
     UA[Month],Month,
     UA[AccountCode],$B867&amp;$C867,
     UA[GroupStructure],GroupStructure
  )</f>
        <v>0</v>
      </c>
      <c r="J867" s="43">
        <f>SUMIFS(
     UA[AmountYTD],
     UA[CompanyShortName],J$5,
     UA[Source],Source,
     UA[Year],Year,
     UA[Month],Month,
     UA[AccountCode],$B867&amp;$C867,
     UA[GroupStructure],GroupStructure
  )</f>
        <v>0</v>
      </c>
      <c r="L867" s="43">
        <f>SUMIFS(
     UA[AmountYTD],
     UA[CompanyShortName],L$5,
     UA[Source],Source,
     UA[Year],Year,
     UA[Month],Month,
     UA[AccountCode],$B867&amp;$C867,
     UA[GroupStructure],GroupStructure
  )</f>
        <v>0</v>
      </c>
      <c r="N867" s="43">
        <f>SUMIFS(
     UA[AmountYTD],
     UA[CompanyShortName],N$5,
     UA[Source],Source,
     UA[Year],Year,
     UA[Month],Month,
     UA[AccountCode],$B867&amp;$C867,
     UA[GroupStructure],GroupStructure
  )</f>
        <v>0</v>
      </c>
      <c r="P867" s="43">
        <f>SUMIFS(
     UA[AmountYTD],
     UA[CompanyShortName],P$5,
     UA[Source],Source,
     UA[Year],Year,
     UA[Month],Month,
     UA[AccountCode],$B867&amp;$C867,
     UA[GroupStructure],GroupStructure
  )</f>
        <v>0</v>
      </c>
      <c r="R867" s="43">
        <f>SUMIFS(
     UA[AmountYTD],
     UA[CompanyShortName],R$5,
     UA[Source],Source,
     UA[Year],Year,
     UA[Month],Month,
     UA[AccountCode],$B867&amp;$C867,
     UA[GroupStructure],GroupStructure
  )</f>
        <v>0</v>
      </c>
      <c r="T867" s="43">
        <f>SUMIFS(
     UA[AmountYTD],
     UA[CompanyShortName],T$5,
     UA[Source],Source,
     UA[Year],Year,
     UA[Month],Month,
     UA[AccountCode],$B867&amp;$C867,
     UA[GroupStructure],GroupStructure
  )</f>
        <v>0</v>
      </c>
      <c r="V867" s="43">
        <f>SUMIFS(
     UA[AmountYTD],
     UA[CompanyShortName],V$5,
     UA[Source],Source,
     UA[Year],Year,
     UA[Month],Month,
     UA[AccountCode],$B867&amp;$C867,
     UA[GroupStructure],GroupStructure
  )</f>
        <v>0</v>
      </c>
      <c r="X867" s="43">
        <f>SUMIFS(
     UA[AmountYTD],
     UA[CompanyShortName],X$5,
     UA[Source],Source,
     UA[Year],Year,
     UA[Month],Month,
     UA[AccountCode],$B867&amp;$C867,
     UA[GroupStructure],GroupStructure
  )</f>
        <v>0</v>
      </c>
      <c r="Z867" s="43">
        <f>SUMIFS(
     UA[AmountYTD],
     UA[CompanyShortName],Z$5,
     UA[Source],Source,
     UA[Year],Year,
     UA[Month],Month,
     UA[AccountCode],$B867&amp;$C867,
     UA[GroupStructure],GroupStructure
  )</f>
        <v>0</v>
      </c>
      <c r="AB867" s="43">
        <f>SUMIFS(
     UA[AmountYTD],
     UA[CompanyShortName],AB$5,
     UA[Source],Source,
     UA[Year],Year,
     UA[Month],Month,
     UA[AccountCode],$B867&amp;$C867,
     UA[GroupStructure],GroupStructure
  )</f>
        <v>0</v>
      </c>
      <c r="AD867" s="43">
        <f>SUMIFS(
     UA[AmountYTD],
     UA[CompanyShortName],AD$5,
     UA[Source],Source,
     UA[Year],Year,
     UA[Month],Month,
     UA[AccountCode],$B867&amp;$C867,
     UA[GroupStructure],GroupStructure
  )</f>
        <v>0</v>
      </c>
      <c r="AF867" s="43">
        <f>SUMIFS(
     UA[AmountYTD],
     UA[CompanyShortName],AF$5,
     UA[Source],Source,
     UA[Year],Year,
     UA[Month],Month,
     UA[AccountCode],$B867&amp;$C867,
     UA[GroupStructure],GroupStructure
  )</f>
        <v>0</v>
      </c>
      <c r="AH867" s="43">
        <f>SUMIFS(
     UA[AmountYTD],
     UA[CompanyShortName],AH$5,
     UA[Source],Source,
     UA[Year],Year,
     UA[Month],Month,
     UA[AccountCode],$B867&amp;$C867,
     UA[GroupStructure],GroupStructure
  )</f>
        <v>0</v>
      </c>
      <c r="AJ867" s="43">
        <f>SUMIFS(
     UA[AmountYTD],
     UA[CompanyShortName],AJ$5,
     UA[Source],Source,
     UA[Year],Year,
     UA[Month],Month,
     UA[AccountCode],$B867&amp;$C867,
     UA[GroupStructure],GroupStructure
  )</f>
        <v>0</v>
      </c>
      <c r="AL867" s="43">
        <f>SUMIFS(
     UA[AmountYTD],
     UA[CompanyShortName],AL$5,
     UA[Source],Source,
     UA[Year],Year,
     UA[Month],Month,
     UA[AccountCode],$B867&amp;$C867,
     UA[GroupStructure],GroupStructure
  )</f>
        <v>0</v>
      </c>
      <c r="AN867" s="43">
        <f>SUMIFS(
     UA[AmountYTD],
     UA[CompanyShortName],AN$5,
     UA[Source],Source,
     UA[Year],Year,
     UA[Month],Month,
     UA[AccountCode],$B867&amp;$C867,
     UA[GroupStructure],GroupStructure
  )</f>
        <v>0</v>
      </c>
      <c r="AP867" s="43">
        <f>SUMIFS(
     UA[AmountYTD],
     UA[CompanyShortName],AP$5,
     UA[Source],Source,
     UA[Year],Year,
     UA[Month],Month,
     UA[AccountCode],$B867&amp;$C867,
     UA[GroupStructure],GroupStructure
  )</f>
        <v>0</v>
      </c>
      <c r="AR867" s="43">
        <f>SUMIFS(
     UA[AmountYTD],
     UA[CompanyShortName],AR$5,
     UA[Source],Source,
     UA[Year],Year,
     UA[Month],Month,
     UA[AccountCode],$B867&amp;$C867,
     UA[GroupStructure],GroupStructure
  )</f>
        <v>0</v>
      </c>
    </row>
    <row r="868" spans="1:45" ht="17.100000000000001" hidden="1" customHeight="1" outlineLevel="2" x14ac:dyDescent="0.25">
      <c r="B868" s="4">
        <f t="shared" si="1122"/>
        <v>0</v>
      </c>
      <c r="C868" s="4">
        <f t="shared" si="1123"/>
        <v>160</v>
      </c>
      <c r="D868" s="4" t="str">
        <f>IFERROR(VLOOKUP($B868&amp;$C868,GA[],2,FALSE),"")</f>
        <v/>
      </c>
      <c r="F868" s="43">
        <f>SUMIFS(
     UA[AmountYTD],
     UA[CompanyShortName],F$5,
     UA[Source],Source,
     UA[Year],Year,
     UA[Month],Month,
     UA[AccountCode],$B868&amp;$C868,
     UA[GroupStructure],GroupStructure
  )</f>
        <v>0</v>
      </c>
      <c r="H868" s="43">
        <f>SUMIFS(
     UA[AmountYTD],
     UA[CompanyShortName],H$5,
     UA[Source],Source,
     UA[Year],Year,
     UA[Month],Month,
     UA[AccountCode],$B868&amp;$C868,
     UA[GroupStructure],GroupStructure
  )</f>
        <v>0</v>
      </c>
      <c r="J868" s="43">
        <f>SUMIFS(
     UA[AmountYTD],
     UA[CompanyShortName],J$5,
     UA[Source],Source,
     UA[Year],Year,
     UA[Month],Month,
     UA[AccountCode],$B868&amp;$C868,
     UA[GroupStructure],GroupStructure
  )</f>
        <v>0</v>
      </c>
      <c r="L868" s="43">
        <f>SUMIFS(
     UA[AmountYTD],
     UA[CompanyShortName],L$5,
     UA[Source],Source,
     UA[Year],Year,
     UA[Month],Month,
     UA[AccountCode],$B868&amp;$C868,
     UA[GroupStructure],GroupStructure
  )</f>
        <v>0</v>
      </c>
      <c r="N868" s="43">
        <f>SUMIFS(
     UA[AmountYTD],
     UA[CompanyShortName],N$5,
     UA[Source],Source,
     UA[Year],Year,
     UA[Month],Month,
     UA[AccountCode],$B868&amp;$C868,
     UA[GroupStructure],GroupStructure
  )</f>
        <v>0</v>
      </c>
      <c r="P868" s="43">
        <f>SUMIFS(
     UA[AmountYTD],
     UA[CompanyShortName],P$5,
     UA[Source],Source,
     UA[Year],Year,
     UA[Month],Month,
     UA[AccountCode],$B868&amp;$C868,
     UA[GroupStructure],GroupStructure
  )</f>
        <v>0</v>
      </c>
      <c r="R868" s="43">
        <f>SUMIFS(
     UA[AmountYTD],
     UA[CompanyShortName],R$5,
     UA[Source],Source,
     UA[Year],Year,
     UA[Month],Month,
     UA[AccountCode],$B868&amp;$C868,
     UA[GroupStructure],GroupStructure
  )</f>
        <v>0</v>
      </c>
      <c r="T868" s="43">
        <f>SUMIFS(
     UA[AmountYTD],
     UA[CompanyShortName],T$5,
     UA[Source],Source,
     UA[Year],Year,
     UA[Month],Month,
     UA[AccountCode],$B868&amp;$C868,
     UA[GroupStructure],GroupStructure
  )</f>
        <v>0</v>
      </c>
      <c r="V868" s="43">
        <f>SUMIFS(
     UA[AmountYTD],
     UA[CompanyShortName],V$5,
     UA[Source],Source,
     UA[Year],Year,
     UA[Month],Month,
     UA[AccountCode],$B868&amp;$C868,
     UA[GroupStructure],GroupStructure
  )</f>
        <v>0</v>
      </c>
      <c r="X868" s="43">
        <f>SUMIFS(
     UA[AmountYTD],
     UA[CompanyShortName],X$5,
     UA[Source],Source,
     UA[Year],Year,
     UA[Month],Month,
     UA[AccountCode],$B868&amp;$C868,
     UA[GroupStructure],GroupStructure
  )</f>
        <v>0</v>
      </c>
      <c r="Z868" s="43">
        <f>SUMIFS(
     UA[AmountYTD],
     UA[CompanyShortName],Z$5,
     UA[Source],Source,
     UA[Year],Year,
     UA[Month],Month,
     UA[AccountCode],$B868&amp;$C868,
     UA[GroupStructure],GroupStructure
  )</f>
        <v>0</v>
      </c>
      <c r="AB868" s="43">
        <f>SUMIFS(
     UA[AmountYTD],
     UA[CompanyShortName],AB$5,
     UA[Source],Source,
     UA[Year],Year,
     UA[Month],Month,
     UA[AccountCode],$B868&amp;$C868,
     UA[GroupStructure],GroupStructure
  )</f>
        <v>0</v>
      </c>
      <c r="AD868" s="43">
        <f>SUMIFS(
     UA[AmountYTD],
     UA[CompanyShortName],AD$5,
     UA[Source],Source,
     UA[Year],Year,
     UA[Month],Month,
     UA[AccountCode],$B868&amp;$C868,
     UA[GroupStructure],GroupStructure
  )</f>
        <v>0</v>
      </c>
      <c r="AF868" s="43">
        <f>SUMIFS(
     UA[AmountYTD],
     UA[CompanyShortName],AF$5,
     UA[Source],Source,
     UA[Year],Year,
     UA[Month],Month,
     UA[AccountCode],$B868&amp;$C868,
     UA[GroupStructure],GroupStructure
  )</f>
        <v>0</v>
      </c>
      <c r="AH868" s="43">
        <f>SUMIFS(
     UA[AmountYTD],
     UA[CompanyShortName],AH$5,
     UA[Source],Source,
     UA[Year],Year,
     UA[Month],Month,
     UA[AccountCode],$B868&amp;$C868,
     UA[GroupStructure],GroupStructure
  )</f>
        <v>0</v>
      </c>
      <c r="AJ868" s="43">
        <f>SUMIFS(
     UA[AmountYTD],
     UA[CompanyShortName],AJ$5,
     UA[Source],Source,
     UA[Year],Year,
     UA[Month],Month,
     UA[AccountCode],$B868&amp;$C868,
     UA[GroupStructure],GroupStructure
  )</f>
        <v>0</v>
      </c>
      <c r="AL868" s="43">
        <f>SUMIFS(
     UA[AmountYTD],
     UA[CompanyShortName],AL$5,
     UA[Source],Source,
     UA[Year],Year,
     UA[Month],Month,
     UA[AccountCode],$B868&amp;$C868,
     UA[GroupStructure],GroupStructure
  )</f>
        <v>0</v>
      </c>
      <c r="AN868" s="43">
        <f>SUMIFS(
     UA[AmountYTD],
     UA[CompanyShortName],AN$5,
     UA[Source],Source,
     UA[Year],Year,
     UA[Month],Month,
     UA[AccountCode],$B868&amp;$C868,
     UA[GroupStructure],GroupStructure
  )</f>
        <v>0</v>
      </c>
      <c r="AP868" s="43">
        <f>SUMIFS(
     UA[AmountYTD],
     UA[CompanyShortName],AP$5,
     UA[Source],Source,
     UA[Year],Year,
     UA[Month],Month,
     UA[AccountCode],$B868&amp;$C868,
     UA[GroupStructure],GroupStructure
  )</f>
        <v>0</v>
      </c>
      <c r="AR868" s="43">
        <f>SUMIFS(
     UA[AmountYTD],
     UA[CompanyShortName],AR$5,
     UA[Source],Source,
     UA[Year],Year,
     UA[Month],Month,
     UA[AccountCode],$B868&amp;$C868,
     UA[GroupStructure],GroupStructure
  )</f>
        <v>0</v>
      </c>
    </row>
    <row r="869" spans="1:45" ht="17.100000000000001" hidden="1" customHeight="1" outlineLevel="2" x14ac:dyDescent="0.25">
      <c r="B869" s="4">
        <f t="shared" si="1122"/>
        <v>0</v>
      </c>
      <c r="C869" s="4">
        <f t="shared" si="1123"/>
        <v>170</v>
      </c>
      <c r="D869" s="4" t="str">
        <f>IFERROR(VLOOKUP($B869&amp;$C869,GA[],2,FALSE),"")</f>
        <v/>
      </c>
      <c r="F869" s="43">
        <f>SUMIFS(
     UA[AmountYTD],
     UA[CompanyShortName],F$5,
     UA[Source],Source,
     UA[Year],Year,
     UA[Month],Month,
     UA[AccountCode],$B869&amp;$C869,
     UA[GroupStructure],GroupStructure
  )</f>
        <v>0</v>
      </c>
      <c r="H869" s="43">
        <f>SUMIFS(
     UA[AmountYTD],
     UA[CompanyShortName],H$5,
     UA[Source],Source,
     UA[Year],Year,
     UA[Month],Month,
     UA[AccountCode],$B869&amp;$C869,
     UA[GroupStructure],GroupStructure
  )</f>
        <v>0</v>
      </c>
      <c r="J869" s="43">
        <f>SUMIFS(
     UA[AmountYTD],
     UA[CompanyShortName],J$5,
     UA[Source],Source,
     UA[Year],Year,
     UA[Month],Month,
     UA[AccountCode],$B869&amp;$C869,
     UA[GroupStructure],GroupStructure
  )</f>
        <v>0</v>
      </c>
      <c r="L869" s="43">
        <f>SUMIFS(
     UA[AmountYTD],
     UA[CompanyShortName],L$5,
     UA[Source],Source,
     UA[Year],Year,
     UA[Month],Month,
     UA[AccountCode],$B869&amp;$C869,
     UA[GroupStructure],GroupStructure
  )</f>
        <v>0</v>
      </c>
      <c r="N869" s="43">
        <f>SUMIFS(
     UA[AmountYTD],
     UA[CompanyShortName],N$5,
     UA[Source],Source,
     UA[Year],Year,
     UA[Month],Month,
     UA[AccountCode],$B869&amp;$C869,
     UA[GroupStructure],GroupStructure
  )</f>
        <v>0</v>
      </c>
      <c r="P869" s="43">
        <f>SUMIFS(
     UA[AmountYTD],
     UA[CompanyShortName],P$5,
     UA[Source],Source,
     UA[Year],Year,
     UA[Month],Month,
     UA[AccountCode],$B869&amp;$C869,
     UA[GroupStructure],GroupStructure
  )</f>
        <v>0</v>
      </c>
      <c r="R869" s="43">
        <f>SUMIFS(
     UA[AmountYTD],
     UA[CompanyShortName],R$5,
     UA[Source],Source,
     UA[Year],Year,
     UA[Month],Month,
     UA[AccountCode],$B869&amp;$C869,
     UA[GroupStructure],GroupStructure
  )</f>
        <v>0</v>
      </c>
      <c r="T869" s="43">
        <f>SUMIFS(
     UA[AmountYTD],
     UA[CompanyShortName],T$5,
     UA[Source],Source,
     UA[Year],Year,
     UA[Month],Month,
     UA[AccountCode],$B869&amp;$C869,
     UA[GroupStructure],GroupStructure
  )</f>
        <v>0</v>
      </c>
      <c r="V869" s="43">
        <f>SUMIFS(
     UA[AmountYTD],
     UA[CompanyShortName],V$5,
     UA[Source],Source,
     UA[Year],Year,
     UA[Month],Month,
     UA[AccountCode],$B869&amp;$C869,
     UA[GroupStructure],GroupStructure
  )</f>
        <v>0</v>
      </c>
      <c r="X869" s="43">
        <f>SUMIFS(
     UA[AmountYTD],
     UA[CompanyShortName],X$5,
     UA[Source],Source,
     UA[Year],Year,
     UA[Month],Month,
     UA[AccountCode],$B869&amp;$C869,
     UA[GroupStructure],GroupStructure
  )</f>
        <v>0</v>
      </c>
      <c r="Z869" s="43">
        <f>SUMIFS(
     UA[AmountYTD],
     UA[CompanyShortName],Z$5,
     UA[Source],Source,
     UA[Year],Year,
     UA[Month],Month,
     UA[AccountCode],$B869&amp;$C869,
     UA[GroupStructure],GroupStructure
  )</f>
        <v>0</v>
      </c>
      <c r="AB869" s="43">
        <f>SUMIFS(
     UA[AmountYTD],
     UA[CompanyShortName],AB$5,
     UA[Source],Source,
     UA[Year],Year,
     UA[Month],Month,
     UA[AccountCode],$B869&amp;$C869,
     UA[GroupStructure],GroupStructure
  )</f>
        <v>0</v>
      </c>
      <c r="AD869" s="43">
        <f>SUMIFS(
     UA[AmountYTD],
     UA[CompanyShortName],AD$5,
     UA[Source],Source,
     UA[Year],Year,
     UA[Month],Month,
     UA[AccountCode],$B869&amp;$C869,
     UA[GroupStructure],GroupStructure
  )</f>
        <v>0</v>
      </c>
      <c r="AF869" s="43">
        <f>SUMIFS(
     UA[AmountYTD],
     UA[CompanyShortName],AF$5,
     UA[Source],Source,
     UA[Year],Year,
     UA[Month],Month,
     UA[AccountCode],$B869&amp;$C869,
     UA[GroupStructure],GroupStructure
  )</f>
        <v>0</v>
      </c>
      <c r="AH869" s="43">
        <f>SUMIFS(
     UA[AmountYTD],
     UA[CompanyShortName],AH$5,
     UA[Source],Source,
     UA[Year],Year,
     UA[Month],Month,
     UA[AccountCode],$B869&amp;$C869,
     UA[GroupStructure],GroupStructure
  )</f>
        <v>0</v>
      </c>
      <c r="AJ869" s="43">
        <f>SUMIFS(
     UA[AmountYTD],
     UA[CompanyShortName],AJ$5,
     UA[Source],Source,
     UA[Year],Year,
     UA[Month],Month,
     UA[AccountCode],$B869&amp;$C869,
     UA[GroupStructure],GroupStructure
  )</f>
        <v>0</v>
      </c>
      <c r="AL869" s="43">
        <f>SUMIFS(
     UA[AmountYTD],
     UA[CompanyShortName],AL$5,
     UA[Source],Source,
     UA[Year],Year,
     UA[Month],Month,
     UA[AccountCode],$B869&amp;$C869,
     UA[GroupStructure],GroupStructure
  )</f>
        <v>0</v>
      </c>
      <c r="AN869" s="43">
        <f>SUMIFS(
     UA[AmountYTD],
     UA[CompanyShortName],AN$5,
     UA[Source],Source,
     UA[Year],Year,
     UA[Month],Month,
     UA[AccountCode],$B869&amp;$C869,
     UA[GroupStructure],GroupStructure
  )</f>
        <v>0</v>
      </c>
      <c r="AP869" s="43">
        <f>SUMIFS(
     UA[AmountYTD],
     UA[CompanyShortName],AP$5,
     UA[Source],Source,
     UA[Year],Year,
     UA[Month],Month,
     UA[AccountCode],$B869&amp;$C869,
     UA[GroupStructure],GroupStructure
  )</f>
        <v>0</v>
      </c>
      <c r="AR869" s="43">
        <f>SUMIFS(
     UA[AmountYTD],
     UA[CompanyShortName],AR$5,
     UA[Source],Source,
     UA[Year],Year,
     UA[Month],Month,
     UA[AccountCode],$B869&amp;$C869,
     UA[GroupStructure],GroupStructure
  )</f>
        <v>0</v>
      </c>
    </row>
    <row r="870" spans="1:45" s="5" customFormat="1" ht="17.100000000000001" hidden="1" customHeight="1" outlineLevel="2" x14ac:dyDescent="0.25">
      <c r="A870" s="58"/>
      <c r="B870" s="58">
        <f t="shared" si="1122"/>
        <v>0</v>
      </c>
      <c r="C870" s="58">
        <f>C860</f>
        <v>199</v>
      </c>
      <c r="D870" s="58" t="str">
        <f>IFERROR(VLOOKUP($B870&amp;$C870,GA[],2,FALSE),"")</f>
        <v/>
      </c>
      <c r="E870" s="60"/>
      <c r="F870" s="61">
        <f>SUMIFS(
     UA[AmountYTD],
     UA[CompanyShortName],F$5,
     UA[Source],Source,
     UA[Year],Year,
     UA[Month],Month,
     UA[AccountCode],$B870&amp;$C870,
     UA[GroupStructure],GroupStructure
  )</f>
        <v>0</v>
      </c>
      <c r="G870" s="60"/>
      <c r="H870" s="61">
        <f>SUMIFS(
     UA[AmountYTD],
     UA[CompanyShortName],H$5,
     UA[Source],Source,
     UA[Year],Year,
     UA[Month],Month,
     UA[AccountCode],$B870&amp;$C870,
     UA[GroupStructure],GroupStructure
  )</f>
        <v>0</v>
      </c>
      <c r="I870" s="60"/>
      <c r="J870" s="61">
        <f>SUMIFS(
     UA[AmountYTD],
     UA[CompanyShortName],J$5,
     UA[Source],Source,
     UA[Year],Year,
     UA[Month],Month,
     UA[AccountCode],$B870&amp;$C870,
     UA[GroupStructure],GroupStructure
  )</f>
        <v>0</v>
      </c>
      <c r="K870" s="60"/>
      <c r="L870" s="61">
        <f>SUMIFS(
     UA[AmountYTD],
     UA[CompanyShortName],L$5,
     UA[Source],Source,
     UA[Year],Year,
     UA[Month],Month,
     UA[AccountCode],$B870&amp;$C870,
     UA[GroupStructure],GroupStructure
  )</f>
        <v>0</v>
      </c>
      <c r="M870" s="60"/>
      <c r="N870" s="61">
        <f>SUMIFS(
     UA[AmountYTD],
     UA[CompanyShortName],N$5,
     UA[Source],Source,
     UA[Year],Year,
     UA[Month],Month,
     UA[AccountCode],$B870&amp;$C870,
     UA[GroupStructure],GroupStructure
  )</f>
        <v>0</v>
      </c>
      <c r="O870" s="60"/>
      <c r="P870" s="61">
        <f>SUMIFS(
     UA[AmountYTD],
     UA[CompanyShortName],P$5,
     UA[Source],Source,
     UA[Year],Year,
     UA[Month],Month,
     UA[AccountCode],$B870&amp;$C870,
     UA[GroupStructure],GroupStructure
  )</f>
        <v>0</v>
      </c>
      <c r="Q870" s="60"/>
      <c r="R870" s="61">
        <f>SUMIFS(
     UA[AmountYTD],
     UA[CompanyShortName],R$5,
     UA[Source],Source,
     UA[Year],Year,
     UA[Month],Month,
     UA[AccountCode],$B870&amp;$C870,
     UA[GroupStructure],GroupStructure
  )</f>
        <v>0</v>
      </c>
      <c r="S870" s="60"/>
      <c r="T870" s="61">
        <f>SUMIFS(
     UA[AmountYTD],
     UA[CompanyShortName],T$5,
     UA[Source],Source,
     UA[Year],Year,
     UA[Month],Month,
     UA[AccountCode],$B870&amp;$C870,
     UA[GroupStructure],GroupStructure
  )</f>
        <v>0</v>
      </c>
      <c r="U870" s="60"/>
      <c r="V870" s="61">
        <f>SUMIFS(
     UA[AmountYTD],
     UA[CompanyShortName],V$5,
     UA[Source],Source,
     UA[Year],Year,
     UA[Month],Month,
     UA[AccountCode],$B870&amp;$C870,
     UA[GroupStructure],GroupStructure
  )</f>
        <v>0</v>
      </c>
      <c r="W870" s="60"/>
      <c r="X870" s="61">
        <f>SUMIFS(
     UA[AmountYTD],
     UA[CompanyShortName],X$5,
     UA[Source],Source,
     UA[Year],Year,
     UA[Month],Month,
     UA[AccountCode],$B870&amp;$C870,
     UA[GroupStructure],GroupStructure
  )</f>
        <v>0</v>
      </c>
      <c r="Y870" s="60"/>
      <c r="Z870" s="61">
        <f>SUMIFS(
     UA[AmountYTD],
     UA[CompanyShortName],Z$5,
     UA[Source],Source,
     UA[Year],Year,
     UA[Month],Month,
     UA[AccountCode],$B870&amp;$C870,
     UA[GroupStructure],GroupStructure
  )</f>
        <v>0</v>
      </c>
      <c r="AA870" s="60"/>
      <c r="AB870" s="61">
        <f>SUMIFS(
     UA[AmountYTD],
     UA[CompanyShortName],AB$5,
     UA[Source],Source,
     UA[Year],Year,
     UA[Month],Month,
     UA[AccountCode],$B870&amp;$C870,
     UA[GroupStructure],GroupStructure
  )</f>
        <v>0</v>
      </c>
      <c r="AC870" s="60"/>
      <c r="AD870" s="61">
        <f>SUMIFS(
     UA[AmountYTD],
     UA[CompanyShortName],AD$5,
     UA[Source],Source,
     UA[Year],Year,
     UA[Month],Month,
     UA[AccountCode],$B870&amp;$C870,
     UA[GroupStructure],GroupStructure
  )</f>
        <v>0</v>
      </c>
      <c r="AE870" s="60"/>
      <c r="AF870" s="61">
        <f>SUMIFS(
     UA[AmountYTD],
     UA[CompanyShortName],AF$5,
     UA[Source],Source,
     UA[Year],Year,
     UA[Month],Month,
     UA[AccountCode],$B870&amp;$C870,
     UA[GroupStructure],GroupStructure
  )</f>
        <v>0</v>
      </c>
      <c r="AG870" s="60"/>
      <c r="AH870" s="61">
        <f>SUMIFS(
     UA[AmountYTD],
     UA[CompanyShortName],AH$5,
     UA[Source],Source,
     UA[Year],Year,
     UA[Month],Month,
     UA[AccountCode],$B870&amp;$C870,
     UA[GroupStructure],GroupStructure
  )</f>
        <v>0</v>
      </c>
      <c r="AI870" s="60"/>
      <c r="AJ870" s="61">
        <f>SUMIFS(
     UA[AmountYTD],
     UA[CompanyShortName],AJ$5,
     UA[Source],Source,
     UA[Year],Year,
     UA[Month],Month,
     UA[AccountCode],$B870&amp;$C870,
     UA[GroupStructure],GroupStructure
  )</f>
        <v>0</v>
      </c>
      <c r="AK870" s="60"/>
      <c r="AL870" s="61">
        <f>SUMIFS(
     UA[AmountYTD],
     UA[CompanyShortName],AL$5,
     UA[Source],Source,
     UA[Year],Year,
     UA[Month],Month,
     UA[AccountCode],$B870&amp;$C870,
     UA[GroupStructure],GroupStructure
  )</f>
        <v>0</v>
      </c>
      <c r="AM870" s="60"/>
      <c r="AN870" s="61">
        <f>SUMIFS(
     UA[AmountYTD],
     UA[CompanyShortName],AN$5,
     UA[Source],Source,
     UA[Year],Year,
     UA[Month],Month,
     UA[AccountCode],$B870&amp;$C870,
     UA[GroupStructure],GroupStructure
  )</f>
        <v>0</v>
      </c>
      <c r="AO870" s="60"/>
      <c r="AP870" s="61">
        <f>SUMIFS(
     UA[AmountYTD],
     UA[CompanyShortName],AP$5,
     UA[Source],Source,
     UA[Year],Year,
     UA[Month],Month,
     UA[AccountCode],$B870&amp;$C870,
     UA[GroupStructure],GroupStructure
  )</f>
        <v>0</v>
      </c>
      <c r="AQ870" s="60"/>
      <c r="AR870" s="61">
        <f>SUMIFS(
     UA[AmountYTD],
     UA[CompanyShortName],AR$5,
     UA[Source],Source,
     UA[Year],Year,
     UA[Month],Month,
     UA[AccountCode],$B870&amp;$C870,
     UA[GroupStructure],GroupStructure
  )</f>
        <v>0</v>
      </c>
      <c r="AS870" s="60"/>
    </row>
    <row r="871" spans="1:45" ht="17.100000000000001" hidden="1" customHeight="1" outlineLevel="2" x14ac:dyDescent="0.25">
      <c r="D871" s="4" t="s">
        <v>125</v>
      </c>
      <c r="F871" s="43">
        <f>F870-SUM(F863:F869)</f>
        <v>0</v>
      </c>
      <c r="H871" s="43">
        <f>H870-SUM(H863:H869)</f>
        <v>0</v>
      </c>
      <c r="J871" s="43">
        <f>J870-SUM(J863:J869)</f>
        <v>0</v>
      </c>
      <c r="L871" s="43">
        <f>L870-SUM(L863:L869)</f>
        <v>0</v>
      </c>
      <c r="N871" s="43">
        <f>N870-SUM(N863:N869)</f>
        <v>0</v>
      </c>
      <c r="P871" s="43">
        <f>P870-SUM(P863:P869)</f>
        <v>0</v>
      </c>
      <c r="R871" s="43">
        <f>R870-SUM(R863:R869)</f>
        <v>0</v>
      </c>
      <c r="T871" s="43">
        <f>T870-SUM(T863:T869)</f>
        <v>0</v>
      </c>
      <c r="V871" s="43">
        <f>V870-SUM(V863:V869)</f>
        <v>0</v>
      </c>
      <c r="X871" s="43">
        <f>X870-SUM(X863:X869)</f>
        <v>0</v>
      </c>
      <c r="Z871" s="43">
        <f>Z870-SUM(Z863:Z869)</f>
        <v>0</v>
      </c>
      <c r="AB871" s="43">
        <f>AB870-SUM(AB863:AB869)</f>
        <v>0</v>
      </c>
      <c r="AD871" s="43">
        <f>AD870-SUM(AD863:AD869)</f>
        <v>0</v>
      </c>
      <c r="AF871" s="43">
        <f>AF870-SUM(AF863:AF869)</f>
        <v>0</v>
      </c>
      <c r="AH871" s="43">
        <f>AH870-SUM(AH863:AH869)</f>
        <v>0</v>
      </c>
      <c r="AJ871" s="43">
        <f>AJ870-SUM(AJ863:AJ869)</f>
        <v>0</v>
      </c>
      <c r="AL871" s="43">
        <f>AL870-SUM(AL863:AL869)</f>
        <v>0</v>
      </c>
      <c r="AN871" s="43">
        <f>AN870-SUM(AN863:AN869)</f>
        <v>0</v>
      </c>
      <c r="AP871" s="43">
        <f>AP870-SUM(AP863:AP869)</f>
        <v>0</v>
      </c>
      <c r="AR871" s="43">
        <f>AR870-SUM(AR863:AR869)</f>
        <v>0</v>
      </c>
    </row>
    <row r="872" spans="1:45" ht="17.100000000000001" hidden="1" customHeight="1" outlineLevel="2" x14ac:dyDescent="0.25"/>
    <row r="873" spans="1:45" s="5" customFormat="1" ht="17.100000000000001" hidden="1" customHeight="1" outlineLevel="2" x14ac:dyDescent="0.25">
      <c r="A873" s="58"/>
      <c r="B873" s="58">
        <f>B870</f>
        <v>0</v>
      </c>
      <c r="C873" s="59">
        <v>399</v>
      </c>
      <c r="D873" s="58" t="e">
        <f>VLOOKUP($B873&amp;$C873,GA[],2,FALSE)&amp;"  -  PY"</f>
        <v>#N/A</v>
      </c>
      <c r="E873" s="60"/>
      <c r="F873" s="61">
        <f>SUMIFS(
     UA[AmountYTD],
     UA[CompanyShortName],F$5,
     UA[Source],Source,
     UA[Year],YearEndYear,
     UA[Month],YearEnd,
     UA[AccountCode],$B873&amp;$C873,
     UA[GroupStructure],GroupStructure
  )</f>
        <v>0</v>
      </c>
      <c r="G873" s="60"/>
      <c r="H873" s="61">
        <f>SUMIFS(
     UA[AmountYTD],
     UA[CompanyShortName],H$5,
     UA[Source],Source,
     UA[Year],YearEndYear,
     UA[Month],YearEnd,
     UA[AccountCode],$B873&amp;$C873,
     UA[GroupStructure],GroupStructure
  )</f>
        <v>0</v>
      </c>
      <c r="I873" s="60"/>
      <c r="J873" s="61">
        <f>SUMIFS(
     UA[AmountYTD],
     UA[CompanyShortName],J$5,
     UA[Source],Source,
     UA[Year],YearEndYear,
     UA[Month],YearEnd,
     UA[AccountCode],$B873&amp;$C873,
     UA[GroupStructure],GroupStructure
  )</f>
        <v>0</v>
      </c>
      <c r="K873" s="60"/>
      <c r="L873" s="61">
        <f>SUMIFS(
     UA[AmountYTD],
     UA[CompanyShortName],L$5,
     UA[Source],Source,
     UA[Year],YearEndYear,
     UA[Month],YearEnd,
     UA[AccountCode],$B873&amp;$C873,
     UA[GroupStructure],GroupStructure
  )</f>
        <v>0</v>
      </c>
      <c r="M873" s="60"/>
      <c r="N873" s="61">
        <f>SUMIFS(
     UA[AmountYTD],
     UA[CompanyShortName],N$5,
     UA[Source],Source,
     UA[Year],YearEndYear,
     UA[Month],YearEnd,
     UA[AccountCode],$B873&amp;$C873,
     UA[GroupStructure],GroupStructure
  )</f>
        <v>0</v>
      </c>
      <c r="O873" s="60"/>
      <c r="P873" s="61">
        <f>SUMIFS(
     UA[AmountYTD],
     UA[CompanyShortName],P$5,
     UA[Source],Source,
     UA[Year],YearEndYear,
     UA[Month],YearEnd,
     UA[AccountCode],$B873&amp;$C873,
     UA[GroupStructure],GroupStructure
  )</f>
        <v>0</v>
      </c>
      <c r="Q873" s="60"/>
      <c r="R873" s="61">
        <f>SUMIFS(
     UA[AmountYTD],
     UA[CompanyShortName],R$5,
     UA[Source],Source,
     UA[Year],YearEndYear,
     UA[Month],YearEnd,
     UA[AccountCode],$B873&amp;$C873,
     UA[GroupStructure],GroupStructure
  )</f>
        <v>0</v>
      </c>
      <c r="S873" s="60"/>
      <c r="T873" s="61">
        <f>SUMIFS(
     UA[AmountYTD],
     UA[CompanyShortName],T$5,
     UA[Source],Source,
     UA[Year],YearEndYear,
     UA[Month],YearEnd,
     UA[AccountCode],$B873&amp;$C873,
     UA[GroupStructure],GroupStructure
  )</f>
        <v>0</v>
      </c>
      <c r="U873" s="60"/>
      <c r="V873" s="61">
        <f>SUMIFS(
     UA[AmountYTD],
     UA[CompanyShortName],V$5,
     UA[Source],Source,
     UA[Year],YearEndYear,
     UA[Month],YearEnd,
     UA[AccountCode],$B873&amp;$C873,
     UA[GroupStructure],GroupStructure
  )</f>
        <v>0</v>
      </c>
      <c r="W873" s="60"/>
      <c r="X873" s="61">
        <f>SUMIFS(
     UA[AmountYTD],
     UA[CompanyShortName],X$5,
     UA[Source],Source,
     UA[Year],YearEndYear,
     UA[Month],YearEnd,
     UA[AccountCode],$B873&amp;$C873,
     UA[GroupStructure],GroupStructure
  )</f>
        <v>0</v>
      </c>
      <c r="Y873" s="60"/>
      <c r="Z873" s="61">
        <f>SUMIFS(
     UA[AmountYTD],
     UA[CompanyShortName],Z$5,
     UA[Source],Source,
     UA[Year],YearEndYear,
     UA[Month],YearEnd,
     UA[AccountCode],$B873&amp;$C873,
     UA[GroupStructure],GroupStructure
  )</f>
        <v>0</v>
      </c>
      <c r="AA873" s="60"/>
      <c r="AB873" s="61">
        <f>SUMIFS(
     UA[AmountYTD],
     UA[CompanyShortName],AB$5,
     UA[Source],Source,
     UA[Year],YearEndYear,
     UA[Month],YearEnd,
     UA[AccountCode],$B873&amp;$C873,
     UA[GroupStructure],GroupStructure
  )</f>
        <v>0</v>
      </c>
      <c r="AC873" s="60"/>
      <c r="AD873" s="61">
        <f>SUMIFS(
     UA[AmountYTD],
     UA[CompanyShortName],AD$5,
     UA[Source],Source,
     UA[Year],YearEndYear,
     UA[Month],YearEnd,
     UA[AccountCode],$B873&amp;$C873,
     UA[GroupStructure],GroupStructure
  )</f>
        <v>0</v>
      </c>
      <c r="AE873" s="60"/>
      <c r="AF873" s="61">
        <f>SUMIFS(
     UA[AmountYTD],
     UA[CompanyShortName],AF$5,
     UA[Source],Source,
     UA[Year],YearEndYear,
     UA[Month],YearEnd,
     UA[AccountCode],$B873&amp;$C873,
     UA[GroupStructure],GroupStructure
  )</f>
        <v>0</v>
      </c>
      <c r="AG873" s="60"/>
      <c r="AH873" s="61">
        <f>SUMIFS(
     UA[AmountYTD],
     UA[CompanyShortName],AH$5,
     UA[Source],Source,
     UA[Year],YearEndYear,
     UA[Month],YearEnd,
     UA[AccountCode],$B873&amp;$C873,
     UA[GroupStructure],GroupStructure
  )</f>
        <v>0</v>
      </c>
      <c r="AI873" s="60"/>
      <c r="AJ873" s="61">
        <f>SUMIFS(
     UA[AmountYTD],
     UA[CompanyShortName],AJ$5,
     UA[Source],Source,
     UA[Year],YearEndYear,
     UA[Month],YearEnd,
     UA[AccountCode],$B873&amp;$C873,
     UA[GroupStructure],GroupStructure
  )</f>
        <v>0</v>
      </c>
      <c r="AK873" s="60"/>
      <c r="AL873" s="61">
        <f>SUMIFS(
     UA[AmountYTD],
     UA[CompanyShortName],AL$5,
     UA[Source],Source,
     UA[Year],YearEndYear,
     UA[Month],YearEnd,
     UA[AccountCode],$B873&amp;$C873,
     UA[GroupStructure],GroupStructure
  )</f>
        <v>0</v>
      </c>
      <c r="AM873" s="60"/>
      <c r="AN873" s="61">
        <f>SUMIFS(
     UA[AmountYTD],
     UA[CompanyShortName],AN$5,
     UA[Source],Source,
     UA[Year],YearEndYear,
     UA[Month],YearEnd,
     UA[AccountCode],$B873&amp;$C873,
     UA[GroupStructure],GroupStructure
  )</f>
        <v>0</v>
      </c>
      <c r="AO873" s="60"/>
      <c r="AP873" s="61">
        <f>SUMIFS(
     UA[AmountYTD],
     UA[CompanyShortName],AP$5,
     UA[Source],Source,
     UA[Year],YearEndYear,
     UA[Month],YearEnd,
     UA[AccountCode],$B873&amp;$C873,
     UA[GroupStructure],GroupStructure
  )</f>
        <v>0</v>
      </c>
      <c r="AQ873" s="60"/>
      <c r="AR873" s="61">
        <f>SUMIFS(
     UA[AmountYTD],
     UA[CompanyShortName],AR$5,
     UA[Source],Source,
     UA[Year],YearEndYear,
     UA[Month],YearEnd,
     UA[AccountCode],$B873&amp;$C873,
     UA[GroupStructure],GroupStructure
  )</f>
        <v>0</v>
      </c>
      <c r="AS873" s="60"/>
    </row>
    <row r="874" spans="1:45" ht="17.100000000000001" hidden="1" customHeight="1" outlineLevel="2" x14ac:dyDescent="0.25">
      <c r="D874" s="4" t="s">
        <v>124</v>
      </c>
      <c r="F874" s="43">
        <f>F876-F873</f>
        <v>0</v>
      </c>
      <c r="H874" s="43">
        <f t="shared" ref="H874" si="1124">H876-H873</f>
        <v>0</v>
      </c>
      <c r="J874" s="43">
        <f t="shared" ref="J874" si="1125">J876-J873</f>
        <v>0</v>
      </c>
      <c r="L874" s="43">
        <f t="shared" ref="L874" si="1126">L876-L873</f>
        <v>0</v>
      </c>
      <c r="N874" s="43">
        <f t="shared" ref="N874" si="1127">N876-N873</f>
        <v>0</v>
      </c>
      <c r="P874" s="43">
        <f t="shared" ref="P874" si="1128">P876-P873</f>
        <v>0</v>
      </c>
      <c r="R874" s="43">
        <f t="shared" ref="R874" si="1129">R876-R873</f>
        <v>0</v>
      </c>
      <c r="T874" s="43">
        <f t="shared" ref="T874" si="1130">T876-T873</f>
        <v>0</v>
      </c>
      <c r="V874" s="43">
        <f t="shared" ref="V874" si="1131">V876-V873</f>
        <v>0</v>
      </c>
      <c r="X874" s="43">
        <f t="shared" ref="X874" si="1132">X876-X873</f>
        <v>0</v>
      </c>
      <c r="Z874" s="43">
        <f t="shared" ref="Z874" si="1133">Z876-Z873</f>
        <v>0</v>
      </c>
      <c r="AB874" s="43">
        <f t="shared" ref="AB874" si="1134">AB876-AB873</f>
        <v>0</v>
      </c>
      <c r="AD874" s="43">
        <f t="shared" ref="AD874" si="1135">AD876-AD873</f>
        <v>0</v>
      </c>
      <c r="AF874" s="43">
        <f t="shared" ref="AF874" si="1136">AF876-AF873</f>
        <v>0</v>
      </c>
      <c r="AH874" s="43">
        <f t="shared" ref="AH874" si="1137">AH876-AH873</f>
        <v>0</v>
      </c>
      <c r="AJ874" s="43">
        <f t="shared" ref="AJ874" si="1138">AJ876-AJ873</f>
        <v>0</v>
      </c>
      <c r="AL874" s="43">
        <f t="shared" ref="AL874" si="1139">AL876-AL873</f>
        <v>0</v>
      </c>
      <c r="AN874" s="43">
        <f t="shared" ref="AN874" si="1140">AN876-AN873</f>
        <v>0</v>
      </c>
      <c r="AP874" s="43">
        <f t="shared" ref="AP874" si="1141">AP876-AP873</f>
        <v>0</v>
      </c>
      <c r="AR874" s="43">
        <f t="shared" ref="AR874" si="1142">AR876-AR873</f>
        <v>0</v>
      </c>
    </row>
    <row r="875" spans="1:45" ht="17.100000000000001" hidden="1" customHeight="1" outlineLevel="2" x14ac:dyDescent="0.25"/>
    <row r="876" spans="1:45" ht="17.100000000000001" hidden="1" customHeight="1" outlineLevel="2" x14ac:dyDescent="0.25">
      <c r="B876" s="4">
        <f>B873</f>
        <v>0</v>
      </c>
      <c r="C876" s="41">
        <v>310</v>
      </c>
      <c r="D876" s="4" t="str">
        <f>IFERROR(VLOOKUP($B876&amp;$C876,GA[],2,FALSE),"")</f>
        <v/>
      </c>
      <c r="F876" s="43">
        <f>SUMIFS(
     UA[AmountYTD],
     UA[CompanyShortName],F$5,
     UA[Source],Source,
     UA[Year],Year,
     UA[Month],Month,
     UA[AccountCode],$B876&amp;$C876,
     UA[GroupStructure],GroupStructure
  )</f>
        <v>0</v>
      </c>
      <c r="H876" s="43">
        <f>SUMIFS(
     UA[AmountYTD],
     UA[CompanyShortName],H$5,
     UA[Source],Source,
     UA[Year],Year,
     UA[Month],Month,
     UA[AccountCode],$B876&amp;$C876,
     UA[GroupStructure],GroupStructure
  )</f>
        <v>0</v>
      </c>
      <c r="J876" s="43">
        <f>SUMIFS(
     UA[AmountYTD],
     UA[CompanyShortName],J$5,
     UA[Source],Source,
     UA[Year],Year,
     UA[Month],Month,
     UA[AccountCode],$B876&amp;$C876,
     UA[GroupStructure],GroupStructure
  )</f>
        <v>0</v>
      </c>
      <c r="L876" s="43">
        <f>SUMIFS(
     UA[AmountYTD],
     UA[CompanyShortName],L$5,
     UA[Source],Source,
     UA[Year],Year,
     UA[Month],Month,
     UA[AccountCode],$B876&amp;$C876,
     UA[GroupStructure],GroupStructure
  )</f>
        <v>0</v>
      </c>
      <c r="N876" s="43">
        <f>SUMIFS(
     UA[AmountYTD],
     UA[CompanyShortName],N$5,
     UA[Source],Source,
     UA[Year],Year,
     UA[Month],Month,
     UA[AccountCode],$B876&amp;$C876,
     UA[GroupStructure],GroupStructure
  )</f>
        <v>0</v>
      </c>
      <c r="P876" s="43">
        <f>SUMIFS(
     UA[AmountYTD],
     UA[CompanyShortName],P$5,
     UA[Source],Source,
     UA[Year],Year,
     UA[Month],Month,
     UA[AccountCode],$B876&amp;$C876,
     UA[GroupStructure],GroupStructure
  )</f>
        <v>0</v>
      </c>
      <c r="R876" s="43">
        <f>SUMIFS(
     UA[AmountYTD],
     UA[CompanyShortName],R$5,
     UA[Source],Source,
     UA[Year],Year,
     UA[Month],Month,
     UA[AccountCode],$B876&amp;$C876,
     UA[GroupStructure],GroupStructure
  )</f>
        <v>0</v>
      </c>
      <c r="T876" s="43">
        <f>SUMIFS(
     UA[AmountYTD],
     UA[CompanyShortName],T$5,
     UA[Source],Source,
     UA[Year],Year,
     UA[Month],Month,
     UA[AccountCode],$B876&amp;$C876,
     UA[GroupStructure],GroupStructure
  )</f>
        <v>0</v>
      </c>
      <c r="V876" s="43">
        <f>SUMIFS(
     UA[AmountYTD],
     UA[CompanyShortName],V$5,
     UA[Source],Source,
     UA[Year],Year,
     UA[Month],Month,
     UA[AccountCode],$B876&amp;$C876,
     UA[GroupStructure],GroupStructure
  )</f>
        <v>0</v>
      </c>
      <c r="X876" s="43">
        <f>SUMIFS(
     UA[AmountYTD],
     UA[CompanyShortName],X$5,
     UA[Source],Source,
     UA[Year],Year,
     UA[Month],Month,
     UA[AccountCode],$B876&amp;$C876,
     UA[GroupStructure],GroupStructure
  )</f>
        <v>0</v>
      </c>
      <c r="Z876" s="43">
        <f>SUMIFS(
     UA[AmountYTD],
     UA[CompanyShortName],Z$5,
     UA[Source],Source,
     UA[Year],Year,
     UA[Month],Month,
     UA[AccountCode],$B876&amp;$C876,
     UA[GroupStructure],GroupStructure
  )</f>
        <v>0</v>
      </c>
      <c r="AB876" s="43">
        <f>SUMIFS(
     UA[AmountYTD],
     UA[CompanyShortName],AB$5,
     UA[Source],Source,
     UA[Year],Year,
     UA[Month],Month,
     UA[AccountCode],$B876&amp;$C876,
     UA[GroupStructure],GroupStructure
  )</f>
        <v>0</v>
      </c>
      <c r="AD876" s="43">
        <f>SUMIFS(
     UA[AmountYTD],
     UA[CompanyShortName],AD$5,
     UA[Source],Source,
     UA[Year],Year,
     UA[Month],Month,
     UA[AccountCode],$B876&amp;$C876,
     UA[GroupStructure],GroupStructure
  )</f>
        <v>0</v>
      </c>
      <c r="AF876" s="43">
        <f>SUMIFS(
     UA[AmountYTD],
     UA[CompanyShortName],AF$5,
     UA[Source],Source,
     UA[Year],Year,
     UA[Month],Month,
     UA[AccountCode],$B876&amp;$C876,
     UA[GroupStructure],GroupStructure
  )</f>
        <v>0</v>
      </c>
      <c r="AH876" s="43">
        <f>SUMIFS(
     UA[AmountYTD],
     UA[CompanyShortName],AH$5,
     UA[Source],Source,
     UA[Year],Year,
     UA[Month],Month,
     UA[AccountCode],$B876&amp;$C876,
     UA[GroupStructure],GroupStructure
  )</f>
        <v>0</v>
      </c>
      <c r="AJ876" s="43">
        <f>SUMIFS(
     UA[AmountYTD],
     UA[CompanyShortName],AJ$5,
     UA[Source],Source,
     UA[Year],Year,
     UA[Month],Month,
     UA[AccountCode],$B876&amp;$C876,
     UA[GroupStructure],GroupStructure
  )</f>
        <v>0</v>
      </c>
      <c r="AL876" s="43">
        <f>SUMIFS(
     UA[AmountYTD],
     UA[CompanyShortName],AL$5,
     UA[Source],Source,
     UA[Year],Year,
     UA[Month],Month,
     UA[AccountCode],$B876&amp;$C876,
     UA[GroupStructure],GroupStructure
  )</f>
        <v>0</v>
      </c>
      <c r="AN876" s="43">
        <f>SUMIFS(
     UA[AmountYTD],
     UA[CompanyShortName],AN$5,
     UA[Source],Source,
     UA[Year],Year,
     UA[Month],Month,
     UA[AccountCode],$B876&amp;$C876,
     UA[GroupStructure],GroupStructure
  )</f>
        <v>0</v>
      </c>
      <c r="AP876" s="43">
        <f>SUMIFS(
     UA[AmountYTD],
     UA[CompanyShortName],AP$5,
     UA[Source],Source,
     UA[Year],Year,
     UA[Month],Month,
     UA[AccountCode],$B876&amp;$C876,
     UA[GroupStructure],GroupStructure
  )</f>
        <v>0</v>
      </c>
      <c r="AR876" s="43">
        <f>SUMIFS(
     UA[AmountYTD],
     UA[CompanyShortName],AR$5,
     UA[Source],Source,
     UA[Year],Year,
     UA[Month],Month,
     UA[AccountCode],$B876&amp;$C876,
     UA[GroupStructure],GroupStructure
  )</f>
        <v>0</v>
      </c>
    </row>
    <row r="877" spans="1:45" ht="17.100000000000001" hidden="1" customHeight="1" outlineLevel="2" x14ac:dyDescent="0.25">
      <c r="B877" s="4">
        <f t="shared" ref="B877:B881" si="1143">B876</f>
        <v>0</v>
      </c>
      <c r="C877" s="4">
        <f>C876+10</f>
        <v>320</v>
      </c>
      <c r="D877" s="4" t="str">
        <f>IFERROR(VLOOKUP($B877&amp;$C877,GA[],2,FALSE),"")</f>
        <v/>
      </c>
      <c r="F877" s="43">
        <f>SUMIFS(
     UA[AmountYTD],
     UA[CompanyShortName],F$5,
     UA[Source],Source,
     UA[Year],Year,
     UA[Month],Month,
     UA[AccountCode],$B877&amp;$C877,
     UA[GroupStructure],GroupStructure
  )</f>
        <v>0</v>
      </c>
      <c r="H877" s="43">
        <f>SUMIFS(
     UA[AmountYTD],
     UA[CompanyShortName],H$5,
     UA[Source],Source,
     UA[Year],Year,
     UA[Month],Month,
     UA[AccountCode],$B877&amp;$C877,
     UA[GroupStructure],GroupStructure
  )</f>
        <v>0</v>
      </c>
      <c r="J877" s="43">
        <f>SUMIFS(
     UA[AmountYTD],
     UA[CompanyShortName],J$5,
     UA[Source],Source,
     UA[Year],Year,
     UA[Month],Month,
     UA[AccountCode],$B877&amp;$C877,
     UA[GroupStructure],GroupStructure
  )</f>
        <v>0</v>
      </c>
      <c r="L877" s="43">
        <f>SUMIFS(
     UA[AmountYTD],
     UA[CompanyShortName],L$5,
     UA[Source],Source,
     UA[Year],Year,
     UA[Month],Month,
     UA[AccountCode],$B877&amp;$C877,
     UA[GroupStructure],GroupStructure
  )</f>
        <v>0</v>
      </c>
      <c r="N877" s="43">
        <f>SUMIFS(
     UA[AmountYTD],
     UA[CompanyShortName],N$5,
     UA[Source],Source,
     UA[Year],Year,
     UA[Month],Month,
     UA[AccountCode],$B877&amp;$C877,
     UA[GroupStructure],GroupStructure
  )</f>
        <v>0</v>
      </c>
      <c r="P877" s="43">
        <f>SUMIFS(
     UA[AmountYTD],
     UA[CompanyShortName],P$5,
     UA[Source],Source,
     UA[Year],Year,
     UA[Month],Month,
     UA[AccountCode],$B877&amp;$C877,
     UA[GroupStructure],GroupStructure
  )</f>
        <v>0</v>
      </c>
      <c r="R877" s="43">
        <f>SUMIFS(
     UA[AmountYTD],
     UA[CompanyShortName],R$5,
     UA[Source],Source,
     UA[Year],Year,
     UA[Month],Month,
     UA[AccountCode],$B877&amp;$C877,
     UA[GroupStructure],GroupStructure
  )</f>
        <v>0</v>
      </c>
      <c r="T877" s="43">
        <f>SUMIFS(
     UA[AmountYTD],
     UA[CompanyShortName],T$5,
     UA[Source],Source,
     UA[Year],Year,
     UA[Month],Month,
     UA[AccountCode],$B877&amp;$C877,
     UA[GroupStructure],GroupStructure
  )</f>
        <v>0</v>
      </c>
      <c r="V877" s="43">
        <f>SUMIFS(
     UA[AmountYTD],
     UA[CompanyShortName],V$5,
     UA[Source],Source,
     UA[Year],Year,
     UA[Month],Month,
     UA[AccountCode],$B877&amp;$C877,
     UA[GroupStructure],GroupStructure
  )</f>
        <v>0</v>
      </c>
      <c r="X877" s="43">
        <f>SUMIFS(
     UA[AmountYTD],
     UA[CompanyShortName],X$5,
     UA[Source],Source,
     UA[Year],Year,
     UA[Month],Month,
     UA[AccountCode],$B877&amp;$C877,
     UA[GroupStructure],GroupStructure
  )</f>
        <v>0</v>
      </c>
      <c r="Z877" s="43">
        <f>SUMIFS(
     UA[AmountYTD],
     UA[CompanyShortName],Z$5,
     UA[Source],Source,
     UA[Year],Year,
     UA[Month],Month,
     UA[AccountCode],$B877&amp;$C877,
     UA[GroupStructure],GroupStructure
  )</f>
        <v>0</v>
      </c>
      <c r="AB877" s="43">
        <f>SUMIFS(
     UA[AmountYTD],
     UA[CompanyShortName],AB$5,
     UA[Source],Source,
     UA[Year],Year,
     UA[Month],Month,
     UA[AccountCode],$B877&amp;$C877,
     UA[GroupStructure],GroupStructure
  )</f>
        <v>0</v>
      </c>
      <c r="AD877" s="43">
        <f>SUMIFS(
     UA[AmountYTD],
     UA[CompanyShortName],AD$5,
     UA[Source],Source,
     UA[Year],Year,
     UA[Month],Month,
     UA[AccountCode],$B877&amp;$C877,
     UA[GroupStructure],GroupStructure
  )</f>
        <v>0</v>
      </c>
      <c r="AF877" s="43">
        <f>SUMIFS(
     UA[AmountYTD],
     UA[CompanyShortName],AF$5,
     UA[Source],Source,
     UA[Year],Year,
     UA[Month],Month,
     UA[AccountCode],$B877&amp;$C877,
     UA[GroupStructure],GroupStructure
  )</f>
        <v>0</v>
      </c>
      <c r="AH877" s="43">
        <f>SUMIFS(
     UA[AmountYTD],
     UA[CompanyShortName],AH$5,
     UA[Source],Source,
     UA[Year],Year,
     UA[Month],Month,
     UA[AccountCode],$B877&amp;$C877,
     UA[GroupStructure],GroupStructure
  )</f>
        <v>0</v>
      </c>
      <c r="AJ877" s="43">
        <f>SUMIFS(
     UA[AmountYTD],
     UA[CompanyShortName],AJ$5,
     UA[Source],Source,
     UA[Year],Year,
     UA[Month],Month,
     UA[AccountCode],$B877&amp;$C877,
     UA[GroupStructure],GroupStructure
  )</f>
        <v>0</v>
      </c>
      <c r="AL877" s="43">
        <f>SUMIFS(
     UA[AmountYTD],
     UA[CompanyShortName],AL$5,
     UA[Source],Source,
     UA[Year],Year,
     UA[Month],Month,
     UA[AccountCode],$B877&amp;$C877,
     UA[GroupStructure],GroupStructure
  )</f>
        <v>0</v>
      </c>
      <c r="AN877" s="43">
        <f>SUMIFS(
     UA[AmountYTD],
     UA[CompanyShortName],AN$5,
     UA[Source],Source,
     UA[Year],Year,
     UA[Month],Month,
     UA[AccountCode],$B877&amp;$C877,
     UA[GroupStructure],GroupStructure
  )</f>
        <v>0</v>
      </c>
      <c r="AP877" s="43">
        <f>SUMIFS(
     UA[AmountYTD],
     UA[CompanyShortName],AP$5,
     UA[Source],Source,
     UA[Year],Year,
     UA[Month],Month,
     UA[AccountCode],$B877&amp;$C877,
     UA[GroupStructure],GroupStructure
  )</f>
        <v>0</v>
      </c>
      <c r="AR877" s="43">
        <f>SUMIFS(
     UA[AmountYTD],
     UA[CompanyShortName],AR$5,
     UA[Source],Source,
     UA[Year],Year,
     UA[Month],Month,
     UA[AccountCode],$B877&amp;$C877,
     UA[GroupStructure],GroupStructure
  )</f>
        <v>0</v>
      </c>
    </row>
    <row r="878" spans="1:45" ht="17.100000000000001" hidden="1" customHeight="1" outlineLevel="2" x14ac:dyDescent="0.25">
      <c r="B878" s="4">
        <f t="shared" si="1143"/>
        <v>0</v>
      </c>
      <c r="C878" s="4">
        <f>C877+10</f>
        <v>330</v>
      </c>
      <c r="D878" s="4" t="str">
        <f>IFERROR(VLOOKUP($B878&amp;$C878,GA[],2,FALSE),"")</f>
        <v/>
      </c>
      <c r="F878" s="43">
        <f>SUMIFS(
     UA[AmountYTD],
     UA[CompanyShortName],F$5,
     UA[Source],Source,
     UA[Year],Year,
     UA[Month],Month,
     UA[AccountCode],$B878&amp;$C878,
     UA[GroupStructure],GroupStructure
  )</f>
        <v>0</v>
      </c>
      <c r="H878" s="43">
        <f>SUMIFS(
     UA[AmountYTD],
     UA[CompanyShortName],H$5,
     UA[Source],Source,
     UA[Year],Year,
     UA[Month],Month,
     UA[AccountCode],$B878&amp;$C878,
     UA[GroupStructure],GroupStructure
  )</f>
        <v>0</v>
      </c>
      <c r="J878" s="43">
        <f>SUMIFS(
     UA[AmountYTD],
     UA[CompanyShortName],J$5,
     UA[Source],Source,
     UA[Year],Year,
     UA[Month],Month,
     UA[AccountCode],$B878&amp;$C878,
     UA[GroupStructure],GroupStructure
  )</f>
        <v>0</v>
      </c>
      <c r="L878" s="43">
        <f>SUMIFS(
     UA[AmountYTD],
     UA[CompanyShortName],L$5,
     UA[Source],Source,
     UA[Year],Year,
     UA[Month],Month,
     UA[AccountCode],$B878&amp;$C878,
     UA[GroupStructure],GroupStructure
  )</f>
        <v>0</v>
      </c>
      <c r="N878" s="43">
        <f>SUMIFS(
     UA[AmountYTD],
     UA[CompanyShortName],N$5,
     UA[Source],Source,
     UA[Year],Year,
     UA[Month],Month,
     UA[AccountCode],$B878&amp;$C878,
     UA[GroupStructure],GroupStructure
  )</f>
        <v>0</v>
      </c>
      <c r="P878" s="43">
        <f>SUMIFS(
     UA[AmountYTD],
     UA[CompanyShortName],P$5,
     UA[Source],Source,
     UA[Year],Year,
     UA[Month],Month,
     UA[AccountCode],$B878&amp;$C878,
     UA[GroupStructure],GroupStructure
  )</f>
        <v>0</v>
      </c>
      <c r="R878" s="43">
        <f>SUMIFS(
     UA[AmountYTD],
     UA[CompanyShortName],R$5,
     UA[Source],Source,
     UA[Year],Year,
     UA[Month],Month,
     UA[AccountCode],$B878&amp;$C878,
     UA[GroupStructure],GroupStructure
  )</f>
        <v>0</v>
      </c>
      <c r="T878" s="43">
        <f>SUMIFS(
     UA[AmountYTD],
     UA[CompanyShortName],T$5,
     UA[Source],Source,
     UA[Year],Year,
     UA[Month],Month,
     UA[AccountCode],$B878&amp;$C878,
     UA[GroupStructure],GroupStructure
  )</f>
        <v>0</v>
      </c>
      <c r="V878" s="43">
        <f>SUMIFS(
     UA[AmountYTD],
     UA[CompanyShortName],V$5,
     UA[Source],Source,
     UA[Year],Year,
     UA[Month],Month,
     UA[AccountCode],$B878&amp;$C878,
     UA[GroupStructure],GroupStructure
  )</f>
        <v>0</v>
      </c>
      <c r="X878" s="43">
        <f>SUMIFS(
     UA[AmountYTD],
     UA[CompanyShortName],X$5,
     UA[Source],Source,
     UA[Year],Year,
     UA[Month],Month,
     UA[AccountCode],$B878&amp;$C878,
     UA[GroupStructure],GroupStructure
  )</f>
        <v>0</v>
      </c>
      <c r="Z878" s="43">
        <f>SUMIFS(
     UA[AmountYTD],
     UA[CompanyShortName],Z$5,
     UA[Source],Source,
     UA[Year],Year,
     UA[Month],Month,
     UA[AccountCode],$B878&amp;$C878,
     UA[GroupStructure],GroupStructure
  )</f>
        <v>0</v>
      </c>
      <c r="AB878" s="43">
        <f>SUMIFS(
     UA[AmountYTD],
     UA[CompanyShortName],AB$5,
     UA[Source],Source,
     UA[Year],Year,
     UA[Month],Month,
     UA[AccountCode],$B878&amp;$C878,
     UA[GroupStructure],GroupStructure
  )</f>
        <v>0</v>
      </c>
      <c r="AD878" s="43">
        <f>SUMIFS(
     UA[AmountYTD],
     UA[CompanyShortName],AD$5,
     UA[Source],Source,
     UA[Year],Year,
     UA[Month],Month,
     UA[AccountCode],$B878&amp;$C878,
     UA[GroupStructure],GroupStructure
  )</f>
        <v>0</v>
      </c>
      <c r="AF878" s="43">
        <f>SUMIFS(
     UA[AmountYTD],
     UA[CompanyShortName],AF$5,
     UA[Source],Source,
     UA[Year],Year,
     UA[Month],Month,
     UA[AccountCode],$B878&amp;$C878,
     UA[GroupStructure],GroupStructure
  )</f>
        <v>0</v>
      </c>
      <c r="AH878" s="43">
        <f>SUMIFS(
     UA[AmountYTD],
     UA[CompanyShortName],AH$5,
     UA[Source],Source,
     UA[Year],Year,
     UA[Month],Month,
     UA[AccountCode],$B878&amp;$C878,
     UA[GroupStructure],GroupStructure
  )</f>
        <v>0</v>
      </c>
      <c r="AJ878" s="43">
        <f>SUMIFS(
     UA[AmountYTD],
     UA[CompanyShortName],AJ$5,
     UA[Source],Source,
     UA[Year],Year,
     UA[Month],Month,
     UA[AccountCode],$B878&amp;$C878,
     UA[GroupStructure],GroupStructure
  )</f>
        <v>0</v>
      </c>
      <c r="AL878" s="43">
        <f>SUMIFS(
     UA[AmountYTD],
     UA[CompanyShortName],AL$5,
     UA[Source],Source,
     UA[Year],Year,
     UA[Month],Month,
     UA[AccountCode],$B878&amp;$C878,
     UA[GroupStructure],GroupStructure
  )</f>
        <v>0</v>
      </c>
      <c r="AN878" s="43">
        <f>SUMIFS(
     UA[AmountYTD],
     UA[CompanyShortName],AN$5,
     UA[Source],Source,
     UA[Year],Year,
     UA[Month],Month,
     UA[AccountCode],$B878&amp;$C878,
     UA[GroupStructure],GroupStructure
  )</f>
        <v>0</v>
      </c>
      <c r="AP878" s="43">
        <f>SUMIFS(
     UA[AmountYTD],
     UA[CompanyShortName],AP$5,
     UA[Source],Source,
     UA[Year],Year,
     UA[Month],Month,
     UA[AccountCode],$B878&amp;$C878,
     UA[GroupStructure],GroupStructure
  )</f>
        <v>0</v>
      </c>
      <c r="AR878" s="43">
        <f>SUMIFS(
     UA[AmountYTD],
     UA[CompanyShortName],AR$5,
     UA[Source],Source,
     UA[Year],Year,
     UA[Month],Month,
     UA[AccountCode],$B878&amp;$C878,
     UA[GroupStructure],GroupStructure
  )</f>
        <v>0</v>
      </c>
    </row>
    <row r="879" spans="1:45" ht="17.100000000000001" hidden="1" customHeight="1" outlineLevel="2" x14ac:dyDescent="0.25">
      <c r="B879" s="4">
        <f t="shared" si="1143"/>
        <v>0</v>
      </c>
      <c r="C879" s="4">
        <f>C878+10</f>
        <v>340</v>
      </c>
      <c r="D879" s="4" t="str">
        <f>IFERROR(VLOOKUP($B879&amp;$C879,GA[],2,FALSE),"")</f>
        <v/>
      </c>
      <c r="F879" s="43">
        <f>SUMIFS(
     UA[AmountYTD],
     UA[CompanyShortName],F$5,
     UA[Source],Source,
     UA[Year],Year,
     UA[Month],Month,
     UA[AccountCode],$B879&amp;$C879,
     UA[GroupStructure],GroupStructure
  )</f>
        <v>0</v>
      </c>
      <c r="H879" s="43">
        <f>SUMIFS(
     UA[AmountYTD],
     UA[CompanyShortName],H$5,
     UA[Source],Source,
     UA[Year],Year,
     UA[Month],Month,
     UA[AccountCode],$B879&amp;$C879,
     UA[GroupStructure],GroupStructure
  )</f>
        <v>0</v>
      </c>
      <c r="J879" s="43">
        <f>SUMIFS(
     UA[AmountYTD],
     UA[CompanyShortName],J$5,
     UA[Source],Source,
     UA[Year],Year,
     UA[Month],Month,
     UA[AccountCode],$B879&amp;$C879,
     UA[GroupStructure],GroupStructure
  )</f>
        <v>0</v>
      </c>
      <c r="L879" s="43">
        <f>SUMIFS(
     UA[AmountYTD],
     UA[CompanyShortName],L$5,
     UA[Source],Source,
     UA[Year],Year,
     UA[Month],Month,
     UA[AccountCode],$B879&amp;$C879,
     UA[GroupStructure],GroupStructure
  )</f>
        <v>0</v>
      </c>
      <c r="N879" s="43">
        <f>SUMIFS(
     UA[AmountYTD],
     UA[CompanyShortName],N$5,
     UA[Source],Source,
     UA[Year],Year,
     UA[Month],Month,
     UA[AccountCode],$B879&amp;$C879,
     UA[GroupStructure],GroupStructure
  )</f>
        <v>0</v>
      </c>
      <c r="P879" s="43">
        <f>SUMIFS(
     UA[AmountYTD],
     UA[CompanyShortName],P$5,
     UA[Source],Source,
     UA[Year],Year,
     UA[Month],Month,
     UA[AccountCode],$B879&amp;$C879,
     UA[GroupStructure],GroupStructure
  )</f>
        <v>0</v>
      </c>
      <c r="R879" s="43">
        <f>SUMIFS(
     UA[AmountYTD],
     UA[CompanyShortName],R$5,
     UA[Source],Source,
     UA[Year],Year,
     UA[Month],Month,
     UA[AccountCode],$B879&amp;$C879,
     UA[GroupStructure],GroupStructure
  )</f>
        <v>0</v>
      </c>
      <c r="T879" s="43">
        <f>SUMIFS(
     UA[AmountYTD],
     UA[CompanyShortName],T$5,
     UA[Source],Source,
     UA[Year],Year,
     UA[Month],Month,
     UA[AccountCode],$B879&amp;$C879,
     UA[GroupStructure],GroupStructure
  )</f>
        <v>0</v>
      </c>
      <c r="V879" s="43">
        <f>SUMIFS(
     UA[AmountYTD],
     UA[CompanyShortName],V$5,
     UA[Source],Source,
     UA[Year],Year,
     UA[Month],Month,
     UA[AccountCode],$B879&amp;$C879,
     UA[GroupStructure],GroupStructure
  )</f>
        <v>0</v>
      </c>
      <c r="X879" s="43">
        <f>SUMIFS(
     UA[AmountYTD],
     UA[CompanyShortName],X$5,
     UA[Source],Source,
     UA[Year],Year,
     UA[Month],Month,
     UA[AccountCode],$B879&amp;$C879,
     UA[GroupStructure],GroupStructure
  )</f>
        <v>0</v>
      </c>
      <c r="Z879" s="43">
        <f>SUMIFS(
     UA[AmountYTD],
     UA[CompanyShortName],Z$5,
     UA[Source],Source,
     UA[Year],Year,
     UA[Month],Month,
     UA[AccountCode],$B879&amp;$C879,
     UA[GroupStructure],GroupStructure
  )</f>
        <v>0</v>
      </c>
      <c r="AB879" s="43">
        <f>SUMIFS(
     UA[AmountYTD],
     UA[CompanyShortName],AB$5,
     UA[Source],Source,
     UA[Year],Year,
     UA[Month],Month,
     UA[AccountCode],$B879&amp;$C879,
     UA[GroupStructure],GroupStructure
  )</f>
        <v>0</v>
      </c>
      <c r="AD879" s="43">
        <f>SUMIFS(
     UA[AmountYTD],
     UA[CompanyShortName],AD$5,
     UA[Source],Source,
     UA[Year],Year,
     UA[Month],Month,
     UA[AccountCode],$B879&amp;$C879,
     UA[GroupStructure],GroupStructure
  )</f>
        <v>0</v>
      </c>
      <c r="AF879" s="43">
        <f>SUMIFS(
     UA[AmountYTD],
     UA[CompanyShortName],AF$5,
     UA[Source],Source,
     UA[Year],Year,
     UA[Month],Month,
     UA[AccountCode],$B879&amp;$C879,
     UA[GroupStructure],GroupStructure
  )</f>
        <v>0</v>
      </c>
      <c r="AH879" s="43">
        <f>SUMIFS(
     UA[AmountYTD],
     UA[CompanyShortName],AH$5,
     UA[Source],Source,
     UA[Year],Year,
     UA[Month],Month,
     UA[AccountCode],$B879&amp;$C879,
     UA[GroupStructure],GroupStructure
  )</f>
        <v>0</v>
      </c>
      <c r="AJ879" s="43">
        <f>SUMIFS(
     UA[AmountYTD],
     UA[CompanyShortName],AJ$5,
     UA[Source],Source,
     UA[Year],Year,
     UA[Month],Month,
     UA[AccountCode],$B879&amp;$C879,
     UA[GroupStructure],GroupStructure
  )</f>
        <v>0</v>
      </c>
      <c r="AL879" s="43">
        <f>SUMIFS(
     UA[AmountYTD],
     UA[CompanyShortName],AL$5,
     UA[Source],Source,
     UA[Year],Year,
     UA[Month],Month,
     UA[AccountCode],$B879&amp;$C879,
     UA[GroupStructure],GroupStructure
  )</f>
        <v>0</v>
      </c>
      <c r="AN879" s="43">
        <f>SUMIFS(
     UA[AmountYTD],
     UA[CompanyShortName],AN$5,
     UA[Source],Source,
     UA[Year],Year,
     UA[Month],Month,
     UA[AccountCode],$B879&amp;$C879,
     UA[GroupStructure],GroupStructure
  )</f>
        <v>0</v>
      </c>
      <c r="AP879" s="43">
        <f>SUMIFS(
     UA[AmountYTD],
     UA[CompanyShortName],AP$5,
     UA[Source],Source,
     UA[Year],Year,
     UA[Month],Month,
     UA[AccountCode],$B879&amp;$C879,
     UA[GroupStructure],GroupStructure
  )</f>
        <v>0</v>
      </c>
      <c r="AR879" s="43">
        <f>SUMIFS(
     UA[AmountYTD],
     UA[CompanyShortName],AR$5,
     UA[Source],Source,
     UA[Year],Year,
     UA[Month],Month,
     UA[AccountCode],$B879&amp;$C879,
     UA[GroupStructure],GroupStructure
  )</f>
        <v>0</v>
      </c>
    </row>
    <row r="880" spans="1:45" ht="17.100000000000001" hidden="1" customHeight="1" outlineLevel="2" x14ac:dyDescent="0.25">
      <c r="B880" s="4">
        <f t="shared" si="1143"/>
        <v>0</v>
      </c>
      <c r="C880" s="4">
        <f>C879+10</f>
        <v>350</v>
      </c>
      <c r="D880" s="4" t="str">
        <f>IFERROR(VLOOKUP($B880&amp;$C880,GA[],2,FALSE),"")</f>
        <v/>
      </c>
      <c r="F880" s="43">
        <f>SUMIFS(
     UA[AmountYTD],
     UA[CompanyShortName],F$5,
     UA[Source],Source,
     UA[Year],Year,
     UA[Month],Month,
     UA[AccountCode],$B880&amp;$C880,
     UA[GroupStructure],GroupStructure
  )</f>
        <v>0</v>
      </c>
      <c r="H880" s="43">
        <f>SUMIFS(
     UA[AmountYTD],
     UA[CompanyShortName],H$5,
     UA[Source],Source,
     UA[Year],Year,
     UA[Month],Month,
     UA[AccountCode],$B880&amp;$C880,
     UA[GroupStructure],GroupStructure
  )</f>
        <v>0</v>
      </c>
      <c r="J880" s="43">
        <f>SUMIFS(
     UA[AmountYTD],
     UA[CompanyShortName],J$5,
     UA[Source],Source,
     UA[Year],Year,
     UA[Month],Month,
     UA[AccountCode],$B880&amp;$C880,
     UA[GroupStructure],GroupStructure
  )</f>
        <v>0</v>
      </c>
      <c r="L880" s="43">
        <f>SUMIFS(
     UA[AmountYTD],
     UA[CompanyShortName],L$5,
     UA[Source],Source,
     UA[Year],Year,
     UA[Month],Month,
     UA[AccountCode],$B880&amp;$C880,
     UA[GroupStructure],GroupStructure
  )</f>
        <v>0</v>
      </c>
      <c r="N880" s="43">
        <f>SUMIFS(
     UA[AmountYTD],
     UA[CompanyShortName],N$5,
     UA[Source],Source,
     UA[Year],Year,
     UA[Month],Month,
     UA[AccountCode],$B880&amp;$C880,
     UA[GroupStructure],GroupStructure
  )</f>
        <v>0</v>
      </c>
      <c r="P880" s="43">
        <f>SUMIFS(
     UA[AmountYTD],
     UA[CompanyShortName],P$5,
     UA[Source],Source,
     UA[Year],Year,
     UA[Month],Month,
     UA[AccountCode],$B880&amp;$C880,
     UA[GroupStructure],GroupStructure
  )</f>
        <v>0</v>
      </c>
      <c r="R880" s="43">
        <f>SUMIFS(
     UA[AmountYTD],
     UA[CompanyShortName],R$5,
     UA[Source],Source,
     UA[Year],Year,
     UA[Month],Month,
     UA[AccountCode],$B880&amp;$C880,
     UA[GroupStructure],GroupStructure
  )</f>
        <v>0</v>
      </c>
      <c r="T880" s="43">
        <f>SUMIFS(
     UA[AmountYTD],
     UA[CompanyShortName],T$5,
     UA[Source],Source,
     UA[Year],Year,
     UA[Month],Month,
     UA[AccountCode],$B880&amp;$C880,
     UA[GroupStructure],GroupStructure
  )</f>
        <v>0</v>
      </c>
      <c r="V880" s="43">
        <f>SUMIFS(
     UA[AmountYTD],
     UA[CompanyShortName],V$5,
     UA[Source],Source,
     UA[Year],Year,
     UA[Month],Month,
     UA[AccountCode],$B880&amp;$C880,
     UA[GroupStructure],GroupStructure
  )</f>
        <v>0</v>
      </c>
      <c r="X880" s="43">
        <f>SUMIFS(
     UA[AmountYTD],
     UA[CompanyShortName],X$5,
     UA[Source],Source,
     UA[Year],Year,
     UA[Month],Month,
     UA[AccountCode],$B880&amp;$C880,
     UA[GroupStructure],GroupStructure
  )</f>
        <v>0</v>
      </c>
      <c r="Z880" s="43">
        <f>SUMIFS(
     UA[AmountYTD],
     UA[CompanyShortName],Z$5,
     UA[Source],Source,
     UA[Year],Year,
     UA[Month],Month,
     UA[AccountCode],$B880&amp;$C880,
     UA[GroupStructure],GroupStructure
  )</f>
        <v>0</v>
      </c>
      <c r="AB880" s="43">
        <f>SUMIFS(
     UA[AmountYTD],
     UA[CompanyShortName],AB$5,
     UA[Source],Source,
     UA[Year],Year,
     UA[Month],Month,
     UA[AccountCode],$B880&amp;$C880,
     UA[GroupStructure],GroupStructure
  )</f>
        <v>0</v>
      </c>
      <c r="AD880" s="43">
        <f>SUMIFS(
     UA[AmountYTD],
     UA[CompanyShortName],AD$5,
     UA[Source],Source,
     UA[Year],Year,
     UA[Month],Month,
     UA[AccountCode],$B880&amp;$C880,
     UA[GroupStructure],GroupStructure
  )</f>
        <v>0</v>
      </c>
      <c r="AF880" s="43">
        <f>SUMIFS(
     UA[AmountYTD],
     UA[CompanyShortName],AF$5,
     UA[Source],Source,
     UA[Year],Year,
     UA[Month],Month,
     UA[AccountCode],$B880&amp;$C880,
     UA[GroupStructure],GroupStructure
  )</f>
        <v>0</v>
      </c>
      <c r="AH880" s="43">
        <f>SUMIFS(
     UA[AmountYTD],
     UA[CompanyShortName],AH$5,
     UA[Source],Source,
     UA[Year],Year,
     UA[Month],Month,
     UA[AccountCode],$B880&amp;$C880,
     UA[GroupStructure],GroupStructure
  )</f>
        <v>0</v>
      </c>
      <c r="AJ880" s="43">
        <f>SUMIFS(
     UA[AmountYTD],
     UA[CompanyShortName],AJ$5,
     UA[Source],Source,
     UA[Year],Year,
     UA[Month],Month,
     UA[AccountCode],$B880&amp;$C880,
     UA[GroupStructure],GroupStructure
  )</f>
        <v>0</v>
      </c>
      <c r="AL880" s="43">
        <f>SUMIFS(
     UA[AmountYTD],
     UA[CompanyShortName],AL$5,
     UA[Source],Source,
     UA[Year],Year,
     UA[Month],Month,
     UA[AccountCode],$B880&amp;$C880,
     UA[GroupStructure],GroupStructure
  )</f>
        <v>0</v>
      </c>
      <c r="AN880" s="43">
        <f>SUMIFS(
     UA[AmountYTD],
     UA[CompanyShortName],AN$5,
     UA[Source],Source,
     UA[Year],Year,
     UA[Month],Month,
     UA[AccountCode],$B880&amp;$C880,
     UA[GroupStructure],GroupStructure
  )</f>
        <v>0</v>
      </c>
      <c r="AP880" s="43">
        <f>SUMIFS(
     UA[AmountYTD],
     UA[CompanyShortName],AP$5,
     UA[Source],Source,
     UA[Year],Year,
     UA[Month],Month,
     UA[AccountCode],$B880&amp;$C880,
     UA[GroupStructure],GroupStructure
  )</f>
        <v>0</v>
      </c>
      <c r="AR880" s="43">
        <f>SUMIFS(
     UA[AmountYTD],
     UA[CompanyShortName],AR$5,
     UA[Source],Source,
     UA[Year],Year,
     UA[Month],Month,
     UA[AccountCode],$B880&amp;$C880,
     UA[GroupStructure],GroupStructure
  )</f>
        <v>0</v>
      </c>
    </row>
    <row r="881" spans="1:45" ht="17.100000000000001" hidden="1" customHeight="1" outlineLevel="2" x14ac:dyDescent="0.25">
      <c r="B881" s="4">
        <f t="shared" si="1143"/>
        <v>0</v>
      </c>
      <c r="C881" s="4">
        <f>C880+10</f>
        <v>360</v>
      </c>
      <c r="D881" s="4" t="str">
        <f>IFERROR(VLOOKUP($B881&amp;$C881,GA[],2,FALSE),"")</f>
        <v/>
      </c>
      <c r="F881" s="43">
        <f>SUMIFS(
     UA[AmountYTD],
     UA[CompanyShortName],F$5,
     UA[Source],Source,
     UA[Year],Year,
     UA[Month],Month,
     UA[AccountCode],$B881&amp;$C881,
     UA[GroupStructure],GroupStructure
  )</f>
        <v>0</v>
      </c>
      <c r="H881" s="43">
        <f>SUMIFS(
     UA[AmountYTD],
     UA[CompanyShortName],H$5,
     UA[Source],Source,
     UA[Year],Year,
     UA[Month],Month,
     UA[AccountCode],$B881&amp;$C881,
     UA[GroupStructure],GroupStructure
  )</f>
        <v>0</v>
      </c>
      <c r="J881" s="43">
        <f>SUMIFS(
     UA[AmountYTD],
     UA[CompanyShortName],J$5,
     UA[Source],Source,
     UA[Year],Year,
     UA[Month],Month,
     UA[AccountCode],$B881&amp;$C881,
     UA[GroupStructure],GroupStructure
  )</f>
        <v>0</v>
      </c>
      <c r="L881" s="43">
        <f>SUMIFS(
     UA[AmountYTD],
     UA[CompanyShortName],L$5,
     UA[Source],Source,
     UA[Year],Year,
     UA[Month],Month,
     UA[AccountCode],$B881&amp;$C881,
     UA[GroupStructure],GroupStructure
  )</f>
        <v>0</v>
      </c>
      <c r="N881" s="43">
        <f>SUMIFS(
     UA[AmountYTD],
     UA[CompanyShortName],N$5,
     UA[Source],Source,
     UA[Year],Year,
     UA[Month],Month,
     UA[AccountCode],$B881&amp;$C881,
     UA[GroupStructure],GroupStructure
  )</f>
        <v>0</v>
      </c>
      <c r="P881" s="43">
        <f>SUMIFS(
     UA[AmountYTD],
     UA[CompanyShortName],P$5,
     UA[Source],Source,
     UA[Year],Year,
     UA[Month],Month,
     UA[AccountCode],$B881&amp;$C881,
     UA[GroupStructure],GroupStructure
  )</f>
        <v>0</v>
      </c>
      <c r="R881" s="43">
        <f>SUMIFS(
     UA[AmountYTD],
     UA[CompanyShortName],R$5,
     UA[Source],Source,
     UA[Year],Year,
     UA[Month],Month,
     UA[AccountCode],$B881&amp;$C881,
     UA[GroupStructure],GroupStructure
  )</f>
        <v>0</v>
      </c>
      <c r="T881" s="43">
        <f>SUMIFS(
     UA[AmountYTD],
     UA[CompanyShortName],T$5,
     UA[Source],Source,
     UA[Year],Year,
     UA[Month],Month,
     UA[AccountCode],$B881&amp;$C881,
     UA[GroupStructure],GroupStructure
  )</f>
        <v>0</v>
      </c>
      <c r="V881" s="43">
        <f>SUMIFS(
     UA[AmountYTD],
     UA[CompanyShortName],V$5,
     UA[Source],Source,
     UA[Year],Year,
     UA[Month],Month,
     UA[AccountCode],$B881&amp;$C881,
     UA[GroupStructure],GroupStructure
  )</f>
        <v>0</v>
      </c>
      <c r="X881" s="43">
        <f>SUMIFS(
     UA[AmountYTD],
     UA[CompanyShortName],X$5,
     UA[Source],Source,
     UA[Year],Year,
     UA[Month],Month,
     UA[AccountCode],$B881&amp;$C881,
     UA[GroupStructure],GroupStructure
  )</f>
        <v>0</v>
      </c>
      <c r="Z881" s="43">
        <f>SUMIFS(
     UA[AmountYTD],
     UA[CompanyShortName],Z$5,
     UA[Source],Source,
     UA[Year],Year,
     UA[Month],Month,
     UA[AccountCode],$B881&amp;$C881,
     UA[GroupStructure],GroupStructure
  )</f>
        <v>0</v>
      </c>
      <c r="AB881" s="43">
        <f>SUMIFS(
     UA[AmountYTD],
     UA[CompanyShortName],AB$5,
     UA[Source],Source,
     UA[Year],Year,
     UA[Month],Month,
     UA[AccountCode],$B881&amp;$C881,
     UA[GroupStructure],GroupStructure
  )</f>
        <v>0</v>
      </c>
      <c r="AD881" s="43">
        <f>SUMIFS(
     UA[AmountYTD],
     UA[CompanyShortName],AD$5,
     UA[Source],Source,
     UA[Year],Year,
     UA[Month],Month,
     UA[AccountCode],$B881&amp;$C881,
     UA[GroupStructure],GroupStructure
  )</f>
        <v>0</v>
      </c>
      <c r="AF881" s="43">
        <f>SUMIFS(
     UA[AmountYTD],
     UA[CompanyShortName],AF$5,
     UA[Source],Source,
     UA[Year],Year,
     UA[Month],Month,
     UA[AccountCode],$B881&amp;$C881,
     UA[GroupStructure],GroupStructure
  )</f>
        <v>0</v>
      </c>
      <c r="AH881" s="43">
        <f>SUMIFS(
     UA[AmountYTD],
     UA[CompanyShortName],AH$5,
     UA[Source],Source,
     UA[Year],Year,
     UA[Month],Month,
     UA[AccountCode],$B881&amp;$C881,
     UA[GroupStructure],GroupStructure
  )</f>
        <v>0</v>
      </c>
      <c r="AJ881" s="43">
        <f>SUMIFS(
     UA[AmountYTD],
     UA[CompanyShortName],AJ$5,
     UA[Source],Source,
     UA[Year],Year,
     UA[Month],Month,
     UA[AccountCode],$B881&amp;$C881,
     UA[GroupStructure],GroupStructure
  )</f>
        <v>0</v>
      </c>
      <c r="AL881" s="43">
        <f>SUMIFS(
     UA[AmountYTD],
     UA[CompanyShortName],AL$5,
     UA[Source],Source,
     UA[Year],Year,
     UA[Month],Month,
     UA[AccountCode],$B881&amp;$C881,
     UA[GroupStructure],GroupStructure
  )</f>
        <v>0</v>
      </c>
      <c r="AN881" s="43">
        <f>SUMIFS(
     UA[AmountYTD],
     UA[CompanyShortName],AN$5,
     UA[Source],Source,
     UA[Year],Year,
     UA[Month],Month,
     UA[AccountCode],$B881&amp;$C881,
     UA[GroupStructure],GroupStructure
  )</f>
        <v>0</v>
      </c>
      <c r="AP881" s="43">
        <f>SUMIFS(
     UA[AmountYTD],
     UA[CompanyShortName],AP$5,
     UA[Source],Source,
     UA[Year],Year,
     UA[Month],Month,
     UA[AccountCode],$B881&amp;$C881,
     UA[GroupStructure],GroupStructure
  )</f>
        <v>0</v>
      </c>
      <c r="AR881" s="43">
        <f>SUMIFS(
     UA[AmountYTD],
     UA[CompanyShortName],AR$5,
     UA[Source],Source,
     UA[Year],Year,
     UA[Month],Month,
     UA[AccountCode],$B881&amp;$C881,
     UA[GroupStructure],GroupStructure
  )</f>
        <v>0</v>
      </c>
    </row>
    <row r="882" spans="1:45" s="5" customFormat="1" ht="17.100000000000001" hidden="1" customHeight="1" outlineLevel="2" x14ac:dyDescent="0.25">
      <c r="A882" s="58"/>
      <c r="B882" s="58">
        <f>B881</f>
        <v>0</v>
      </c>
      <c r="C882" s="58">
        <f>C873</f>
        <v>399</v>
      </c>
      <c r="D882" s="58" t="str">
        <f>IFERROR(VLOOKUP($B882&amp;$C882,GA[],2,FALSE),"")</f>
        <v/>
      </c>
      <c r="E882" s="60"/>
      <c r="F882" s="61">
        <f>SUMIFS(
     UA[AmountYTD],
     UA[CompanyShortName],F$5,
     UA[Source],Source,
     UA[Year],Year,
     UA[Month],Month,
     UA[AccountCode],$B882&amp;$C882,
     UA[GroupStructure],GroupStructure
  )</f>
        <v>0</v>
      </c>
      <c r="G882" s="60"/>
      <c r="H882" s="61">
        <f>SUMIFS(
     UA[AmountYTD],
     UA[CompanyShortName],H$5,
     UA[Source],Source,
     UA[Year],Year,
     UA[Month],Month,
     UA[AccountCode],$B882&amp;$C882,
     UA[GroupStructure],GroupStructure
  )</f>
        <v>0</v>
      </c>
      <c r="I882" s="60"/>
      <c r="J882" s="61">
        <f>SUMIFS(
     UA[AmountYTD],
     UA[CompanyShortName],J$5,
     UA[Source],Source,
     UA[Year],Year,
     UA[Month],Month,
     UA[AccountCode],$B882&amp;$C882,
     UA[GroupStructure],GroupStructure
  )</f>
        <v>0</v>
      </c>
      <c r="K882" s="60"/>
      <c r="L882" s="61">
        <f>SUMIFS(
     UA[AmountYTD],
     UA[CompanyShortName],L$5,
     UA[Source],Source,
     UA[Year],Year,
     UA[Month],Month,
     UA[AccountCode],$B882&amp;$C882,
     UA[GroupStructure],GroupStructure
  )</f>
        <v>0</v>
      </c>
      <c r="M882" s="60"/>
      <c r="N882" s="61">
        <f>SUMIFS(
     UA[AmountYTD],
     UA[CompanyShortName],N$5,
     UA[Source],Source,
     UA[Year],Year,
     UA[Month],Month,
     UA[AccountCode],$B882&amp;$C882,
     UA[GroupStructure],GroupStructure
  )</f>
        <v>0</v>
      </c>
      <c r="O882" s="60"/>
      <c r="P882" s="61">
        <f>SUMIFS(
     UA[AmountYTD],
     UA[CompanyShortName],P$5,
     UA[Source],Source,
     UA[Year],Year,
     UA[Month],Month,
     UA[AccountCode],$B882&amp;$C882,
     UA[GroupStructure],GroupStructure
  )</f>
        <v>0</v>
      </c>
      <c r="Q882" s="60"/>
      <c r="R882" s="61">
        <f>SUMIFS(
     UA[AmountYTD],
     UA[CompanyShortName],R$5,
     UA[Source],Source,
     UA[Year],Year,
     UA[Month],Month,
     UA[AccountCode],$B882&amp;$C882,
     UA[GroupStructure],GroupStructure
  )</f>
        <v>0</v>
      </c>
      <c r="S882" s="60"/>
      <c r="T882" s="61">
        <f>SUMIFS(
     UA[AmountYTD],
     UA[CompanyShortName],T$5,
     UA[Source],Source,
     UA[Year],Year,
     UA[Month],Month,
     UA[AccountCode],$B882&amp;$C882,
     UA[GroupStructure],GroupStructure
  )</f>
        <v>0</v>
      </c>
      <c r="U882" s="60"/>
      <c r="V882" s="61">
        <f>SUMIFS(
     UA[AmountYTD],
     UA[CompanyShortName],V$5,
     UA[Source],Source,
     UA[Year],Year,
     UA[Month],Month,
     UA[AccountCode],$B882&amp;$C882,
     UA[GroupStructure],GroupStructure
  )</f>
        <v>0</v>
      </c>
      <c r="W882" s="60"/>
      <c r="X882" s="61">
        <f>SUMIFS(
     UA[AmountYTD],
     UA[CompanyShortName],X$5,
     UA[Source],Source,
     UA[Year],Year,
     UA[Month],Month,
     UA[AccountCode],$B882&amp;$C882,
     UA[GroupStructure],GroupStructure
  )</f>
        <v>0</v>
      </c>
      <c r="Y882" s="60"/>
      <c r="Z882" s="61">
        <f>SUMIFS(
     UA[AmountYTD],
     UA[CompanyShortName],Z$5,
     UA[Source],Source,
     UA[Year],Year,
     UA[Month],Month,
     UA[AccountCode],$B882&amp;$C882,
     UA[GroupStructure],GroupStructure
  )</f>
        <v>0</v>
      </c>
      <c r="AA882" s="60"/>
      <c r="AB882" s="61">
        <f>SUMIFS(
     UA[AmountYTD],
     UA[CompanyShortName],AB$5,
     UA[Source],Source,
     UA[Year],Year,
     UA[Month],Month,
     UA[AccountCode],$B882&amp;$C882,
     UA[GroupStructure],GroupStructure
  )</f>
        <v>0</v>
      </c>
      <c r="AC882" s="60"/>
      <c r="AD882" s="61">
        <f>SUMIFS(
     UA[AmountYTD],
     UA[CompanyShortName],AD$5,
     UA[Source],Source,
     UA[Year],Year,
     UA[Month],Month,
     UA[AccountCode],$B882&amp;$C882,
     UA[GroupStructure],GroupStructure
  )</f>
        <v>0</v>
      </c>
      <c r="AE882" s="60"/>
      <c r="AF882" s="61">
        <f>SUMIFS(
     UA[AmountYTD],
     UA[CompanyShortName],AF$5,
     UA[Source],Source,
     UA[Year],Year,
     UA[Month],Month,
     UA[AccountCode],$B882&amp;$C882,
     UA[GroupStructure],GroupStructure
  )</f>
        <v>0</v>
      </c>
      <c r="AG882" s="60"/>
      <c r="AH882" s="61">
        <f>SUMIFS(
     UA[AmountYTD],
     UA[CompanyShortName],AH$5,
     UA[Source],Source,
     UA[Year],Year,
     UA[Month],Month,
     UA[AccountCode],$B882&amp;$C882,
     UA[GroupStructure],GroupStructure
  )</f>
        <v>0</v>
      </c>
      <c r="AI882" s="60"/>
      <c r="AJ882" s="61">
        <f>SUMIFS(
     UA[AmountYTD],
     UA[CompanyShortName],AJ$5,
     UA[Source],Source,
     UA[Year],Year,
     UA[Month],Month,
     UA[AccountCode],$B882&amp;$C882,
     UA[GroupStructure],GroupStructure
  )</f>
        <v>0</v>
      </c>
      <c r="AK882" s="60"/>
      <c r="AL882" s="61">
        <f>SUMIFS(
     UA[AmountYTD],
     UA[CompanyShortName],AL$5,
     UA[Source],Source,
     UA[Year],Year,
     UA[Month],Month,
     UA[AccountCode],$B882&amp;$C882,
     UA[GroupStructure],GroupStructure
  )</f>
        <v>0</v>
      </c>
      <c r="AM882" s="60"/>
      <c r="AN882" s="61">
        <f>SUMIFS(
     UA[AmountYTD],
     UA[CompanyShortName],AN$5,
     UA[Source],Source,
     UA[Year],Year,
     UA[Month],Month,
     UA[AccountCode],$B882&amp;$C882,
     UA[GroupStructure],GroupStructure
  )</f>
        <v>0</v>
      </c>
      <c r="AO882" s="60"/>
      <c r="AP882" s="61">
        <f>SUMIFS(
     UA[AmountYTD],
     UA[CompanyShortName],AP$5,
     UA[Source],Source,
     UA[Year],Year,
     UA[Month],Month,
     UA[AccountCode],$B882&amp;$C882,
     UA[GroupStructure],GroupStructure
  )</f>
        <v>0</v>
      </c>
      <c r="AQ882" s="60"/>
      <c r="AR882" s="61">
        <f>SUMIFS(
     UA[AmountYTD],
     UA[CompanyShortName],AR$5,
     UA[Source],Source,
     UA[Year],Year,
     UA[Month],Month,
     UA[AccountCode],$B882&amp;$C882,
     UA[GroupStructure],GroupStructure
  )</f>
        <v>0</v>
      </c>
      <c r="AS882" s="60"/>
    </row>
    <row r="883" spans="1:45" ht="17.100000000000001" hidden="1" customHeight="1" outlineLevel="2" x14ac:dyDescent="0.25">
      <c r="D883" s="4" t="s">
        <v>125</v>
      </c>
      <c r="F883" s="43">
        <f>F882-SUM(F876:F881)</f>
        <v>0</v>
      </c>
      <c r="H883" s="43">
        <f t="shared" ref="H883" si="1144">H882-SUM(H876:H881)</f>
        <v>0</v>
      </c>
      <c r="J883" s="43">
        <f t="shared" ref="J883" si="1145">J882-SUM(J876:J881)</f>
        <v>0</v>
      </c>
      <c r="L883" s="43">
        <f t="shared" ref="L883" si="1146">L882-SUM(L876:L881)</f>
        <v>0</v>
      </c>
      <c r="N883" s="43">
        <f t="shared" ref="N883" si="1147">N882-SUM(N876:N881)</f>
        <v>0</v>
      </c>
      <c r="P883" s="43">
        <f t="shared" ref="P883" si="1148">P882-SUM(P876:P881)</f>
        <v>0</v>
      </c>
      <c r="R883" s="43">
        <f t="shared" ref="R883" si="1149">R882-SUM(R876:R881)</f>
        <v>0</v>
      </c>
      <c r="T883" s="43">
        <f t="shared" ref="T883" si="1150">T882-SUM(T876:T881)</f>
        <v>0</v>
      </c>
      <c r="V883" s="43">
        <f t="shared" ref="V883" si="1151">V882-SUM(V876:V881)</f>
        <v>0</v>
      </c>
      <c r="X883" s="43">
        <f t="shared" ref="X883" si="1152">X882-SUM(X876:X881)</f>
        <v>0</v>
      </c>
      <c r="Z883" s="43">
        <f t="shared" ref="Z883" si="1153">Z882-SUM(Z876:Z881)</f>
        <v>0</v>
      </c>
      <c r="AB883" s="43">
        <f t="shared" ref="AB883" si="1154">AB882-SUM(AB876:AB881)</f>
        <v>0</v>
      </c>
      <c r="AD883" s="43">
        <f t="shared" ref="AD883" si="1155">AD882-SUM(AD876:AD881)</f>
        <v>0</v>
      </c>
      <c r="AF883" s="43">
        <f t="shared" ref="AF883" si="1156">AF882-SUM(AF876:AF881)</f>
        <v>0</v>
      </c>
      <c r="AH883" s="43">
        <f t="shared" ref="AH883" si="1157">AH882-SUM(AH876:AH881)</f>
        <v>0</v>
      </c>
      <c r="AJ883" s="43">
        <f t="shared" ref="AJ883" si="1158">AJ882-SUM(AJ876:AJ881)</f>
        <v>0</v>
      </c>
      <c r="AL883" s="43">
        <f t="shared" ref="AL883" si="1159">AL882-SUM(AL876:AL881)</f>
        <v>0</v>
      </c>
      <c r="AN883" s="43">
        <f t="shared" ref="AN883" si="1160">AN882-SUM(AN876:AN881)</f>
        <v>0</v>
      </c>
      <c r="AP883" s="43">
        <f t="shared" ref="AP883" si="1161">AP882-SUM(AP876:AP881)</f>
        <v>0</v>
      </c>
      <c r="AR883" s="43">
        <f t="shared" ref="AR883" si="1162">AR882-SUM(AR876:AR881)</f>
        <v>0</v>
      </c>
    </row>
    <row r="884" spans="1:45" ht="17.100000000000001" hidden="1" customHeight="1" outlineLevel="2" x14ac:dyDescent="0.25"/>
    <row r="885" spans="1:45" s="5" customFormat="1" ht="17.100000000000001" hidden="1" customHeight="1" outlineLevel="2" x14ac:dyDescent="0.25">
      <c r="A885" s="58"/>
      <c r="B885" s="58">
        <f>B880</f>
        <v>0</v>
      </c>
      <c r="C885" s="59">
        <v>999</v>
      </c>
      <c r="D885" s="58" t="str">
        <f>IFERROR(VLOOKUP($B885&amp;$C885,GA[],2,FALSE),"")</f>
        <v/>
      </c>
      <c r="E885" s="60"/>
      <c r="F885" s="61">
        <f>SUMIFS(
     UA[AmountYTD],
     UA[CompanyShortName],F$5,
     UA[Source],Source,
     UA[Year],Year,
     UA[Month],Month,
     UA[AccountCode],$B885&amp;$C885,
     UA[GroupStructure],GroupStructure
  )</f>
        <v>0</v>
      </c>
      <c r="G885" s="60"/>
      <c r="H885" s="61">
        <f>SUMIFS(
     UA[AmountYTD],
     UA[CompanyShortName],H$5,
     UA[Source],Source,
     UA[Year],Year,
     UA[Month],Month,
     UA[AccountCode],$B885&amp;$C885,
     UA[GroupStructure],GroupStructure
  )</f>
        <v>0</v>
      </c>
      <c r="I885" s="60"/>
      <c r="J885" s="61">
        <f>SUMIFS(
     UA[AmountYTD],
     UA[CompanyShortName],J$5,
     UA[Source],Source,
     UA[Year],Year,
     UA[Month],Month,
     UA[AccountCode],$B885&amp;$C885,
     UA[GroupStructure],GroupStructure
  )</f>
        <v>0</v>
      </c>
      <c r="K885" s="60"/>
      <c r="L885" s="61">
        <f>SUMIFS(
     UA[AmountYTD],
     UA[CompanyShortName],L$5,
     UA[Source],Source,
     UA[Year],Year,
     UA[Month],Month,
     UA[AccountCode],$B885&amp;$C885,
     UA[GroupStructure],GroupStructure
  )</f>
        <v>0</v>
      </c>
      <c r="M885" s="60"/>
      <c r="N885" s="61">
        <f>SUMIFS(
     UA[AmountYTD],
     UA[CompanyShortName],N$5,
     UA[Source],Source,
     UA[Year],Year,
     UA[Month],Month,
     UA[AccountCode],$B885&amp;$C885,
     UA[GroupStructure],GroupStructure
  )</f>
        <v>0</v>
      </c>
      <c r="O885" s="60"/>
      <c r="P885" s="61">
        <f>SUMIFS(
     UA[AmountYTD],
     UA[CompanyShortName],P$5,
     UA[Source],Source,
     UA[Year],Year,
     UA[Month],Month,
     UA[AccountCode],$B885&amp;$C885,
     UA[GroupStructure],GroupStructure
  )</f>
        <v>0</v>
      </c>
      <c r="Q885" s="60"/>
      <c r="R885" s="61">
        <f>SUMIFS(
     UA[AmountYTD],
     UA[CompanyShortName],R$5,
     UA[Source],Source,
     UA[Year],Year,
     UA[Month],Month,
     UA[AccountCode],$B885&amp;$C885,
     UA[GroupStructure],GroupStructure
  )</f>
        <v>0</v>
      </c>
      <c r="S885" s="60"/>
      <c r="T885" s="61">
        <f>SUMIFS(
     UA[AmountYTD],
     UA[CompanyShortName],T$5,
     UA[Source],Source,
     UA[Year],Year,
     UA[Month],Month,
     UA[AccountCode],$B885&amp;$C885,
     UA[GroupStructure],GroupStructure
  )</f>
        <v>0</v>
      </c>
      <c r="U885" s="60"/>
      <c r="V885" s="61">
        <f>SUMIFS(
     UA[AmountYTD],
     UA[CompanyShortName],V$5,
     UA[Source],Source,
     UA[Year],Year,
     UA[Month],Month,
     UA[AccountCode],$B885&amp;$C885,
     UA[GroupStructure],GroupStructure
  )</f>
        <v>0</v>
      </c>
      <c r="W885" s="60"/>
      <c r="X885" s="61">
        <f>SUMIFS(
     UA[AmountYTD],
     UA[CompanyShortName],X$5,
     UA[Source],Source,
     UA[Year],Year,
     UA[Month],Month,
     UA[AccountCode],$B885&amp;$C885,
     UA[GroupStructure],GroupStructure
  )</f>
        <v>0</v>
      </c>
      <c r="Y885" s="60"/>
      <c r="Z885" s="61">
        <f>SUMIFS(
     UA[AmountYTD],
     UA[CompanyShortName],Z$5,
     UA[Source],Source,
     UA[Year],Year,
     UA[Month],Month,
     UA[AccountCode],$B885&amp;$C885,
     UA[GroupStructure],GroupStructure
  )</f>
        <v>0</v>
      </c>
      <c r="AA885" s="60"/>
      <c r="AB885" s="61">
        <f>SUMIFS(
     UA[AmountYTD],
     UA[CompanyShortName],AB$5,
     UA[Source],Source,
     UA[Year],Year,
     UA[Month],Month,
     UA[AccountCode],$B885&amp;$C885,
     UA[GroupStructure],GroupStructure
  )</f>
        <v>0</v>
      </c>
      <c r="AC885" s="60"/>
      <c r="AD885" s="61">
        <f>SUMIFS(
     UA[AmountYTD],
     UA[CompanyShortName],AD$5,
     UA[Source],Source,
     UA[Year],Year,
     UA[Month],Month,
     UA[AccountCode],$B885&amp;$C885,
     UA[GroupStructure],GroupStructure
  )</f>
        <v>0</v>
      </c>
      <c r="AE885" s="60"/>
      <c r="AF885" s="61">
        <f>SUMIFS(
     UA[AmountYTD],
     UA[CompanyShortName],AF$5,
     UA[Source],Source,
     UA[Year],Year,
     UA[Month],Month,
     UA[AccountCode],$B885&amp;$C885,
     UA[GroupStructure],GroupStructure
  )</f>
        <v>0</v>
      </c>
      <c r="AG885" s="60"/>
      <c r="AH885" s="61">
        <f>SUMIFS(
     UA[AmountYTD],
     UA[CompanyShortName],AH$5,
     UA[Source],Source,
     UA[Year],Year,
     UA[Month],Month,
     UA[AccountCode],$B885&amp;$C885,
     UA[GroupStructure],GroupStructure
  )</f>
        <v>0</v>
      </c>
      <c r="AI885" s="60"/>
      <c r="AJ885" s="61">
        <f>SUMIFS(
     UA[AmountYTD],
     UA[CompanyShortName],AJ$5,
     UA[Source],Source,
     UA[Year],Year,
     UA[Month],Month,
     UA[AccountCode],$B885&amp;$C885,
     UA[GroupStructure],GroupStructure
  )</f>
        <v>0</v>
      </c>
      <c r="AK885" s="60"/>
      <c r="AL885" s="61">
        <f>SUMIFS(
     UA[AmountYTD],
     UA[CompanyShortName],AL$5,
     UA[Source],Source,
     UA[Year],Year,
     UA[Month],Month,
     UA[AccountCode],$B885&amp;$C885,
     UA[GroupStructure],GroupStructure
  )</f>
        <v>0</v>
      </c>
      <c r="AM885" s="60"/>
      <c r="AN885" s="61">
        <f>SUMIFS(
     UA[AmountYTD],
     UA[CompanyShortName],AN$5,
     UA[Source],Source,
     UA[Year],Year,
     UA[Month],Month,
     UA[AccountCode],$B885&amp;$C885,
     UA[GroupStructure],GroupStructure
  )</f>
        <v>0</v>
      </c>
      <c r="AO885" s="60"/>
      <c r="AP885" s="61">
        <f>SUMIFS(
     UA[AmountYTD],
     UA[CompanyShortName],AP$5,
     UA[Source],Source,
     UA[Year],Year,
     UA[Month],Month,
     UA[AccountCode],$B885&amp;$C885,
     UA[GroupStructure],GroupStructure
  )</f>
        <v>0</v>
      </c>
      <c r="AQ885" s="60"/>
      <c r="AR885" s="61">
        <f>SUMIFS(
     UA[AmountYTD],
     UA[CompanyShortName],AR$5,
     UA[Source],Source,
     UA[Year],Year,
     UA[Month],Month,
     UA[AccountCode],$B885&amp;$C885,
     UA[GroupStructure],GroupStructure
  )</f>
        <v>0</v>
      </c>
      <c r="AS885" s="60"/>
    </row>
    <row r="886" spans="1:45" ht="17.100000000000001" hidden="1" customHeight="1" outlineLevel="2" x14ac:dyDescent="0.25">
      <c r="D886" s="4" t="s">
        <v>125</v>
      </c>
      <c r="F886" s="43">
        <f>F885-SUM(F863:F869,F876:F881)</f>
        <v>0</v>
      </c>
      <c r="H886" s="43">
        <f t="shared" ref="H886" si="1163">H885-SUM(H863:H869,H876:H881)</f>
        <v>0</v>
      </c>
      <c r="J886" s="43">
        <f t="shared" ref="J886" si="1164">J885-SUM(J863:J869,J876:J881)</f>
        <v>0</v>
      </c>
      <c r="L886" s="43">
        <f t="shared" ref="L886" si="1165">L885-SUM(L863:L869,L876:L881)</f>
        <v>0</v>
      </c>
      <c r="N886" s="43">
        <f t="shared" ref="N886" si="1166">N885-SUM(N863:N869,N876:N881)</f>
        <v>0</v>
      </c>
      <c r="P886" s="43">
        <f t="shared" ref="P886" si="1167">P885-SUM(P863:P869,P876:P881)</f>
        <v>0</v>
      </c>
      <c r="R886" s="43">
        <f t="shared" ref="R886" si="1168">R885-SUM(R863:R869,R876:R881)</f>
        <v>0</v>
      </c>
      <c r="T886" s="43">
        <f t="shared" ref="T886" si="1169">T885-SUM(T863:T869,T876:T881)</f>
        <v>0</v>
      </c>
      <c r="V886" s="43">
        <f t="shared" ref="V886" si="1170">V885-SUM(V863:V869,V876:V881)</f>
        <v>0</v>
      </c>
      <c r="X886" s="43">
        <f t="shared" ref="X886" si="1171">X885-SUM(X863:X869,X876:X881)</f>
        <v>0</v>
      </c>
      <c r="Z886" s="43">
        <f t="shared" ref="Z886" si="1172">Z885-SUM(Z863:Z869,Z876:Z881)</f>
        <v>0</v>
      </c>
      <c r="AB886" s="43">
        <f t="shared" ref="AB886" si="1173">AB885-SUM(AB863:AB869,AB876:AB881)</f>
        <v>0</v>
      </c>
      <c r="AD886" s="43">
        <f t="shared" ref="AD886" si="1174">AD885-SUM(AD863:AD869,AD876:AD881)</f>
        <v>0</v>
      </c>
      <c r="AF886" s="43">
        <f t="shared" ref="AF886" si="1175">AF885-SUM(AF863:AF869,AF876:AF881)</f>
        <v>0</v>
      </c>
      <c r="AH886" s="43">
        <f t="shared" ref="AH886" si="1176">AH885-SUM(AH863:AH869,AH876:AH881)</f>
        <v>0</v>
      </c>
      <c r="AJ886" s="43">
        <f t="shared" ref="AJ886" si="1177">AJ885-SUM(AJ863:AJ869,AJ876:AJ881)</f>
        <v>0</v>
      </c>
      <c r="AL886" s="43">
        <f t="shared" ref="AL886" si="1178">AL885-SUM(AL863:AL869,AL876:AL881)</f>
        <v>0</v>
      </c>
      <c r="AN886" s="43">
        <f t="shared" ref="AN886" si="1179">AN885-SUM(AN863:AN869,AN876:AN881)</f>
        <v>0</v>
      </c>
      <c r="AP886" s="43">
        <f t="shared" ref="AP886" si="1180">AP885-SUM(AP863:AP869,AP876:AP881)</f>
        <v>0</v>
      </c>
      <c r="AR886" s="43">
        <f t="shared" ref="AR886" si="1181">AR885-SUM(AR863:AR869,AR876:AR881)</f>
        <v>0</v>
      </c>
    </row>
    <row r="887" spans="1:45" ht="17.100000000000001" hidden="1" customHeight="1" outlineLevel="1" x14ac:dyDescent="0.25"/>
    <row r="888" spans="1:45" ht="17.100000000000001" hidden="1" customHeight="1" outlineLevel="1" collapsed="1" x14ac:dyDescent="0.25">
      <c r="A888" s="54"/>
      <c r="B888" s="54"/>
      <c r="C888" s="55"/>
      <c r="D888" s="54" t="s">
        <v>126</v>
      </c>
      <c r="E888" s="56"/>
      <c r="F888" s="57"/>
      <c r="G888" s="56"/>
      <c r="H888" s="57"/>
      <c r="I888" s="56"/>
      <c r="J888" s="57"/>
      <c r="K888" s="56"/>
      <c r="L888" s="57"/>
      <c r="M888" s="56"/>
      <c r="N888" s="57"/>
      <c r="O888" s="56"/>
      <c r="P888" s="57"/>
      <c r="Q888" s="56"/>
      <c r="R888" s="57"/>
      <c r="S888" s="56"/>
      <c r="T888" s="57"/>
      <c r="U888" s="56"/>
      <c r="V888" s="57"/>
      <c r="W888" s="56"/>
      <c r="X888" s="57"/>
      <c r="Y888" s="56"/>
      <c r="Z888" s="57"/>
      <c r="AA888" s="56"/>
      <c r="AB888" s="57"/>
      <c r="AC888" s="56"/>
      <c r="AD888" s="57"/>
      <c r="AE888" s="56"/>
      <c r="AF888" s="57"/>
      <c r="AG888" s="56"/>
      <c r="AH888" s="57"/>
      <c r="AI888" s="56"/>
      <c r="AJ888" s="57"/>
      <c r="AK888" s="56"/>
      <c r="AL888" s="57"/>
      <c r="AM888" s="56"/>
      <c r="AN888" s="57"/>
      <c r="AO888" s="56"/>
      <c r="AP888" s="57"/>
      <c r="AQ888" s="56"/>
      <c r="AR888" s="57"/>
      <c r="AS888" s="56"/>
    </row>
    <row r="889" spans="1:45" s="5" customFormat="1" ht="17.100000000000001" hidden="1" customHeight="1" outlineLevel="2" x14ac:dyDescent="0.25">
      <c r="A889" s="49"/>
      <c r="B889" s="49"/>
      <c r="C889" s="49"/>
      <c r="D889" s="49"/>
      <c r="F889" s="62"/>
      <c r="H889" s="62"/>
      <c r="J889" s="62"/>
      <c r="L889" s="62"/>
      <c r="N889" s="62"/>
      <c r="P889" s="62"/>
      <c r="R889" s="62"/>
      <c r="T889" s="62"/>
      <c r="V889" s="62"/>
      <c r="X889" s="62"/>
      <c r="Z889" s="62"/>
      <c r="AB889" s="62"/>
      <c r="AD889" s="62"/>
      <c r="AF889" s="62"/>
      <c r="AH889" s="62"/>
      <c r="AJ889" s="62"/>
      <c r="AL889" s="62"/>
      <c r="AN889" s="62"/>
      <c r="AP889" s="62"/>
      <c r="AR889" s="62"/>
    </row>
    <row r="890" spans="1:45" ht="17.100000000000001" hidden="1" customHeight="1" outlineLevel="2" x14ac:dyDescent="0.25">
      <c r="A890" s="4" t="s">
        <v>127</v>
      </c>
      <c r="B890" s="4">
        <f>B863</f>
        <v>0</v>
      </c>
      <c r="C890" s="4">
        <f>C863</f>
        <v>110</v>
      </c>
      <c r="D890" s="4" t="str">
        <f>D863</f>
        <v/>
      </c>
      <c r="F890" s="43">
        <f>-SUM(F891:F896)</f>
        <v>0</v>
      </c>
      <c r="H890" s="43">
        <f>-SUM(H891:H896)</f>
        <v>0</v>
      </c>
      <c r="J890" s="43">
        <f>-SUM(J891:J896)</f>
        <v>0</v>
      </c>
      <c r="L890" s="43">
        <f>-SUM(L891:L896)</f>
        <v>0</v>
      </c>
      <c r="N890" s="43">
        <f>-SUM(N891:N896)</f>
        <v>0</v>
      </c>
      <c r="P890" s="43">
        <f>-SUM(P891:P896)</f>
        <v>0</v>
      </c>
      <c r="R890" s="43">
        <f>-SUM(R891:R896)</f>
        <v>0</v>
      </c>
      <c r="T890" s="43">
        <f>-SUM(T891:T896)</f>
        <v>0</v>
      </c>
      <c r="V890" s="43">
        <f>-SUM(V891:V896)</f>
        <v>0</v>
      </c>
      <c r="X890" s="43">
        <f>-SUM(X891:X896)</f>
        <v>0</v>
      </c>
      <c r="Z890" s="43">
        <f>-SUM(Z891:Z896)</f>
        <v>0</v>
      </c>
      <c r="AB890" s="43">
        <f>-SUM(AB891:AB896)</f>
        <v>0</v>
      </c>
      <c r="AD890" s="43">
        <f>-SUM(AD891:AD896)</f>
        <v>0</v>
      </c>
      <c r="AF890" s="43">
        <f>-SUM(AF891:AF896)</f>
        <v>0</v>
      </c>
      <c r="AH890" s="43">
        <f>-SUM(AH891:AH896)</f>
        <v>0</v>
      </c>
      <c r="AJ890" s="43">
        <f>-SUM(AJ891:AJ896)</f>
        <v>0</v>
      </c>
      <c r="AL890" s="43">
        <f>-SUM(AL891:AL896)</f>
        <v>0</v>
      </c>
      <c r="AN890" s="43">
        <f>-SUM(AN891:AN896)</f>
        <v>0</v>
      </c>
      <c r="AP890" s="43">
        <f>-SUM(AP891:AP896)</f>
        <v>0</v>
      </c>
      <c r="AR890" s="43">
        <f>-SUM(AR891:AR896)</f>
        <v>0</v>
      </c>
    </row>
    <row r="891" spans="1:45" ht="17.100000000000001" hidden="1" customHeight="1" outlineLevel="2" x14ac:dyDescent="0.25">
      <c r="A891" s="4" t="s">
        <v>127</v>
      </c>
      <c r="B891" s="4">
        <f t="shared" ref="B891:D896" si="1182">B864</f>
        <v>0</v>
      </c>
      <c r="C891" s="4">
        <f t="shared" si="1182"/>
        <v>120</v>
      </c>
      <c r="D891" s="4" t="str">
        <f t="shared" si="1182"/>
        <v/>
      </c>
      <c r="F891" s="42"/>
      <c r="H891" s="42"/>
      <c r="J891" s="42"/>
      <c r="L891" s="42"/>
      <c r="N891" s="42"/>
      <c r="P891" s="42"/>
      <c r="R891" s="42"/>
      <c r="T891" s="42"/>
      <c r="V891" s="42"/>
      <c r="X891" s="42"/>
      <c r="Z891" s="42"/>
      <c r="AB891" s="42"/>
      <c r="AD891" s="42"/>
      <c r="AF891" s="42"/>
      <c r="AH891" s="42"/>
      <c r="AJ891" s="42"/>
      <c r="AL891" s="42"/>
      <c r="AN891" s="42"/>
      <c r="AP891" s="42"/>
      <c r="AR891" s="42"/>
    </row>
    <row r="892" spans="1:45" ht="17.100000000000001" hidden="1" customHeight="1" outlineLevel="2" x14ac:dyDescent="0.25">
      <c r="A892" s="4" t="s">
        <v>127</v>
      </c>
      <c r="B892" s="4">
        <f t="shared" si="1182"/>
        <v>0</v>
      </c>
      <c r="C892" s="4">
        <f t="shared" si="1182"/>
        <v>130</v>
      </c>
      <c r="D892" s="4" t="str">
        <f t="shared" si="1182"/>
        <v/>
      </c>
      <c r="F892" s="42"/>
      <c r="H892" s="42"/>
      <c r="J892" s="42"/>
      <c r="L892" s="42"/>
      <c r="N892" s="42"/>
      <c r="P892" s="42"/>
      <c r="R892" s="42"/>
      <c r="T892" s="42"/>
      <c r="V892" s="42"/>
      <c r="X892" s="42"/>
      <c r="Z892" s="42"/>
      <c r="AB892" s="42"/>
      <c r="AD892" s="42"/>
      <c r="AF892" s="42"/>
      <c r="AH892" s="42"/>
      <c r="AJ892" s="42"/>
      <c r="AL892" s="42"/>
      <c r="AN892" s="42"/>
      <c r="AP892" s="42"/>
      <c r="AR892" s="42"/>
    </row>
    <row r="893" spans="1:45" ht="17.100000000000001" hidden="1" customHeight="1" outlineLevel="2" x14ac:dyDescent="0.25">
      <c r="A893" s="4" t="s">
        <v>127</v>
      </c>
      <c r="B893" s="4">
        <f t="shared" si="1182"/>
        <v>0</v>
      </c>
      <c r="C893" s="4">
        <f t="shared" si="1182"/>
        <v>140</v>
      </c>
      <c r="D893" s="4" t="str">
        <f t="shared" si="1182"/>
        <v/>
      </c>
      <c r="F893" s="42"/>
      <c r="H893" s="42"/>
      <c r="J893" s="42"/>
      <c r="L893" s="42"/>
      <c r="N893" s="42"/>
      <c r="P893" s="42"/>
      <c r="R893" s="42"/>
      <c r="T893" s="42"/>
      <c r="V893" s="42"/>
      <c r="X893" s="42"/>
      <c r="Z893" s="42"/>
      <c r="AB893" s="42"/>
      <c r="AD893" s="42"/>
      <c r="AF893" s="42"/>
      <c r="AH893" s="42"/>
      <c r="AJ893" s="42"/>
      <c r="AL893" s="42"/>
      <c r="AN893" s="42"/>
      <c r="AP893" s="42"/>
      <c r="AR893" s="42"/>
    </row>
    <row r="894" spans="1:45" ht="17.100000000000001" hidden="1" customHeight="1" outlineLevel="2" x14ac:dyDescent="0.25">
      <c r="A894" s="4" t="s">
        <v>127</v>
      </c>
      <c r="B894" s="4">
        <f t="shared" si="1182"/>
        <v>0</v>
      </c>
      <c r="C894" s="4">
        <f t="shared" si="1182"/>
        <v>150</v>
      </c>
      <c r="D894" s="4" t="str">
        <f t="shared" si="1182"/>
        <v/>
      </c>
      <c r="F894" s="42"/>
      <c r="H894" s="42"/>
      <c r="J894" s="42"/>
      <c r="L894" s="42"/>
      <c r="N894" s="42"/>
      <c r="P894" s="42"/>
      <c r="R894" s="42"/>
      <c r="T894" s="42"/>
      <c r="V894" s="42"/>
      <c r="X894" s="42"/>
      <c r="Z894" s="42"/>
      <c r="AB894" s="42"/>
      <c r="AD894" s="42"/>
      <c r="AF894" s="42"/>
      <c r="AH894" s="42"/>
      <c r="AJ894" s="42"/>
      <c r="AL894" s="42"/>
      <c r="AN894" s="42"/>
      <c r="AP894" s="42"/>
      <c r="AR894" s="42"/>
    </row>
    <row r="895" spans="1:45" ht="17.100000000000001" hidden="1" customHeight="1" outlineLevel="2" x14ac:dyDescent="0.25">
      <c r="A895" s="4" t="s">
        <v>127</v>
      </c>
      <c r="B895" s="4">
        <f t="shared" si="1182"/>
        <v>0</v>
      </c>
      <c r="C895" s="4">
        <f t="shared" si="1182"/>
        <v>160</v>
      </c>
      <c r="D895" s="4" t="str">
        <f t="shared" si="1182"/>
        <v/>
      </c>
      <c r="F895" s="42"/>
      <c r="H895" s="42"/>
      <c r="J895" s="42"/>
      <c r="L895" s="42"/>
      <c r="N895" s="42"/>
      <c r="P895" s="42"/>
      <c r="R895" s="42"/>
      <c r="T895" s="42"/>
      <c r="V895" s="42"/>
      <c r="X895" s="42"/>
      <c r="Z895" s="42"/>
      <c r="AB895" s="42"/>
      <c r="AD895" s="42"/>
      <c r="AF895" s="42"/>
      <c r="AH895" s="42"/>
      <c r="AJ895" s="42"/>
      <c r="AL895" s="42"/>
      <c r="AN895" s="42"/>
      <c r="AP895" s="42"/>
      <c r="AR895" s="42"/>
    </row>
    <row r="896" spans="1:45" ht="17.100000000000001" hidden="1" customHeight="1" outlineLevel="2" x14ac:dyDescent="0.25">
      <c r="A896" s="4" t="s">
        <v>127</v>
      </c>
      <c r="B896" s="4">
        <f t="shared" si="1182"/>
        <v>0</v>
      </c>
      <c r="C896" s="4">
        <f t="shared" si="1182"/>
        <v>170</v>
      </c>
      <c r="D896" s="4" t="str">
        <f t="shared" si="1182"/>
        <v/>
      </c>
      <c r="F896" s="42"/>
      <c r="H896" s="42"/>
      <c r="J896" s="42"/>
      <c r="L896" s="42"/>
      <c r="N896" s="42"/>
      <c r="P896" s="42"/>
      <c r="R896" s="42"/>
      <c r="T896" s="42"/>
      <c r="V896" s="42"/>
      <c r="X896" s="42"/>
      <c r="Z896" s="42"/>
      <c r="AB896" s="42"/>
      <c r="AD896" s="42"/>
      <c r="AF896" s="42"/>
      <c r="AH896" s="42"/>
      <c r="AJ896" s="42"/>
      <c r="AL896" s="42"/>
      <c r="AN896" s="42"/>
      <c r="AP896" s="42"/>
      <c r="AR896" s="42"/>
    </row>
    <row r="897" spans="1:45" ht="17.100000000000001" hidden="1" customHeight="1" outlineLevel="2" x14ac:dyDescent="0.25"/>
    <row r="898" spans="1:45" ht="17.100000000000001" hidden="1" customHeight="1" outlineLevel="2" x14ac:dyDescent="0.25">
      <c r="A898" s="4" t="s">
        <v>127</v>
      </c>
      <c r="B898" s="4">
        <f>B876</f>
        <v>0</v>
      </c>
      <c r="C898" s="4">
        <f>C876</f>
        <v>310</v>
      </c>
      <c r="D898" s="4" t="str">
        <f>D876</f>
        <v/>
      </c>
      <c r="F898" s="43">
        <f>-SUM(F899:F903)</f>
        <v>0</v>
      </c>
      <c r="H898" s="43">
        <f>-SUM(H899:H903)</f>
        <v>0</v>
      </c>
      <c r="J898" s="43">
        <f>-SUM(J899:J903)</f>
        <v>0</v>
      </c>
      <c r="L898" s="43">
        <f>-SUM(L899:L903)</f>
        <v>0</v>
      </c>
      <c r="N898" s="43">
        <f>-SUM(N899:N903)</f>
        <v>0</v>
      </c>
      <c r="P898" s="43">
        <f>-SUM(P899:P903)</f>
        <v>0</v>
      </c>
      <c r="R898" s="43">
        <f>-SUM(R899:R903)</f>
        <v>0</v>
      </c>
      <c r="T898" s="43">
        <f>-SUM(T899:T903)</f>
        <v>0</v>
      </c>
      <c r="V898" s="43">
        <f>-SUM(V899:V903)</f>
        <v>0</v>
      </c>
      <c r="X898" s="43">
        <f>-SUM(X899:X903)</f>
        <v>0</v>
      </c>
      <c r="Z898" s="43">
        <f>-SUM(Z899:Z903)</f>
        <v>0</v>
      </c>
      <c r="AB898" s="43">
        <f>-SUM(AB899:AB903)</f>
        <v>0</v>
      </c>
      <c r="AD898" s="43">
        <f>-SUM(AD899:AD903)</f>
        <v>0</v>
      </c>
      <c r="AF898" s="43">
        <f>-SUM(AF899:AF903)</f>
        <v>0</v>
      </c>
      <c r="AH898" s="43">
        <f>-SUM(AH899:AH903)</f>
        <v>0</v>
      </c>
      <c r="AJ898" s="43">
        <f>-SUM(AJ899:AJ903)</f>
        <v>0</v>
      </c>
      <c r="AL898" s="43">
        <f>-SUM(AL899:AL903)</f>
        <v>0</v>
      </c>
      <c r="AN898" s="43">
        <f>-SUM(AN899:AN903)</f>
        <v>0</v>
      </c>
      <c r="AP898" s="43">
        <f>-SUM(AP899:AP903)</f>
        <v>0</v>
      </c>
      <c r="AR898" s="43">
        <f>-SUM(AR899:AR903)</f>
        <v>0</v>
      </c>
    </row>
    <row r="899" spans="1:45" ht="17.100000000000001" hidden="1" customHeight="1" outlineLevel="2" x14ac:dyDescent="0.25">
      <c r="A899" s="4" t="s">
        <v>127</v>
      </c>
      <c r="B899" s="4">
        <f t="shared" ref="B899:C903" si="1183">B877</f>
        <v>0</v>
      </c>
      <c r="C899" s="4">
        <f t="shared" si="1183"/>
        <v>320</v>
      </c>
      <c r="D899" s="4" t="str">
        <f>D877</f>
        <v/>
      </c>
      <c r="F899" s="42"/>
      <c r="H899" s="42"/>
      <c r="J899" s="42"/>
      <c r="L899" s="42"/>
      <c r="N899" s="42"/>
      <c r="P899" s="42"/>
      <c r="R899" s="42"/>
      <c r="T899" s="42"/>
      <c r="V899" s="42"/>
      <c r="X899" s="42"/>
      <c r="Z899" s="42"/>
      <c r="AB899" s="42"/>
      <c r="AD899" s="42"/>
      <c r="AF899" s="42"/>
      <c r="AH899" s="42"/>
      <c r="AJ899" s="42"/>
      <c r="AL899" s="42"/>
      <c r="AN899" s="42"/>
      <c r="AP899" s="42"/>
      <c r="AR899" s="42"/>
    </row>
    <row r="900" spans="1:45" ht="17.100000000000001" hidden="1" customHeight="1" outlineLevel="2" x14ac:dyDescent="0.25">
      <c r="A900" s="4" t="s">
        <v>127</v>
      </c>
      <c r="B900" s="4">
        <f t="shared" si="1183"/>
        <v>0</v>
      </c>
      <c r="C900" s="4">
        <f t="shared" si="1183"/>
        <v>330</v>
      </c>
      <c r="D900" s="4" t="str">
        <f>D878</f>
        <v/>
      </c>
      <c r="F900" s="42"/>
      <c r="H900" s="42"/>
      <c r="J900" s="42"/>
      <c r="L900" s="42"/>
      <c r="N900" s="42"/>
      <c r="P900" s="42"/>
      <c r="R900" s="42"/>
      <c r="T900" s="42"/>
      <c r="V900" s="42"/>
      <c r="X900" s="42"/>
      <c r="Z900" s="42"/>
      <c r="AB900" s="42"/>
      <c r="AD900" s="42"/>
      <c r="AF900" s="42"/>
      <c r="AH900" s="42"/>
      <c r="AJ900" s="42"/>
      <c r="AL900" s="42"/>
      <c r="AN900" s="42"/>
      <c r="AP900" s="42"/>
      <c r="AR900" s="42"/>
    </row>
    <row r="901" spans="1:45" ht="17.100000000000001" hidden="1" customHeight="1" outlineLevel="2" x14ac:dyDescent="0.25">
      <c r="A901" s="4" t="s">
        <v>127</v>
      </c>
      <c r="B901" s="4">
        <f t="shared" si="1183"/>
        <v>0</v>
      </c>
      <c r="C901" s="4">
        <f t="shared" si="1183"/>
        <v>340</v>
      </c>
      <c r="D901" s="4" t="str">
        <f>D879</f>
        <v/>
      </c>
      <c r="F901" s="42"/>
      <c r="H901" s="42"/>
      <c r="J901" s="42"/>
      <c r="L901" s="42"/>
      <c r="N901" s="42"/>
      <c r="P901" s="42"/>
      <c r="R901" s="42"/>
      <c r="T901" s="42"/>
      <c r="V901" s="42"/>
      <c r="X901" s="42"/>
      <c r="Z901" s="42"/>
      <c r="AB901" s="42"/>
      <c r="AD901" s="42"/>
      <c r="AF901" s="42"/>
      <c r="AH901" s="42"/>
      <c r="AJ901" s="42"/>
      <c r="AL901" s="42"/>
      <c r="AN901" s="42"/>
      <c r="AP901" s="42"/>
      <c r="AR901" s="42"/>
    </row>
    <row r="902" spans="1:45" ht="17.100000000000001" hidden="1" customHeight="1" outlineLevel="2" x14ac:dyDescent="0.25">
      <c r="A902" s="4" t="s">
        <v>127</v>
      </c>
      <c r="B902" s="4">
        <f t="shared" si="1183"/>
        <v>0</v>
      </c>
      <c r="C902" s="4">
        <f t="shared" si="1183"/>
        <v>350</v>
      </c>
      <c r="D902" s="4" t="str">
        <f>D880</f>
        <v/>
      </c>
      <c r="F902" s="42"/>
      <c r="H902" s="42"/>
      <c r="J902" s="42"/>
      <c r="L902" s="42"/>
      <c r="N902" s="42"/>
      <c r="P902" s="42"/>
      <c r="R902" s="42"/>
      <c r="T902" s="42"/>
      <c r="V902" s="42"/>
      <c r="X902" s="42"/>
      <c r="Z902" s="42"/>
      <c r="AB902" s="42"/>
      <c r="AD902" s="42"/>
      <c r="AF902" s="42"/>
      <c r="AH902" s="42"/>
      <c r="AJ902" s="42"/>
      <c r="AL902" s="42"/>
      <c r="AN902" s="42"/>
      <c r="AP902" s="42"/>
      <c r="AR902" s="42"/>
    </row>
    <row r="903" spans="1:45" ht="17.100000000000001" hidden="1" customHeight="1" outlineLevel="2" x14ac:dyDescent="0.25">
      <c r="A903" s="4" t="s">
        <v>127</v>
      </c>
      <c r="B903" s="4">
        <f t="shared" si="1183"/>
        <v>0</v>
      </c>
      <c r="C903" s="4">
        <f t="shared" si="1183"/>
        <v>360</v>
      </c>
      <c r="D903" s="4" t="str">
        <f>D881</f>
        <v/>
      </c>
      <c r="F903" s="42"/>
      <c r="H903" s="42"/>
      <c r="J903" s="42"/>
      <c r="L903" s="42"/>
      <c r="N903" s="42"/>
      <c r="P903" s="42"/>
      <c r="R903" s="42"/>
      <c r="T903" s="42"/>
      <c r="V903" s="42"/>
      <c r="X903" s="42"/>
      <c r="Z903" s="42"/>
      <c r="AB903" s="42"/>
      <c r="AD903" s="42"/>
      <c r="AF903" s="42"/>
      <c r="AH903" s="42"/>
      <c r="AJ903" s="42"/>
      <c r="AL903" s="42"/>
      <c r="AN903" s="42"/>
      <c r="AP903" s="42"/>
      <c r="AR903" s="42"/>
    </row>
    <row r="904" spans="1:45" ht="17.100000000000001" hidden="1" customHeight="1" outlineLevel="1" x14ac:dyDescent="0.25"/>
    <row r="905" spans="1:45" ht="17.100000000000001" hidden="1" customHeight="1" outlineLevel="1" collapsed="1" x14ac:dyDescent="0.25">
      <c r="A905" s="54"/>
      <c r="B905" s="54"/>
      <c r="C905" s="55"/>
      <c r="D905" s="54" t="s">
        <v>128</v>
      </c>
      <c r="E905" s="56"/>
      <c r="F905" s="57"/>
      <c r="G905" s="56"/>
      <c r="H905" s="57"/>
      <c r="I905" s="56"/>
      <c r="J905" s="57"/>
      <c r="K905" s="56"/>
      <c r="L905" s="57"/>
      <c r="M905" s="56"/>
      <c r="N905" s="57"/>
      <c r="O905" s="56"/>
      <c r="P905" s="57"/>
      <c r="Q905" s="56"/>
      <c r="R905" s="57"/>
      <c r="S905" s="56"/>
      <c r="T905" s="57"/>
      <c r="U905" s="56"/>
      <c r="V905" s="57"/>
      <c r="W905" s="56"/>
      <c r="X905" s="57"/>
      <c r="Y905" s="56"/>
      <c r="Z905" s="57"/>
      <c r="AA905" s="56"/>
      <c r="AB905" s="57"/>
      <c r="AC905" s="56"/>
      <c r="AD905" s="57"/>
      <c r="AE905" s="56"/>
      <c r="AF905" s="57"/>
      <c r="AG905" s="56"/>
      <c r="AH905" s="57"/>
      <c r="AI905" s="56"/>
      <c r="AJ905" s="57"/>
      <c r="AK905" s="56"/>
      <c r="AL905" s="57"/>
      <c r="AM905" s="56"/>
      <c r="AN905" s="57"/>
      <c r="AO905" s="56"/>
      <c r="AP905" s="57"/>
      <c r="AQ905" s="56"/>
      <c r="AR905" s="57"/>
      <c r="AS905" s="56"/>
    </row>
    <row r="906" spans="1:45" ht="17.100000000000001" hidden="1" customHeight="1" outlineLevel="2" x14ac:dyDescent="0.25"/>
    <row r="907" spans="1:45" s="5" customFormat="1" ht="17.100000000000001" hidden="1" customHeight="1" outlineLevel="2" x14ac:dyDescent="0.25">
      <c r="A907" s="58"/>
      <c r="B907" s="58"/>
      <c r="C907" s="58"/>
      <c r="D907" s="58" t="e">
        <f>D860</f>
        <v>#N/A</v>
      </c>
      <c r="E907" s="60"/>
      <c r="F907" s="61">
        <f>F860</f>
        <v>0</v>
      </c>
      <c r="G907" s="60"/>
      <c r="H907" s="61">
        <f>H860</f>
        <v>0</v>
      </c>
      <c r="I907" s="60"/>
      <c r="J907" s="61">
        <f>J860</f>
        <v>0</v>
      </c>
      <c r="K907" s="60"/>
      <c r="L907" s="61">
        <f>L860</f>
        <v>0</v>
      </c>
      <c r="M907" s="60"/>
      <c r="N907" s="61">
        <f>N860</f>
        <v>0</v>
      </c>
      <c r="O907" s="60"/>
      <c r="P907" s="61">
        <f>P860</f>
        <v>0</v>
      </c>
      <c r="Q907" s="60"/>
      <c r="R907" s="61">
        <f>R860</f>
        <v>0</v>
      </c>
      <c r="S907" s="60"/>
      <c r="T907" s="61">
        <f>T860</f>
        <v>0</v>
      </c>
      <c r="U907" s="60"/>
      <c r="V907" s="61">
        <f>V860</f>
        <v>0</v>
      </c>
      <c r="W907" s="60"/>
      <c r="X907" s="61">
        <f>X860</f>
        <v>0</v>
      </c>
      <c r="Y907" s="60"/>
      <c r="Z907" s="61">
        <f>Z860</f>
        <v>0</v>
      </c>
      <c r="AA907" s="60"/>
      <c r="AB907" s="61">
        <f>AB860</f>
        <v>0</v>
      </c>
      <c r="AC907" s="60"/>
      <c r="AD907" s="61">
        <f>AD860</f>
        <v>0</v>
      </c>
      <c r="AE907" s="60"/>
      <c r="AF907" s="61">
        <f>AF860</f>
        <v>0</v>
      </c>
      <c r="AG907" s="60"/>
      <c r="AH907" s="61">
        <f>AH860</f>
        <v>0</v>
      </c>
      <c r="AI907" s="60"/>
      <c r="AJ907" s="61">
        <f>AJ860</f>
        <v>0</v>
      </c>
      <c r="AK907" s="60"/>
      <c r="AL907" s="61">
        <f>AL860</f>
        <v>0</v>
      </c>
      <c r="AM907" s="60"/>
      <c r="AN907" s="61">
        <f>AN860</f>
        <v>0</v>
      </c>
      <c r="AO907" s="60"/>
      <c r="AP907" s="61">
        <f>AP860</f>
        <v>0</v>
      </c>
      <c r="AQ907" s="60"/>
      <c r="AR907" s="61">
        <f>AR860</f>
        <v>0</v>
      </c>
      <c r="AS907" s="60"/>
    </row>
    <row r="908" spans="1:45" ht="17.100000000000001" hidden="1" customHeight="1" outlineLevel="2" x14ac:dyDescent="0.25">
      <c r="D908" s="4" t="s">
        <v>124</v>
      </c>
      <c r="F908" s="43">
        <f>F910-F907</f>
        <v>0</v>
      </c>
      <c r="H908" s="43">
        <f>H910-H907</f>
        <v>0</v>
      </c>
      <c r="J908" s="43">
        <f>J910-J907</f>
        <v>0</v>
      </c>
      <c r="L908" s="43">
        <f>L910-L907</f>
        <v>0</v>
      </c>
      <c r="N908" s="43">
        <f>N910-N907</f>
        <v>0</v>
      </c>
      <c r="P908" s="43">
        <f>P910-P907</f>
        <v>0</v>
      </c>
      <c r="R908" s="43">
        <f>R910-R907</f>
        <v>0</v>
      </c>
      <c r="T908" s="43">
        <f>T910-T907</f>
        <v>0</v>
      </c>
      <c r="V908" s="43">
        <f>V910-V907</f>
        <v>0</v>
      </c>
      <c r="X908" s="43">
        <f>X910-X907</f>
        <v>0</v>
      </c>
      <c r="Z908" s="43">
        <f>Z910-Z907</f>
        <v>0</v>
      </c>
      <c r="AB908" s="43">
        <f>AB910-AB907</f>
        <v>0</v>
      </c>
      <c r="AD908" s="43">
        <f>AD910-AD907</f>
        <v>0</v>
      </c>
      <c r="AF908" s="43">
        <f>AF910-AF907</f>
        <v>0</v>
      </c>
      <c r="AH908" s="43">
        <f>AH910-AH907</f>
        <v>0</v>
      </c>
      <c r="AJ908" s="43">
        <f>AJ910-AJ907</f>
        <v>0</v>
      </c>
      <c r="AL908" s="43">
        <f>AL910-AL907</f>
        <v>0</v>
      </c>
      <c r="AN908" s="43">
        <f>AN910-AN907</f>
        <v>0</v>
      </c>
      <c r="AP908" s="43">
        <f>AP910-AP907</f>
        <v>0</v>
      </c>
      <c r="AR908" s="43">
        <f>AR910-AR907</f>
        <v>0</v>
      </c>
    </row>
    <row r="909" spans="1:45" ht="17.100000000000001" hidden="1" customHeight="1" outlineLevel="2" x14ac:dyDescent="0.25"/>
    <row r="910" spans="1:45" ht="17.100000000000001" hidden="1" customHeight="1" outlineLevel="2" x14ac:dyDescent="0.25">
      <c r="D910" s="4" t="str">
        <f>D863</f>
        <v/>
      </c>
      <c r="F910" s="43">
        <f>SUM(F863,F890)</f>
        <v>0</v>
      </c>
      <c r="H910" s="43">
        <f>SUM(H863,H890)</f>
        <v>0</v>
      </c>
      <c r="J910" s="43">
        <f>SUM(J863,J890)</f>
        <v>0</v>
      </c>
      <c r="L910" s="43">
        <f>SUM(L863,L890)</f>
        <v>0</v>
      </c>
      <c r="N910" s="43">
        <f>SUM(N863,N890)</f>
        <v>0</v>
      </c>
      <c r="P910" s="43">
        <f>SUM(P863,P890)</f>
        <v>0</v>
      </c>
      <c r="R910" s="43">
        <f>SUM(R863,R890)</f>
        <v>0</v>
      </c>
      <c r="T910" s="43">
        <f>SUM(T863,T890)</f>
        <v>0</v>
      </c>
      <c r="V910" s="43">
        <f>SUM(V863,V890)</f>
        <v>0</v>
      </c>
      <c r="X910" s="43">
        <f>SUM(X863,X890)</f>
        <v>0</v>
      </c>
      <c r="Z910" s="43">
        <f>SUM(Z863,Z890)</f>
        <v>0</v>
      </c>
      <c r="AB910" s="43">
        <f>SUM(AB863,AB890)</f>
        <v>0</v>
      </c>
      <c r="AD910" s="43">
        <f>SUM(AD863,AD890)</f>
        <v>0</v>
      </c>
      <c r="AF910" s="43">
        <f>SUM(AF863,AF890)</f>
        <v>0</v>
      </c>
      <c r="AH910" s="43">
        <f>SUM(AH863,AH890)</f>
        <v>0</v>
      </c>
      <c r="AJ910" s="43">
        <f>SUM(AJ863,AJ890)</f>
        <v>0</v>
      </c>
      <c r="AL910" s="43">
        <f>SUM(AL863,AL890)</f>
        <v>0</v>
      </c>
      <c r="AN910" s="43">
        <f>SUM(AN863,AN890)</f>
        <v>0</v>
      </c>
      <c r="AP910" s="43">
        <f>SUM(AP863,AP890)</f>
        <v>0</v>
      </c>
      <c r="AR910" s="43">
        <f>SUM(AR863,AR890)</f>
        <v>0</v>
      </c>
    </row>
    <row r="911" spans="1:45" ht="17.100000000000001" hidden="1" customHeight="1" outlineLevel="2" x14ac:dyDescent="0.25">
      <c r="D911" s="4" t="str">
        <f>D864</f>
        <v/>
      </c>
      <c r="F911" s="43">
        <f t="shared" ref="F911:F916" si="1184">SUM(F864,F891)</f>
        <v>0</v>
      </c>
      <c r="H911" s="43">
        <f t="shared" ref="H911:J916" si="1185">SUM(H864,H891)</f>
        <v>0</v>
      </c>
      <c r="J911" s="43">
        <f t="shared" si="1185"/>
        <v>0</v>
      </c>
      <c r="L911" s="43">
        <f t="shared" ref="L911:L916" si="1186">SUM(L864,L891)</f>
        <v>0</v>
      </c>
      <c r="N911" s="43">
        <f t="shared" ref="N911:N916" si="1187">SUM(N864,N891)</f>
        <v>0</v>
      </c>
      <c r="P911" s="43">
        <f t="shared" ref="P911:P916" si="1188">SUM(P864,P891)</f>
        <v>0</v>
      </c>
      <c r="R911" s="43">
        <f t="shared" ref="R911:R916" si="1189">SUM(R864,R891)</f>
        <v>0</v>
      </c>
      <c r="T911" s="43">
        <f t="shared" ref="T911:T916" si="1190">SUM(T864,T891)</f>
        <v>0</v>
      </c>
      <c r="V911" s="43">
        <f t="shared" ref="V911:V916" si="1191">SUM(V864,V891)</f>
        <v>0</v>
      </c>
      <c r="X911" s="43">
        <f t="shared" ref="X911:X916" si="1192">SUM(X864,X891)</f>
        <v>0</v>
      </c>
      <c r="Z911" s="43">
        <f t="shared" ref="Z911:Z916" si="1193">SUM(Z864,Z891)</f>
        <v>0</v>
      </c>
      <c r="AB911" s="43">
        <f t="shared" ref="AB911:AB916" si="1194">SUM(AB864,AB891)</f>
        <v>0</v>
      </c>
      <c r="AD911" s="43">
        <f t="shared" ref="AD911:AD916" si="1195">SUM(AD864,AD891)</f>
        <v>0</v>
      </c>
      <c r="AF911" s="43">
        <f t="shared" ref="AF911:AF916" si="1196">SUM(AF864,AF891)</f>
        <v>0</v>
      </c>
      <c r="AH911" s="43">
        <f t="shared" ref="AH911:AH916" si="1197">SUM(AH864,AH891)</f>
        <v>0</v>
      </c>
      <c r="AJ911" s="43">
        <f t="shared" ref="AJ911:AJ916" si="1198">SUM(AJ864,AJ891)</f>
        <v>0</v>
      </c>
      <c r="AL911" s="43">
        <f t="shared" ref="AL911:AL916" si="1199">SUM(AL864,AL891)</f>
        <v>0</v>
      </c>
      <c r="AN911" s="43">
        <f t="shared" ref="AN911:AN916" si="1200">SUM(AN864,AN891)</f>
        <v>0</v>
      </c>
      <c r="AP911" s="43">
        <f t="shared" ref="AP911:AP916" si="1201">SUM(AP864,AP891)</f>
        <v>0</v>
      </c>
      <c r="AR911" s="43">
        <f t="shared" ref="AR911:AR916" si="1202">SUM(AR864,AR891)</f>
        <v>0</v>
      </c>
    </row>
    <row r="912" spans="1:45" ht="17.100000000000001" hidden="1" customHeight="1" outlineLevel="2" x14ac:dyDescent="0.25">
      <c r="D912" s="4" t="str">
        <f t="shared" ref="D912:D917" si="1203">D865</f>
        <v/>
      </c>
      <c r="F912" s="43">
        <f t="shared" si="1184"/>
        <v>0</v>
      </c>
      <c r="H912" s="43">
        <f t="shared" si="1185"/>
        <v>0</v>
      </c>
      <c r="J912" s="43">
        <f t="shared" si="1185"/>
        <v>0</v>
      </c>
      <c r="L912" s="43">
        <f t="shared" si="1186"/>
        <v>0</v>
      </c>
      <c r="N912" s="43">
        <f t="shared" si="1187"/>
        <v>0</v>
      </c>
      <c r="P912" s="43">
        <f t="shared" si="1188"/>
        <v>0</v>
      </c>
      <c r="R912" s="43">
        <f t="shared" si="1189"/>
        <v>0</v>
      </c>
      <c r="T912" s="43">
        <f t="shared" si="1190"/>
        <v>0</v>
      </c>
      <c r="V912" s="43">
        <f t="shared" si="1191"/>
        <v>0</v>
      </c>
      <c r="X912" s="43">
        <f t="shared" si="1192"/>
        <v>0</v>
      </c>
      <c r="Z912" s="43">
        <f t="shared" si="1193"/>
        <v>0</v>
      </c>
      <c r="AB912" s="43">
        <f t="shared" si="1194"/>
        <v>0</v>
      </c>
      <c r="AD912" s="43">
        <f t="shared" si="1195"/>
        <v>0</v>
      </c>
      <c r="AF912" s="43">
        <f t="shared" si="1196"/>
        <v>0</v>
      </c>
      <c r="AH912" s="43">
        <f t="shared" si="1197"/>
        <v>0</v>
      </c>
      <c r="AJ912" s="43">
        <f t="shared" si="1198"/>
        <v>0</v>
      </c>
      <c r="AL912" s="43">
        <f t="shared" si="1199"/>
        <v>0</v>
      </c>
      <c r="AN912" s="43">
        <f t="shared" si="1200"/>
        <v>0</v>
      </c>
      <c r="AP912" s="43">
        <f t="shared" si="1201"/>
        <v>0</v>
      </c>
      <c r="AR912" s="43">
        <f t="shared" si="1202"/>
        <v>0</v>
      </c>
    </row>
    <row r="913" spans="1:45" ht="17.100000000000001" hidden="1" customHeight="1" outlineLevel="2" x14ac:dyDescent="0.25">
      <c r="D913" s="4" t="str">
        <f t="shared" si="1203"/>
        <v/>
      </c>
      <c r="F913" s="43">
        <f t="shared" si="1184"/>
        <v>0</v>
      </c>
      <c r="H913" s="43">
        <f t="shared" si="1185"/>
        <v>0</v>
      </c>
      <c r="J913" s="43">
        <f t="shared" si="1185"/>
        <v>0</v>
      </c>
      <c r="L913" s="43">
        <f t="shared" si="1186"/>
        <v>0</v>
      </c>
      <c r="N913" s="43">
        <f t="shared" si="1187"/>
        <v>0</v>
      </c>
      <c r="P913" s="43">
        <f t="shared" si="1188"/>
        <v>0</v>
      </c>
      <c r="R913" s="43">
        <f t="shared" si="1189"/>
        <v>0</v>
      </c>
      <c r="T913" s="43">
        <f t="shared" si="1190"/>
        <v>0</v>
      </c>
      <c r="V913" s="43">
        <f t="shared" si="1191"/>
        <v>0</v>
      </c>
      <c r="X913" s="43">
        <f t="shared" si="1192"/>
        <v>0</v>
      </c>
      <c r="Z913" s="43">
        <f t="shared" si="1193"/>
        <v>0</v>
      </c>
      <c r="AB913" s="43">
        <f t="shared" si="1194"/>
        <v>0</v>
      </c>
      <c r="AD913" s="43">
        <f t="shared" si="1195"/>
        <v>0</v>
      </c>
      <c r="AF913" s="43">
        <f t="shared" si="1196"/>
        <v>0</v>
      </c>
      <c r="AH913" s="43">
        <f t="shared" si="1197"/>
        <v>0</v>
      </c>
      <c r="AJ913" s="43">
        <f t="shared" si="1198"/>
        <v>0</v>
      </c>
      <c r="AL913" s="43">
        <f t="shared" si="1199"/>
        <v>0</v>
      </c>
      <c r="AN913" s="43">
        <f t="shared" si="1200"/>
        <v>0</v>
      </c>
      <c r="AP913" s="43">
        <f t="shared" si="1201"/>
        <v>0</v>
      </c>
      <c r="AR913" s="43">
        <f t="shared" si="1202"/>
        <v>0</v>
      </c>
    </row>
    <row r="914" spans="1:45" ht="17.100000000000001" hidden="1" customHeight="1" outlineLevel="2" x14ac:dyDescent="0.25">
      <c r="D914" s="4" t="str">
        <f t="shared" si="1203"/>
        <v/>
      </c>
      <c r="F914" s="43">
        <f t="shared" si="1184"/>
        <v>0</v>
      </c>
      <c r="H914" s="43">
        <f t="shared" si="1185"/>
        <v>0</v>
      </c>
      <c r="J914" s="43">
        <f t="shared" si="1185"/>
        <v>0</v>
      </c>
      <c r="L914" s="43">
        <f t="shared" si="1186"/>
        <v>0</v>
      </c>
      <c r="N914" s="43">
        <f t="shared" si="1187"/>
        <v>0</v>
      </c>
      <c r="P914" s="43">
        <f t="shared" si="1188"/>
        <v>0</v>
      </c>
      <c r="R914" s="43">
        <f t="shared" si="1189"/>
        <v>0</v>
      </c>
      <c r="T914" s="43">
        <f t="shared" si="1190"/>
        <v>0</v>
      </c>
      <c r="V914" s="43">
        <f t="shared" si="1191"/>
        <v>0</v>
      </c>
      <c r="X914" s="43">
        <f t="shared" si="1192"/>
        <v>0</v>
      </c>
      <c r="Z914" s="43">
        <f t="shared" si="1193"/>
        <v>0</v>
      </c>
      <c r="AB914" s="43">
        <f t="shared" si="1194"/>
        <v>0</v>
      </c>
      <c r="AD914" s="43">
        <f t="shared" si="1195"/>
        <v>0</v>
      </c>
      <c r="AF914" s="43">
        <f t="shared" si="1196"/>
        <v>0</v>
      </c>
      <c r="AH914" s="43">
        <f t="shared" si="1197"/>
        <v>0</v>
      </c>
      <c r="AJ914" s="43">
        <f t="shared" si="1198"/>
        <v>0</v>
      </c>
      <c r="AL914" s="43">
        <f t="shared" si="1199"/>
        <v>0</v>
      </c>
      <c r="AN914" s="43">
        <f t="shared" si="1200"/>
        <v>0</v>
      </c>
      <c r="AP914" s="43">
        <f t="shared" si="1201"/>
        <v>0</v>
      </c>
      <c r="AR914" s="43">
        <f t="shared" si="1202"/>
        <v>0</v>
      </c>
    </row>
    <row r="915" spans="1:45" ht="17.100000000000001" hidden="1" customHeight="1" outlineLevel="2" x14ac:dyDescent="0.25">
      <c r="D915" s="4" t="str">
        <f t="shared" si="1203"/>
        <v/>
      </c>
      <c r="F915" s="43">
        <f t="shared" si="1184"/>
        <v>0</v>
      </c>
      <c r="H915" s="43">
        <f t="shared" si="1185"/>
        <v>0</v>
      </c>
      <c r="J915" s="43">
        <f t="shared" si="1185"/>
        <v>0</v>
      </c>
      <c r="L915" s="43">
        <f t="shared" si="1186"/>
        <v>0</v>
      </c>
      <c r="N915" s="43">
        <f t="shared" si="1187"/>
        <v>0</v>
      </c>
      <c r="P915" s="43">
        <f t="shared" si="1188"/>
        <v>0</v>
      </c>
      <c r="R915" s="43">
        <f t="shared" si="1189"/>
        <v>0</v>
      </c>
      <c r="T915" s="43">
        <f t="shared" si="1190"/>
        <v>0</v>
      </c>
      <c r="V915" s="43">
        <f t="shared" si="1191"/>
        <v>0</v>
      </c>
      <c r="X915" s="43">
        <f t="shared" si="1192"/>
        <v>0</v>
      </c>
      <c r="Z915" s="43">
        <f t="shared" si="1193"/>
        <v>0</v>
      </c>
      <c r="AB915" s="43">
        <f t="shared" si="1194"/>
        <v>0</v>
      </c>
      <c r="AD915" s="43">
        <f t="shared" si="1195"/>
        <v>0</v>
      </c>
      <c r="AF915" s="43">
        <f t="shared" si="1196"/>
        <v>0</v>
      </c>
      <c r="AH915" s="43">
        <f t="shared" si="1197"/>
        <v>0</v>
      </c>
      <c r="AJ915" s="43">
        <f t="shared" si="1198"/>
        <v>0</v>
      </c>
      <c r="AL915" s="43">
        <f t="shared" si="1199"/>
        <v>0</v>
      </c>
      <c r="AN915" s="43">
        <f t="shared" si="1200"/>
        <v>0</v>
      </c>
      <c r="AP915" s="43">
        <f t="shared" si="1201"/>
        <v>0</v>
      </c>
      <c r="AR915" s="43">
        <f t="shared" si="1202"/>
        <v>0</v>
      </c>
    </row>
    <row r="916" spans="1:45" ht="17.100000000000001" hidden="1" customHeight="1" outlineLevel="2" x14ac:dyDescent="0.25">
      <c r="D916" s="4" t="str">
        <f t="shared" si="1203"/>
        <v/>
      </c>
      <c r="F916" s="43">
        <f t="shared" si="1184"/>
        <v>0</v>
      </c>
      <c r="H916" s="43">
        <f t="shared" si="1185"/>
        <v>0</v>
      </c>
      <c r="J916" s="43">
        <f t="shared" si="1185"/>
        <v>0</v>
      </c>
      <c r="L916" s="43">
        <f t="shared" si="1186"/>
        <v>0</v>
      </c>
      <c r="N916" s="43">
        <f t="shared" si="1187"/>
        <v>0</v>
      </c>
      <c r="P916" s="43">
        <f t="shared" si="1188"/>
        <v>0</v>
      </c>
      <c r="R916" s="43">
        <f t="shared" si="1189"/>
        <v>0</v>
      </c>
      <c r="T916" s="43">
        <f t="shared" si="1190"/>
        <v>0</v>
      </c>
      <c r="V916" s="43">
        <f t="shared" si="1191"/>
        <v>0</v>
      </c>
      <c r="X916" s="43">
        <f t="shared" si="1192"/>
        <v>0</v>
      </c>
      <c r="Z916" s="43">
        <f t="shared" si="1193"/>
        <v>0</v>
      </c>
      <c r="AB916" s="43">
        <f t="shared" si="1194"/>
        <v>0</v>
      </c>
      <c r="AD916" s="43">
        <f t="shared" si="1195"/>
        <v>0</v>
      </c>
      <c r="AF916" s="43">
        <f t="shared" si="1196"/>
        <v>0</v>
      </c>
      <c r="AH916" s="43">
        <f t="shared" si="1197"/>
        <v>0</v>
      </c>
      <c r="AJ916" s="43">
        <f t="shared" si="1198"/>
        <v>0</v>
      </c>
      <c r="AL916" s="43">
        <f t="shared" si="1199"/>
        <v>0</v>
      </c>
      <c r="AN916" s="43">
        <f t="shared" si="1200"/>
        <v>0</v>
      </c>
      <c r="AP916" s="43">
        <f t="shared" si="1201"/>
        <v>0</v>
      </c>
      <c r="AR916" s="43">
        <f t="shared" si="1202"/>
        <v>0</v>
      </c>
    </row>
    <row r="917" spans="1:45" s="5" customFormat="1" ht="17.100000000000001" hidden="1" customHeight="1" outlineLevel="2" x14ac:dyDescent="0.25">
      <c r="A917" s="58"/>
      <c r="B917" s="58"/>
      <c r="C917" s="58"/>
      <c r="D917" s="58" t="str">
        <f t="shared" si="1203"/>
        <v/>
      </c>
      <c r="E917" s="60"/>
      <c r="F917" s="61">
        <f>SUM(F910:F916)</f>
        <v>0</v>
      </c>
      <c r="G917" s="60"/>
      <c r="H917" s="61">
        <f>SUM(H910:H916)</f>
        <v>0</v>
      </c>
      <c r="I917" s="60"/>
      <c r="J917" s="61">
        <f>SUM(J910:J916)</f>
        <v>0</v>
      </c>
      <c r="K917" s="60"/>
      <c r="L917" s="61">
        <f>SUM(L910:L916)</f>
        <v>0</v>
      </c>
      <c r="M917" s="60"/>
      <c r="N917" s="61">
        <f>SUM(N910:N916)</f>
        <v>0</v>
      </c>
      <c r="O917" s="60"/>
      <c r="P917" s="61">
        <f>SUM(P910:P916)</f>
        <v>0</v>
      </c>
      <c r="Q917" s="60"/>
      <c r="R917" s="61">
        <f>SUM(R910:R916)</f>
        <v>0</v>
      </c>
      <c r="S917" s="60"/>
      <c r="T917" s="61">
        <f>SUM(T910:T916)</f>
        <v>0</v>
      </c>
      <c r="U917" s="60"/>
      <c r="V917" s="61">
        <f>SUM(V910:V916)</f>
        <v>0</v>
      </c>
      <c r="W917" s="60"/>
      <c r="X917" s="61">
        <f>SUM(X910:X916)</f>
        <v>0</v>
      </c>
      <c r="Y917" s="60"/>
      <c r="Z917" s="61">
        <f>SUM(Z910:Z916)</f>
        <v>0</v>
      </c>
      <c r="AA917" s="60"/>
      <c r="AB917" s="61">
        <f>SUM(AB910:AB916)</f>
        <v>0</v>
      </c>
      <c r="AC917" s="60"/>
      <c r="AD917" s="61">
        <f>SUM(AD910:AD916)</f>
        <v>0</v>
      </c>
      <c r="AE917" s="60"/>
      <c r="AF917" s="61">
        <f>SUM(AF910:AF916)</f>
        <v>0</v>
      </c>
      <c r="AG917" s="60"/>
      <c r="AH917" s="61">
        <f>SUM(AH910:AH916)</f>
        <v>0</v>
      </c>
      <c r="AI917" s="60"/>
      <c r="AJ917" s="61">
        <f>SUM(AJ910:AJ916)</f>
        <v>0</v>
      </c>
      <c r="AK917" s="60"/>
      <c r="AL917" s="61">
        <f>SUM(AL910:AL916)</f>
        <v>0</v>
      </c>
      <c r="AM917" s="60"/>
      <c r="AN917" s="61">
        <f>SUM(AN910:AN916)</f>
        <v>0</v>
      </c>
      <c r="AO917" s="60"/>
      <c r="AP917" s="61">
        <f>SUM(AP910:AP916)</f>
        <v>0</v>
      </c>
      <c r="AQ917" s="60"/>
      <c r="AR917" s="61">
        <f>SUM(AR910:AR916)</f>
        <v>0</v>
      </c>
      <c r="AS917" s="60"/>
    </row>
    <row r="918" spans="1:45" ht="17.100000000000001" hidden="1" customHeight="1" outlineLevel="2" x14ac:dyDescent="0.25"/>
    <row r="919" spans="1:45" s="5" customFormat="1" ht="17.100000000000001" hidden="1" customHeight="1" outlineLevel="2" x14ac:dyDescent="0.25">
      <c r="A919" s="58"/>
      <c r="B919" s="58"/>
      <c r="C919" s="58"/>
      <c r="D919" s="58" t="e">
        <f>D873</f>
        <v>#N/A</v>
      </c>
      <c r="E919" s="60"/>
      <c r="F919" s="61">
        <f>F873</f>
        <v>0</v>
      </c>
      <c r="G919" s="60"/>
      <c r="H919" s="61">
        <f>H873</f>
        <v>0</v>
      </c>
      <c r="I919" s="60"/>
      <c r="J919" s="61">
        <f>J873</f>
        <v>0</v>
      </c>
      <c r="K919" s="60"/>
      <c r="L919" s="61">
        <f>L873</f>
        <v>0</v>
      </c>
      <c r="M919" s="60"/>
      <c r="N919" s="61">
        <f>N873</f>
        <v>0</v>
      </c>
      <c r="O919" s="60"/>
      <c r="P919" s="61">
        <f>P873</f>
        <v>0</v>
      </c>
      <c r="Q919" s="60"/>
      <c r="R919" s="61">
        <f>R873</f>
        <v>0</v>
      </c>
      <c r="S919" s="60"/>
      <c r="T919" s="61">
        <f>T873</f>
        <v>0</v>
      </c>
      <c r="U919" s="60"/>
      <c r="V919" s="61">
        <f>V873</f>
        <v>0</v>
      </c>
      <c r="W919" s="60"/>
      <c r="X919" s="61">
        <f>X873</f>
        <v>0</v>
      </c>
      <c r="Y919" s="60"/>
      <c r="Z919" s="61">
        <f>Z873</f>
        <v>0</v>
      </c>
      <c r="AA919" s="60"/>
      <c r="AB919" s="61">
        <f>AB873</f>
        <v>0</v>
      </c>
      <c r="AC919" s="60"/>
      <c r="AD919" s="61">
        <f>AD873</f>
        <v>0</v>
      </c>
      <c r="AE919" s="60"/>
      <c r="AF919" s="61">
        <f>AF873</f>
        <v>0</v>
      </c>
      <c r="AG919" s="60"/>
      <c r="AH919" s="61">
        <f>AH873</f>
        <v>0</v>
      </c>
      <c r="AI919" s="60"/>
      <c r="AJ919" s="61">
        <f>AJ873</f>
        <v>0</v>
      </c>
      <c r="AK919" s="60"/>
      <c r="AL919" s="61">
        <f>AL873</f>
        <v>0</v>
      </c>
      <c r="AM919" s="60"/>
      <c r="AN919" s="61">
        <f>AN873</f>
        <v>0</v>
      </c>
      <c r="AO919" s="60"/>
      <c r="AP919" s="61">
        <f>AP873</f>
        <v>0</v>
      </c>
      <c r="AQ919" s="60"/>
      <c r="AR919" s="61">
        <f>AR873</f>
        <v>0</v>
      </c>
      <c r="AS919" s="60"/>
    </row>
    <row r="920" spans="1:45" ht="17.100000000000001" hidden="1" customHeight="1" outlineLevel="2" x14ac:dyDescent="0.25">
      <c r="D920" s="4" t="s">
        <v>124</v>
      </c>
      <c r="F920" s="43">
        <f>F922-F919</f>
        <v>0</v>
      </c>
      <c r="H920" s="43">
        <f>H922-H919</f>
        <v>0</v>
      </c>
      <c r="J920" s="43">
        <f>J922-J919</f>
        <v>0</v>
      </c>
      <c r="L920" s="43">
        <f>L922-L919</f>
        <v>0</v>
      </c>
      <c r="N920" s="43">
        <f>N922-N919</f>
        <v>0</v>
      </c>
      <c r="P920" s="43">
        <f>P922-P919</f>
        <v>0</v>
      </c>
      <c r="R920" s="43">
        <f>R922-R919</f>
        <v>0</v>
      </c>
      <c r="T920" s="43">
        <f>T922-T919</f>
        <v>0</v>
      </c>
      <c r="V920" s="43">
        <f>V922-V919</f>
        <v>0</v>
      </c>
      <c r="X920" s="43">
        <f>X922-X919</f>
        <v>0</v>
      </c>
      <c r="Z920" s="43">
        <f>Z922-Z919</f>
        <v>0</v>
      </c>
      <c r="AB920" s="43">
        <f>AB922-AB919</f>
        <v>0</v>
      </c>
      <c r="AD920" s="43">
        <f>AD922-AD919</f>
        <v>0</v>
      </c>
      <c r="AF920" s="43">
        <f>AF922-AF919</f>
        <v>0</v>
      </c>
      <c r="AH920" s="43">
        <f>AH922-AH919</f>
        <v>0</v>
      </c>
      <c r="AJ920" s="43">
        <f>AJ922-AJ919</f>
        <v>0</v>
      </c>
      <c r="AL920" s="43">
        <f>AL922-AL919</f>
        <v>0</v>
      </c>
      <c r="AN920" s="43">
        <f>AN922-AN919</f>
        <v>0</v>
      </c>
      <c r="AP920" s="43">
        <f>AP922-AP919</f>
        <v>0</v>
      </c>
      <c r="AR920" s="43">
        <f>AR922-AR919</f>
        <v>0</v>
      </c>
    </row>
    <row r="921" spans="1:45" ht="17.100000000000001" hidden="1" customHeight="1" outlineLevel="2" x14ac:dyDescent="0.25"/>
    <row r="922" spans="1:45" ht="17.100000000000001" hidden="1" customHeight="1" outlineLevel="2" x14ac:dyDescent="0.25">
      <c r="D922" s="4" t="str">
        <f t="shared" ref="D922:D928" si="1204">D876</f>
        <v/>
      </c>
      <c r="F922" s="43">
        <f>SUM(F876,F898)</f>
        <v>0</v>
      </c>
      <c r="H922" s="43">
        <f>SUM(H876,H898)</f>
        <v>0</v>
      </c>
      <c r="J922" s="43">
        <f>SUM(J876,J898)</f>
        <v>0</v>
      </c>
      <c r="L922" s="43">
        <f>SUM(L876,L898)</f>
        <v>0</v>
      </c>
      <c r="N922" s="43">
        <f>SUM(N876,N898)</f>
        <v>0</v>
      </c>
      <c r="P922" s="43">
        <f>SUM(P876,P898)</f>
        <v>0</v>
      </c>
      <c r="R922" s="43">
        <f>SUM(R876,R898)</f>
        <v>0</v>
      </c>
      <c r="T922" s="43">
        <f>SUM(T876,T898)</f>
        <v>0</v>
      </c>
      <c r="V922" s="43">
        <f>SUM(V876,V898)</f>
        <v>0</v>
      </c>
      <c r="X922" s="43">
        <f>SUM(X876,X898)</f>
        <v>0</v>
      </c>
      <c r="Z922" s="43">
        <f>SUM(Z876,Z898)</f>
        <v>0</v>
      </c>
      <c r="AB922" s="43">
        <f>SUM(AB876,AB898)</f>
        <v>0</v>
      </c>
      <c r="AD922" s="43">
        <f>SUM(AD876,AD898)</f>
        <v>0</v>
      </c>
      <c r="AF922" s="43">
        <f>SUM(AF876,AF898)</f>
        <v>0</v>
      </c>
      <c r="AH922" s="43">
        <f>SUM(AH876,AH898)</f>
        <v>0</v>
      </c>
      <c r="AJ922" s="43">
        <f>SUM(AJ876,AJ898)</f>
        <v>0</v>
      </c>
      <c r="AL922" s="43">
        <f>SUM(AL876,AL898)</f>
        <v>0</v>
      </c>
      <c r="AN922" s="43">
        <f>SUM(AN876,AN898)</f>
        <v>0</v>
      </c>
      <c r="AP922" s="43">
        <f>SUM(AP876,AP898)</f>
        <v>0</v>
      </c>
      <c r="AR922" s="43">
        <f>SUM(AR876,AR898)</f>
        <v>0</v>
      </c>
    </row>
    <row r="923" spans="1:45" ht="17.100000000000001" hidden="1" customHeight="1" outlineLevel="2" x14ac:dyDescent="0.25">
      <c r="D923" s="4" t="str">
        <f t="shared" si="1204"/>
        <v/>
      </c>
      <c r="F923" s="43">
        <f t="shared" ref="F923:F927" si="1205">SUM(F877,F899)</f>
        <v>0</v>
      </c>
      <c r="H923" s="43">
        <f t="shared" ref="H923:J927" si="1206">SUM(H877,H899)</f>
        <v>0</v>
      </c>
      <c r="J923" s="43">
        <f t="shared" si="1206"/>
        <v>0</v>
      </c>
      <c r="L923" s="43">
        <f t="shared" ref="L923:L927" si="1207">SUM(L877,L899)</f>
        <v>0</v>
      </c>
      <c r="N923" s="43">
        <f t="shared" ref="N923:N927" si="1208">SUM(N877,N899)</f>
        <v>0</v>
      </c>
      <c r="P923" s="43">
        <f t="shared" ref="P923:P927" si="1209">SUM(P877,P899)</f>
        <v>0</v>
      </c>
      <c r="R923" s="43">
        <f t="shared" ref="R923:R927" si="1210">SUM(R877,R899)</f>
        <v>0</v>
      </c>
      <c r="T923" s="43">
        <f t="shared" ref="T923:T927" si="1211">SUM(T877,T899)</f>
        <v>0</v>
      </c>
      <c r="V923" s="43">
        <f t="shared" ref="V923:V927" si="1212">SUM(V877,V899)</f>
        <v>0</v>
      </c>
      <c r="X923" s="43">
        <f t="shared" ref="X923:X927" si="1213">SUM(X877,X899)</f>
        <v>0</v>
      </c>
      <c r="Z923" s="43">
        <f t="shared" ref="Z923:Z927" si="1214">SUM(Z877,Z899)</f>
        <v>0</v>
      </c>
      <c r="AB923" s="43">
        <f t="shared" ref="AB923:AB927" si="1215">SUM(AB877,AB899)</f>
        <v>0</v>
      </c>
      <c r="AD923" s="43">
        <f t="shared" ref="AD923:AD927" si="1216">SUM(AD877,AD899)</f>
        <v>0</v>
      </c>
      <c r="AF923" s="43">
        <f t="shared" ref="AF923:AF927" si="1217">SUM(AF877,AF899)</f>
        <v>0</v>
      </c>
      <c r="AH923" s="43">
        <f t="shared" ref="AH923:AH927" si="1218">SUM(AH877,AH899)</f>
        <v>0</v>
      </c>
      <c r="AJ923" s="43">
        <f t="shared" ref="AJ923:AJ927" si="1219">SUM(AJ877,AJ899)</f>
        <v>0</v>
      </c>
      <c r="AL923" s="43">
        <f t="shared" ref="AL923:AL927" si="1220">SUM(AL877,AL899)</f>
        <v>0</v>
      </c>
      <c r="AN923" s="43">
        <f t="shared" ref="AN923:AN927" si="1221">SUM(AN877,AN899)</f>
        <v>0</v>
      </c>
      <c r="AP923" s="43">
        <f t="shared" ref="AP923:AP927" si="1222">SUM(AP877,AP899)</f>
        <v>0</v>
      </c>
      <c r="AR923" s="43">
        <f t="shared" ref="AR923:AR927" si="1223">SUM(AR877,AR899)</f>
        <v>0</v>
      </c>
    </row>
    <row r="924" spans="1:45" ht="17.100000000000001" hidden="1" customHeight="1" outlineLevel="2" x14ac:dyDescent="0.25">
      <c r="D924" s="4" t="str">
        <f t="shared" si="1204"/>
        <v/>
      </c>
      <c r="F924" s="43">
        <f t="shared" si="1205"/>
        <v>0</v>
      </c>
      <c r="H924" s="43">
        <f t="shared" si="1206"/>
        <v>0</v>
      </c>
      <c r="J924" s="43">
        <f t="shared" si="1206"/>
        <v>0</v>
      </c>
      <c r="L924" s="43">
        <f t="shared" si="1207"/>
        <v>0</v>
      </c>
      <c r="N924" s="43">
        <f t="shared" si="1208"/>
        <v>0</v>
      </c>
      <c r="P924" s="43">
        <f t="shared" si="1209"/>
        <v>0</v>
      </c>
      <c r="R924" s="43">
        <f t="shared" si="1210"/>
        <v>0</v>
      </c>
      <c r="T924" s="43">
        <f t="shared" si="1211"/>
        <v>0</v>
      </c>
      <c r="V924" s="43">
        <f t="shared" si="1212"/>
        <v>0</v>
      </c>
      <c r="X924" s="43">
        <f t="shared" si="1213"/>
        <v>0</v>
      </c>
      <c r="Z924" s="43">
        <f t="shared" si="1214"/>
        <v>0</v>
      </c>
      <c r="AB924" s="43">
        <f t="shared" si="1215"/>
        <v>0</v>
      </c>
      <c r="AD924" s="43">
        <f t="shared" si="1216"/>
        <v>0</v>
      </c>
      <c r="AF924" s="43">
        <f t="shared" si="1217"/>
        <v>0</v>
      </c>
      <c r="AH924" s="43">
        <f t="shared" si="1218"/>
        <v>0</v>
      </c>
      <c r="AJ924" s="43">
        <f t="shared" si="1219"/>
        <v>0</v>
      </c>
      <c r="AL924" s="43">
        <f t="shared" si="1220"/>
        <v>0</v>
      </c>
      <c r="AN924" s="43">
        <f t="shared" si="1221"/>
        <v>0</v>
      </c>
      <c r="AP924" s="43">
        <f t="shared" si="1222"/>
        <v>0</v>
      </c>
      <c r="AR924" s="43">
        <f t="shared" si="1223"/>
        <v>0</v>
      </c>
    </row>
    <row r="925" spans="1:45" ht="17.100000000000001" hidden="1" customHeight="1" outlineLevel="2" x14ac:dyDescent="0.25">
      <c r="D925" s="4" t="str">
        <f t="shared" si="1204"/>
        <v/>
      </c>
      <c r="F925" s="43">
        <f t="shared" si="1205"/>
        <v>0</v>
      </c>
      <c r="H925" s="43">
        <f t="shared" si="1206"/>
        <v>0</v>
      </c>
      <c r="J925" s="43">
        <f t="shared" si="1206"/>
        <v>0</v>
      </c>
      <c r="L925" s="43">
        <f t="shared" si="1207"/>
        <v>0</v>
      </c>
      <c r="N925" s="43">
        <f t="shared" si="1208"/>
        <v>0</v>
      </c>
      <c r="P925" s="43">
        <f t="shared" si="1209"/>
        <v>0</v>
      </c>
      <c r="R925" s="43">
        <f t="shared" si="1210"/>
        <v>0</v>
      </c>
      <c r="T925" s="43">
        <f t="shared" si="1211"/>
        <v>0</v>
      </c>
      <c r="V925" s="43">
        <f t="shared" si="1212"/>
        <v>0</v>
      </c>
      <c r="X925" s="43">
        <f t="shared" si="1213"/>
        <v>0</v>
      </c>
      <c r="Z925" s="43">
        <f t="shared" si="1214"/>
        <v>0</v>
      </c>
      <c r="AB925" s="43">
        <f t="shared" si="1215"/>
        <v>0</v>
      </c>
      <c r="AD925" s="43">
        <f t="shared" si="1216"/>
        <v>0</v>
      </c>
      <c r="AF925" s="43">
        <f t="shared" si="1217"/>
        <v>0</v>
      </c>
      <c r="AH925" s="43">
        <f t="shared" si="1218"/>
        <v>0</v>
      </c>
      <c r="AJ925" s="43">
        <f t="shared" si="1219"/>
        <v>0</v>
      </c>
      <c r="AL925" s="43">
        <f t="shared" si="1220"/>
        <v>0</v>
      </c>
      <c r="AN925" s="43">
        <f t="shared" si="1221"/>
        <v>0</v>
      </c>
      <c r="AP925" s="43">
        <f t="shared" si="1222"/>
        <v>0</v>
      </c>
      <c r="AR925" s="43">
        <f t="shared" si="1223"/>
        <v>0</v>
      </c>
    </row>
    <row r="926" spans="1:45" ht="17.100000000000001" hidden="1" customHeight="1" outlineLevel="2" x14ac:dyDescent="0.25">
      <c r="D926" s="4" t="str">
        <f t="shared" si="1204"/>
        <v/>
      </c>
      <c r="F926" s="43">
        <f t="shared" si="1205"/>
        <v>0</v>
      </c>
      <c r="H926" s="43">
        <f t="shared" si="1206"/>
        <v>0</v>
      </c>
      <c r="J926" s="43">
        <f t="shared" si="1206"/>
        <v>0</v>
      </c>
      <c r="L926" s="43">
        <f t="shared" si="1207"/>
        <v>0</v>
      </c>
      <c r="N926" s="43">
        <f t="shared" si="1208"/>
        <v>0</v>
      </c>
      <c r="P926" s="43">
        <f t="shared" si="1209"/>
        <v>0</v>
      </c>
      <c r="R926" s="43">
        <f t="shared" si="1210"/>
        <v>0</v>
      </c>
      <c r="T926" s="43">
        <f t="shared" si="1211"/>
        <v>0</v>
      </c>
      <c r="V926" s="43">
        <f t="shared" si="1212"/>
        <v>0</v>
      </c>
      <c r="X926" s="43">
        <f t="shared" si="1213"/>
        <v>0</v>
      </c>
      <c r="Z926" s="43">
        <f t="shared" si="1214"/>
        <v>0</v>
      </c>
      <c r="AB926" s="43">
        <f t="shared" si="1215"/>
        <v>0</v>
      </c>
      <c r="AD926" s="43">
        <f t="shared" si="1216"/>
        <v>0</v>
      </c>
      <c r="AF926" s="43">
        <f t="shared" si="1217"/>
        <v>0</v>
      </c>
      <c r="AH926" s="43">
        <f t="shared" si="1218"/>
        <v>0</v>
      </c>
      <c r="AJ926" s="43">
        <f t="shared" si="1219"/>
        <v>0</v>
      </c>
      <c r="AL926" s="43">
        <f t="shared" si="1220"/>
        <v>0</v>
      </c>
      <c r="AN926" s="43">
        <f t="shared" si="1221"/>
        <v>0</v>
      </c>
      <c r="AP926" s="43">
        <f t="shared" si="1222"/>
        <v>0</v>
      </c>
      <c r="AR926" s="43">
        <f t="shared" si="1223"/>
        <v>0</v>
      </c>
    </row>
    <row r="927" spans="1:45" ht="17.100000000000001" hidden="1" customHeight="1" outlineLevel="2" x14ac:dyDescent="0.25">
      <c r="D927" s="4" t="str">
        <f t="shared" si="1204"/>
        <v/>
      </c>
      <c r="F927" s="43">
        <f t="shared" si="1205"/>
        <v>0</v>
      </c>
      <c r="H927" s="43">
        <f t="shared" si="1206"/>
        <v>0</v>
      </c>
      <c r="J927" s="43">
        <f t="shared" si="1206"/>
        <v>0</v>
      </c>
      <c r="L927" s="43">
        <f t="shared" si="1207"/>
        <v>0</v>
      </c>
      <c r="N927" s="43">
        <f t="shared" si="1208"/>
        <v>0</v>
      </c>
      <c r="P927" s="43">
        <f t="shared" si="1209"/>
        <v>0</v>
      </c>
      <c r="R927" s="43">
        <f t="shared" si="1210"/>
        <v>0</v>
      </c>
      <c r="T927" s="43">
        <f t="shared" si="1211"/>
        <v>0</v>
      </c>
      <c r="V927" s="43">
        <f t="shared" si="1212"/>
        <v>0</v>
      </c>
      <c r="X927" s="43">
        <f t="shared" si="1213"/>
        <v>0</v>
      </c>
      <c r="Z927" s="43">
        <f t="shared" si="1214"/>
        <v>0</v>
      </c>
      <c r="AB927" s="43">
        <f t="shared" si="1215"/>
        <v>0</v>
      </c>
      <c r="AD927" s="43">
        <f t="shared" si="1216"/>
        <v>0</v>
      </c>
      <c r="AF927" s="43">
        <f t="shared" si="1217"/>
        <v>0</v>
      </c>
      <c r="AH927" s="43">
        <f t="shared" si="1218"/>
        <v>0</v>
      </c>
      <c r="AJ927" s="43">
        <f t="shared" si="1219"/>
        <v>0</v>
      </c>
      <c r="AL927" s="43">
        <f t="shared" si="1220"/>
        <v>0</v>
      </c>
      <c r="AN927" s="43">
        <f t="shared" si="1221"/>
        <v>0</v>
      </c>
      <c r="AP927" s="43">
        <f t="shared" si="1222"/>
        <v>0</v>
      </c>
      <c r="AR927" s="43">
        <f t="shared" si="1223"/>
        <v>0</v>
      </c>
    </row>
    <row r="928" spans="1:45" s="5" customFormat="1" ht="17.100000000000001" hidden="1" customHeight="1" outlineLevel="2" x14ac:dyDescent="0.25">
      <c r="A928" s="58"/>
      <c r="B928" s="58"/>
      <c r="C928" s="58"/>
      <c r="D928" s="58" t="str">
        <f t="shared" si="1204"/>
        <v/>
      </c>
      <c r="E928" s="60"/>
      <c r="F928" s="61">
        <f>SUM(F922:F927)</f>
        <v>0</v>
      </c>
      <c r="G928" s="60"/>
      <c r="H928" s="61">
        <f>SUM(H922:H927)</f>
        <v>0</v>
      </c>
      <c r="I928" s="60"/>
      <c r="J928" s="61">
        <f>SUM(J922:J927)</f>
        <v>0</v>
      </c>
      <c r="K928" s="60"/>
      <c r="L928" s="61">
        <f>SUM(L922:L927)</f>
        <v>0</v>
      </c>
      <c r="M928" s="60"/>
      <c r="N928" s="61">
        <f>SUM(N922:N927)</f>
        <v>0</v>
      </c>
      <c r="O928" s="60"/>
      <c r="P928" s="61">
        <f>SUM(P922:P927)</f>
        <v>0</v>
      </c>
      <c r="Q928" s="60"/>
      <c r="R928" s="61">
        <f>SUM(R922:R927)</f>
        <v>0</v>
      </c>
      <c r="S928" s="60"/>
      <c r="T928" s="61">
        <f>SUM(T922:T927)</f>
        <v>0</v>
      </c>
      <c r="U928" s="60"/>
      <c r="V928" s="61">
        <f>SUM(V922:V927)</f>
        <v>0</v>
      </c>
      <c r="W928" s="60"/>
      <c r="X928" s="61">
        <f>SUM(X922:X927)</f>
        <v>0</v>
      </c>
      <c r="Y928" s="60"/>
      <c r="Z928" s="61">
        <f>SUM(Z922:Z927)</f>
        <v>0</v>
      </c>
      <c r="AA928" s="60"/>
      <c r="AB928" s="61">
        <f>SUM(AB922:AB927)</f>
        <v>0</v>
      </c>
      <c r="AC928" s="60"/>
      <c r="AD928" s="61">
        <f>SUM(AD922:AD927)</f>
        <v>0</v>
      </c>
      <c r="AE928" s="60"/>
      <c r="AF928" s="61">
        <f>SUM(AF922:AF927)</f>
        <v>0</v>
      </c>
      <c r="AG928" s="60"/>
      <c r="AH928" s="61">
        <f>SUM(AH922:AH927)</f>
        <v>0</v>
      </c>
      <c r="AI928" s="60"/>
      <c r="AJ928" s="61">
        <f>SUM(AJ922:AJ927)</f>
        <v>0</v>
      </c>
      <c r="AK928" s="60"/>
      <c r="AL928" s="61">
        <f>SUM(AL922:AL927)</f>
        <v>0</v>
      </c>
      <c r="AM928" s="60"/>
      <c r="AN928" s="61">
        <f>SUM(AN922:AN927)</f>
        <v>0</v>
      </c>
      <c r="AO928" s="60"/>
      <c r="AP928" s="61">
        <f>SUM(AP922:AP927)</f>
        <v>0</v>
      </c>
      <c r="AQ928" s="60"/>
      <c r="AR928" s="61">
        <f>SUM(AR922:AR927)</f>
        <v>0</v>
      </c>
      <c r="AS928" s="60"/>
    </row>
    <row r="929" spans="1:45" ht="17.100000000000001" hidden="1" customHeight="1" outlineLevel="2" x14ac:dyDescent="0.25"/>
    <row r="930" spans="1:45" s="5" customFormat="1" ht="17.100000000000001" hidden="1" customHeight="1" outlineLevel="2" x14ac:dyDescent="0.25">
      <c r="A930" s="58"/>
      <c r="B930" s="58"/>
      <c r="C930" s="58"/>
      <c r="D930" s="58" t="str">
        <f>D885</f>
        <v/>
      </c>
      <c r="E930" s="60"/>
      <c r="F930" s="61">
        <f>SUM(F928,F917)</f>
        <v>0</v>
      </c>
      <c r="G930" s="60"/>
      <c r="H930" s="61">
        <f>SUM(H928,H917)</f>
        <v>0</v>
      </c>
      <c r="I930" s="60"/>
      <c r="J930" s="61">
        <f>SUM(J928,J917)</f>
        <v>0</v>
      </c>
      <c r="K930" s="60"/>
      <c r="L930" s="61">
        <f>SUM(L928,L917)</f>
        <v>0</v>
      </c>
      <c r="M930" s="60"/>
      <c r="N930" s="61">
        <f>SUM(N928,N917)</f>
        <v>0</v>
      </c>
      <c r="O930" s="60"/>
      <c r="P930" s="61">
        <f>SUM(P928,P917)</f>
        <v>0</v>
      </c>
      <c r="Q930" s="60"/>
      <c r="R930" s="61">
        <f>SUM(R928,R917)</f>
        <v>0</v>
      </c>
      <c r="S930" s="60"/>
      <c r="T930" s="61">
        <f>SUM(T928,T917)</f>
        <v>0</v>
      </c>
      <c r="U930" s="60"/>
      <c r="V930" s="61">
        <f>SUM(V928,V917)</f>
        <v>0</v>
      </c>
      <c r="W930" s="60"/>
      <c r="X930" s="61">
        <f>SUM(X928,X917)</f>
        <v>0</v>
      </c>
      <c r="Y930" s="60"/>
      <c r="Z930" s="61">
        <f>SUM(Z928,Z917)</f>
        <v>0</v>
      </c>
      <c r="AA930" s="60"/>
      <c r="AB930" s="61">
        <f>SUM(AB928,AB917)</f>
        <v>0</v>
      </c>
      <c r="AC930" s="60"/>
      <c r="AD930" s="61">
        <f>SUM(AD928,AD917)</f>
        <v>0</v>
      </c>
      <c r="AE930" s="60"/>
      <c r="AF930" s="61">
        <f>SUM(AF928,AF917)</f>
        <v>0</v>
      </c>
      <c r="AG930" s="60"/>
      <c r="AH930" s="61">
        <f>SUM(AH928,AH917)</f>
        <v>0</v>
      </c>
      <c r="AI930" s="60"/>
      <c r="AJ930" s="61">
        <f>SUM(AJ928,AJ917)</f>
        <v>0</v>
      </c>
      <c r="AK930" s="60"/>
      <c r="AL930" s="61">
        <f>SUM(AL928,AL917)</f>
        <v>0</v>
      </c>
      <c r="AM930" s="60"/>
      <c r="AN930" s="61">
        <f>SUM(AN928,AN917)</f>
        <v>0</v>
      </c>
      <c r="AO930" s="60"/>
      <c r="AP930" s="61">
        <f>SUM(AP928,AP917)</f>
        <v>0</v>
      </c>
      <c r="AQ930" s="60"/>
      <c r="AR930" s="61">
        <f>SUM(AR928,AR917)</f>
        <v>0</v>
      </c>
      <c r="AS930" s="60"/>
    </row>
    <row r="931" spans="1:45" ht="17.100000000000001" hidden="1" customHeight="1" outlineLevel="2" x14ac:dyDescent="0.25"/>
    <row r="932" spans="1:45" ht="17.100000000000001" customHeight="1" x14ac:dyDescent="0.25"/>
    <row r="933" spans="1:45" ht="17.100000000000001" customHeight="1" collapsed="1" x14ac:dyDescent="0.25">
      <c r="A933" s="40"/>
      <c r="B933" s="51"/>
      <c r="C933" s="44"/>
      <c r="D933" s="40" t="str">
        <f>D962</f>
        <v/>
      </c>
      <c r="E933" s="52"/>
      <c r="F933" s="53"/>
      <c r="G933" s="52"/>
      <c r="H933" s="53"/>
      <c r="I933" s="52"/>
      <c r="J933" s="53"/>
      <c r="K933" s="52"/>
      <c r="L933" s="53"/>
      <c r="M933" s="52"/>
      <c r="N933" s="53"/>
      <c r="O933" s="52"/>
      <c r="P933" s="53"/>
      <c r="Q933" s="52"/>
      <c r="R933" s="53"/>
      <c r="S933" s="52"/>
      <c r="T933" s="53"/>
      <c r="U933" s="52"/>
      <c r="V933" s="53"/>
      <c r="W933" s="52"/>
      <c r="X933" s="53"/>
      <c r="Y933" s="52"/>
      <c r="Z933" s="53"/>
      <c r="AA933" s="52"/>
      <c r="AB933" s="53"/>
      <c r="AC933" s="52"/>
      <c r="AD933" s="53"/>
      <c r="AE933" s="52"/>
      <c r="AF933" s="53"/>
      <c r="AG933" s="52"/>
      <c r="AH933" s="53"/>
      <c r="AI933" s="52"/>
      <c r="AJ933" s="53"/>
      <c r="AK933" s="52"/>
      <c r="AL933" s="53"/>
      <c r="AM933" s="52"/>
      <c r="AN933" s="53"/>
      <c r="AO933" s="52"/>
      <c r="AP933" s="53"/>
      <c r="AQ933" s="52"/>
      <c r="AR933" s="53"/>
      <c r="AS933" s="52"/>
    </row>
    <row r="934" spans="1:45" ht="17.100000000000001" hidden="1" customHeight="1" outlineLevel="1" x14ac:dyDescent="0.25"/>
    <row r="935" spans="1:45" ht="17.100000000000001" hidden="1" customHeight="1" outlineLevel="1" collapsed="1" x14ac:dyDescent="0.25">
      <c r="A935" s="54"/>
      <c r="B935" s="54"/>
      <c r="C935" s="55"/>
      <c r="D935" s="54" t="s">
        <v>123</v>
      </c>
      <c r="E935" s="56"/>
      <c r="F935" s="57"/>
      <c r="G935" s="56"/>
      <c r="H935" s="57"/>
      <c r="I935" s="56"/>
      <c r="J935" s="57"/>
      <c r="K935" s="56"/>
      <c r="L935" s="57"/>
      <c r="M935" s="56"/>
      <c r="N935" s="57"/>
      <c r="O935" s="56"/>
      <c r="P935" s="57"/>
      <c r="Q935" s="56"/>
      <c r="R935" s="57"/>
      <c r="S935" s="56"/>
      <c r="T935" s="57"/>
      <c r="U935" s="56"/>
      <c r="V935" s="57"/>
      <c r="W935" s="56"/>
      <c r="X935" s="57"/>
      <c r="Y935" s="56"/>
      <c r="Z935" s="57"/>
      <c r="AA935" s="56"/>
      <c r="AB935" s="57"/>
      <c r="AC935" s="56"/>
      <c r="AD935" s="57"/>
      <c r="AE935" s="56"/>
      <c r="AF935" s="57"/>
      <c r="AG935" s="56"/>
      <c r="AH935" s="57"/>
      <c r="AI935" s="56"/>
      <c r="AJ935" s="57"/>
      <c r="AK935" s="56"/>
      <c r="AL935" s="57"/>
      <c r="AM935" s="56"/>
      <c r="AN935" s="57"/>
      <c r="AO935" s="56"/>
      <c r="AP935" s="57"/>
      <c r="AQ935" s="56"/>
      <c r="AR935" s="57"/>
      <c r="AS935" s="56"/>
    </row>
    <row r="936" spans="1:45" ht="17.100000000000001" hidden="1" customHeight="1" outlineLevel="2" x14ac:dyDescent="0.25"/>
    <row r="937" spans="1:45" s="5" customFormat="1" ht="17.100000000000001" hidden="1" customHeight="1" outlineLevel="2" x14ac:dyDescent="0.25">
      <c r="A937" s="58"/>
      <c r="B937" s="58">
        <f>B933</f>
        <v>0</v>
      </c>
      <c r="C937" s="59">
        <v>199</v>
      </c>
      <c r="D937" s="58" t="e">
        <f>VLOOKUP($B937&amp;$C937,GA[],2,FALSE)&amp;"  -  PY"</f>
        <v>#N/A</v>
      </c>
      <c r="E937" s="60"/>
      <c r="F937" s="61">
        <f>SUMIFS(
     UA[AmountYTD],
     UA[CompanyShortName],F$5,
     UA[Source],Source,
     UA[Year],YearEndYear,
     UA[Month],YearEnd,
     UA[AccountCode],$B937&amp;$C937,
     UA[GroupStructure],GroupStructure
  )</f>
        <v>0</v>
      </c>
      <c r="G937" s="60"/>
      <c r="H937" s="61">
        <f>SUMIFS(
     UA[AmountYTD],
     UA[CompanyShortName],H$5,
     UA[Source],Source,
     UA[Year],YearEndYear,
     UA[Month],YearEnd,
     UA[AccountCode],$B937&amp;$C937,
     UA[GroupStructure],GroupStructure
  )</f>
        <v>0</v>
      </c>
      <c r="I937" s="60"/>
      <c r="J937" s="61">
        <f>SUMIFS(
     UA[AmountYTD],
     UA[CompanyShortName],J$5,
     UA[Source],Source,
     UA[Year],YearEndYear,
     UA[Month],YearEnd,
     UA[AccountCode],$B937&amp;$C937,
     UA[GroupStructure],GroupStructure
  )</f>
        <v>0</v>
      </c>
      <c r="K937" s="60"/>
      <c r="L937" s="61">
        <f>SUMIFS(
     UA[AmountYTD],
     UA[CompanyShortName],L$5,
     UA[Source],Source,
     UA[Year],YearEndYear,
     UA[Month],YearEnd,
     UA[AccountCode],$B937&amp;$C937,
     UA[GroupStructure],GroupStructure
  )</f>
        <v>0</v>
      </c>
      <c r="M937" s="60"/>
      <c r="N937" s="61">
        <f>SUMIFS(
     UA[AmountYTD],
     UA[CompanyShortName],N$5,
     UA[Source],Source,
     UA[Year],YearEndYear,
     UA[Month],YearEnd,
     UA[AccountCode],$B937&amp;$C937,
     UA[GroupStructure],GroupStructure
  )</f>
        <v>0</v>
      </c>
      <c r="O937" s="60"/>
      <c r="P937" s="61">
        <f>SUMIFS(
     UA[AmountYTD],
     UA[CompanyShortName],P$5,
     UA[Source],Source,
     UA[Year],YearEndYear,
     UA[Month],YearEnd,
     UA[AccountCode],$B937&amp;$C937,
     UA[GroupStructure],GroupStructure
  )</f>
        <v>0</v>
      </c>
      <c r="Q937" s="60"/>
      <c r="R937" s="61">
        <f>SUMIFS(
     UA[AmountYTD],
     UA[CompanyShortName],R$5,
     UA[Source],Source,
     UA[Year],YearEndYear,
     UA[Month],YearEnd,
     UA[AccountCode],$B937&amp;$C937,
     UA[GroupStructure],GroupStructure
  )</f>
        <v>0</v>
      </c>
      <c r="S937" s="60"/>
      <c r="T937" s="61">
        <f>SUMIFS(
     UA[AmountYTD],
     UA[CompanyShortName],T$5,
     UA[Source],Source,
     UA[Year],YearEndYear,
     UA[Month],YearEnd,
     UA[AccountCode],$B937&amp;$C937,
     UA[GroupStructure],GroupStructure
  )</f>
        <v>0</v>
      </c>
      <c r="U937" s="60"/>
      <c r="V937" s="61">
        <f>SUMIFS(
     UA[AmountYTD],
     UA[CompanyShortName],V$5,
     UA[Source],Source,
     UA[Year],YearEndYear,
     UA[Month],YearEnd,
     UA[AccountCode],$B937&amp;$C937,
     UA[GroupStructure],GroupStructure
  )</f>
        <v>0</v>
      </c>
      <c r="W937" s="60"/>
      <c r="X937" s="61">
        <f>SUMIFS(
     UA[AmountYTD],
     UA[CompanyShortName],X$5,
     UA[Source],Source,
     UA[Year],YearEndYear,
     UA[Month],YearEnd,
     UA[AccountCode],$B937&amp;$C937,
     UA[GroupStructure],GroupStructure
  )</f>
        <v>0</v>
      </c>
      <c r="Y937" s="60"/>
      <c r="Z937" s="61">
        <f>SUMIFS(
     UA[AmountYTD],
     UA[CompanyShortName],Z$5,
     UA[Source],Source,
     UA[Year],YearEndYear,
     UA[Month],YearEnd,
     UA[AccountCode],$B937&amp;$C937,
     UA[GroupStructure],GroupStructure
  )</f>
        <v>0</v>
      </c>
      <c r="AA937" s="60"/>
      <c r="AB937" s="61">
        <f>SUMIFS(
     UA[AmountYTD],
     UA[CompanyShortName],AB$5,
     UA[Source],Source,
     UA[Year],YearEndYear,
     UA[Month],YearEnd,
     UA[AccountCode],$B937&amp;$C937,
     UA[GroupStructure],GroupStructure
  )</f>
        <v>0</v>
      </c>
      <c r="AC937" s="60"/>
      <c r="AD937" s="61">
        <f>SUMIFS(
     UA[AmountYTD],
     UA[CompanyShortName],AD$5,
     UA[Source],Source,
     UA[Year],YearEndYear,
     UA[Month],YearEnd,
     UA[AccountCode],$B937&amp;$C937,
     UA[GroupStructure],GroupStructure
  )</f>
        <v>0</v>
      </c>
      <c r="AE937" s="60"/>
      <c r="AF937" s="61">
        <f>SUMIFS(
     UA[AmountYTD],
     UA[CompanyShortName],AF$5,
     UA[Source],Source,
     UA[Year],YearEndYear,
     UA[Month],YearEnd,
     UA[AccountCode],$B937&amp;$C937,
     UA[GroupStructure],GroupStructure
  )</f>
        <v>0</v>
      </c>
      <c r="AG937" s="60"/>
      <c r="AH937" s="61">
        <f>SUMIFS(
     UA[AmountYTD],
     UA[CompanyShortName],AH$5,
     UA[Source],Source,
     UA[Year],YearEndYear,
     UA[Month],YearEnd,
     UA[AccountCode],$B937&amp;$C937,
     UA[GroupStructure],GroupStructure
  )</f>
        <v>0</v>
      </c>
      <c r="AI937" s="60"/>
      <c r="AJ937" s="61">
        <f>SUMIFS(
     UA[AmountYTD],
     UA[CompanyShortName],AJ$5,
     UA[Source],Source,
     UA[Year],YearEndYear,
     UA[Month],YearEnd,
     UA[AccountCode],$B937&amp;$C937,
     UA[GroupStructure],GroupStructure
  )</f>
        <v>0</v>
      </c>
      <c r="AK937" s="60"/>
      <c r="AL937" s="61">
        <f>SUMIFS(
     UA[AmountYTD],
     UA[CompanyShortName],AL$5,
     UA[Source],Source,
     UA[Year],YearEndYear,
     UA[Month],YearEnd,
     UA[AccountCode],$B937&amp;$C937,
     UA[GroupStructure],GroupStructure
  )</f>
        <v>0</v>
      </c>
      <c r="AM937" s="60"/>
      <c r="AN937" s="61">
        <f>SUMIFS(
     UA[AmountYTD],
     UA[CompanyShortName],AN$5,
     UA[Source],Source,
     UA[Year],YearEndYear,
     UA[Month],YearEnd,
     UA[AccountCode],$B937&amp;$C937,
     UA[GroupStructure],GroupStructure
  )</f>
        <v>0</v>
      </c>
      <c r="AO937" s="60"/>
      <c r="AP937" s="61">
        <f>SUMIFS(
     UA[AmountYTD],
     UA[CompanyShortName],AP$5,
     UA[Source],Source,
     UA[Year],YearEndYear,
     UA[Month],YearEnd,
     UA[AccountCode],$B937&amp;$C937,
     UA[GroupStructure],GroupStructure
  )</f>
        <v>0</v>
      </c>
      <c r="AQ937" s="60"/>
      <c r="AR937" s="61">
        <f>SUMIFS(
     UA[AmountYTD],
     UA[CompanyShortName],AR$5,
     UA[Source],Source,
     UA[Year],YearEndYear,
     UA[Month],YearEnd,
     UA[AccountCode],$B937&amp;$C937,
     UA[GroupStructure],GroupStructure
  )</f>
        <v>0</v>
      </c>
      <c r="AS937" s="60"/>
    </row>
    <row r="938" spans="1:45" ht="17.100000000000001" hidden="1" customHeight="1" outlineLevel="2" x14ac:dyDescent="0.25">
      <c r="D938" s="4" t="s">
        <v>124</v>
      </c>
      <c r="F938" s="43">
        <f>F940-F937</f>
        <v>0</v>
      </c>
      <c r="H938" s="43">
        <f>H940-H937</f>
        <v>0</v>
      </c>
      <c r="J938" s="43">
        <f>J940-J937</f>
        <v>0</v>
      </c>
      <c r="L938" s="43">
        <f>L940-L937</f>
        <v>0</v>
      </c>
      <c r="N938" s="43">
        <f>N940-N937</f>
        <v>0</v>
      </c>
      <c r="P938" s="43">
        <f>P940-P937</f>
        <v>0</v>
      </c>
      <c r="R938" s="43">
        <f>R940-R937</f>
        <v>0</v>
      </c>
      <c r="T938" s="43">
        <f>T940-T937</f>
        <v>0</v>
      </c>
      <c r="V938" s="43">
        <f>V940-V937</f>
        <v>0</v>
      </c>
      <c r="X938" s="43">
        <f>X940-X937</f>
        <v>0</v>
      </c>
      <c r="Z938" s="43">
        <f>Z940-Z937</f>
        <v>0</v>
      </c>
      <c r="AB938" s="43">
        <f>AB940-AB937</f>
        <v>0</v>
      </c>
      <c r="AD938" s="43">
        <f>AD940-AD937</f>
        <v>0</v>
      </c>
      <c r="AF938" s="43">
        <f>AF940-AF937</f>
        <v>0</v>
      </c>
      <c r="AH938" s="43">
        <f>AH940-AH937</f>
        <v>0</v>
      </c>
      <c r="AJ938" s="43">
        <f>AJ940-AJ937</f>
        <v>0</v>
      </c>
      <c r="AL938" s="43">
        <f>AL940-AL937</f>
        <v>0</v>
      </c>
      <c r="AN938" s="43">
        <f>AN940-AN937</f>
        <v>0</v>
      </c>
      <c r="AP938" s="43">
        <f>AP940-AP937</f>
        <v>0</v>
      </c>
      <c r="AR938" s="43">
        <f>AR940-AR937</f>
        <v>0</v>
      </c>
    </row>
    <row r="939" spans="1:45" ht="17.100000000000001" hidden="1" customHeight="1" outlineLevel="2" x14ac:dyDescent="0.25"/>
    <row r="940" spans="1:45" ht="17.100000000000001" hidden="1" customHeight="1" outlineLevel="2" x14ac:dyDescent="0.25">
      <c r="B940" s="4">
        <f>B937</f>
        <v>0</v>
      </c>
      <c r="C940" s="41">
        <v>110</v>
      </c>
      <c r="D940" s="4" t="str">
        <f>IFERROR(VLOOKUP($B940&amp;$C940,GA[],2,FALSE),"")</f>
        <v/>
      </c>
      <c r="F940" s="43">
        <f>SUMIFS(
     UA[AmountYTD],
     UA[CompanyShortName],F$5,
     UA[Source],Source,
     UA[Year],Year,
     UA[Month],Month,
     UA[AccountCode],$B940&amp;$C940,
     UA[GroupStructure],GroupStructure
  )</f>
        <v>0</v>
      </c>
      <c r="H940" s="43">
        <f>SUMIFS(
     UA[AmountYTD],
     UA[CompanyShortName],H$5,
     UA[Source],Source,
     UA[Year],Year,
     UA[Month],Month,
     UA[AccountCode],$B940&amp;$C940,
     UA[GroupStructure],GroupStructure
  )</f>
        <v>0</v>
      </c>
      <c r="J940" s="43">
        <f>SUMIFS(
     UA[AmountYTD],
     UA[CompanyShortName],J$5,
     UA[Source],Source,
     UA[Year],Year,
     UA[Month],Month,
     UA[AccountCode],$B940&amp;$C940,
     UA[GroupStructure],GroupStructure
  )</f>
        <v>0</v>
      </c>
      <c r="L940" s="43">
        <f>SUMIFS(
     UA[AmountYTD],
     UA[CompanyShortName],L$5,
     UA[Source],Source,
     UA[Year],Year,
     UA[Month],Month,
     UA[AccountCode],$B940&amp;$C940,
     UA[GroupStructure],GroupStructure
  )</f>
        <v>0</v>
      </c>
      <c r="N940" s="43">
        <f>SUMIFS(
     UA[AmountYTD],
     UA[CompanyShortName],N$5,
     UA[Source],Source,
     UA[Year],Year,
     UA[Month],Month,
     UA[AccountCode],$B940&amp;$C940,
     UA[GroupStructure],GroupStructure
  )</f>
        <v>0</v>
      </c>
      <c r="P940" s="43">
        <f>SUMIFS(
     UA[AmountYTD],
     UA[CompanyShortName],P$5,
     UA[Source],Source,
     UA[Year],Year,
     UA[Month],Month,
     UA[AccountCode],$B940&amp;$C940,
     UA[GroupStructure],GroupStructure
  )</f>
        <v>0</v>
      </c>
      <c r="R940" s="43">
        <f>SUMIFS(
     UA[AmountYTD],
     UA[CompanyShortName],R$5,
     UA[Source],Source,
     UA[Year],Year,
     UA[Month],Month,
     UA[AccountCode],$B940&amp;$C940,
     UA[GroupStructure],GroupStructure
  )</f>
        <v>0</v>
      </c>
      <c r="T940" s="43">
        <f>SUMIFS(
     UA[AmountYTD],
     UA[CompanyShortName],T$5,
     UA[Source],Source,
     UA[Year],Year,
     UA[Month],Month,
     UA[AccountCode],$B940&amp;$C940,
     UA[GroupStructure],GroupStructure
  )</f>
        <v>0</v>
      </c>
      <c r="V940" s="43">
        <f>SUMIFS(
     UA[AmountYTD],
     UA[CompanyShortName],V$5,
     UA[Source],Source,
     UA[Year],Year,
     UA[Month],Month,
     UA[AccountCode],$B940&amp;$C940,
     UA[GroupStructure],GroupStructure
  )</f>
        <v>0</v>
      </c>
      <c r="X940" s="43">
        <f>SUMIFS(
     UA[AmountYTD],
     UA[CompanyShortName],X$5,
     UA[Source],Source,
     UA[Year],Year,
     UA[Month],Month,
     UA[AccountCode],$B940&amp;$C940,
     UA[GroupStructure],GroupStructure
  )</f>
        <v>0</v>
      </c>
      <c r="Z940" s="43">
        <f>SUMIFS(
     UA[AmountYTD],
     UA[CompanyShortName],Z$5,
     UA[Source],Source,
     UA[Year],Year,
     UA[Month],Month,
     UA[AccountCode],$B940&amp;$C940,
     UA[GroupStructure],GroupStructure
  )</f>
        <v>0</v>
      </c>
      <c r="AB940" s="43">
        <f>SUMIFS(
     UA[AmountYTD],
     UA[CompanyShortName],AB$5,
     UA[Source],Source,
     UA[Year],Year,
     UA[Month],Month,
     UA[AccountCode],$B940&amp;$C940,
     UA[GroupStructure],GroupStructure
  )</f>
        <v>0</v>
      </c>
      <c r="AD940" s="43">
        <f>SUMIFS(
     UA[AmountYTD],
     UA[CompanyShortName],AD$5,
     UA[Source],Source,
     UA[Year],Year,
     UA[Month],Month,
     UA[AccountCode],$B940&amp;$C940,
     UA[GroupStructure],GroupStructure
  )</f>
        <v>0</v>
      </c>
      <c r="AF940" s="43">
        <f>SUMIFS(
     UA[AmountYTD],
     UA[CompanyShortName],AF$5,
     UA[Source],Source,
     UA[Year],Year,
     UA[Month],Month,
     UA[AccountCode],$B940&amp;$C940,
     UA[GroupStructure],GroupStructure
  )</f>
        <v>0</v>
      </c>
      <c r="AH940" s="43">
        <f>SUMIFS(
     UA[AmountYTD],
     UA[CompanyShortName],AH$5,
     UA[Source],Source,
     UA[Year],Year,
     UA[Month],Month,
     UA[AccountCode],$B940&amp;$C940,
     UA[GroupStructure],GroupStructure
  )</f>
        <v>0</v>
      </c>
      <c r="AJ940" s="43">
        <f>SUMIFS(
     UA[AmountYTD],
     UA[CompanyShortName],AJ$5,
     UA[Source],Source,
     UA[Year],Year,
     UA[Month],Month,
     UA[AccountCode],$B940&amp;$C940,
     UA[GroupStructure],GroupStructure
  )</f>
        <v>0</v>
      </c>
      <c r="AL940" s="43">
        <f>SUMIFS(
     UA[AmountYTD],
     UA[CompanyShortName],AL$5,
     UA[Source],Source,
     UA[Year],Year,
     UA[Month],Month,
     UA[AccountCode],$B940&amp;$C940,
     UA[GroupStructure],GroupStructure
  )</f>
        <v>0</v>
      </c>
      <c r="AN940" s="43">
        <f>SUMIFS(
     UA[AmountYTD],
     UA[CompanyShortName],AN$5,
     UA[Source],Source,
     UA[Year],Year,
     UA[Month],Month,
     UA[AccountCode],$B940&amp;$C940,
     UA[GroupStructure],GroupStructure
  )</f>
        <v>0</v>
      </c>
      <c r="AP940" s="43">
        <f>SUMIFS(
     UA[AmountYTD],
     UA[CompanyShortName],AP$5,
     UA[Source],Source,
     UA[Year],Year,
     UA[Month],Month,
     UA[AccountCode],$B940&amp;$C940,
     UA[GroupStructure],GroupStructure
  )</f>
        <v>0</v>
      </c>
      <c r="AR940" s="43">
        <f>SUMIFS(
     UA[AmountYTD],
     UA[CompanyShortName],AR$5,
     UA[Source],Source,
     UA[Year],Year,
     UA[Month],Month,
     UA[AccountCode],$B940&amp;$C940,
     UA[GroupStructure],GroupStructure
  )</f>
        <v>0</v>
      </c>
    </row>
    <row r="941" spans="1:45" ht="17.100000000000001" hidden="1" customHeight="1" outlineLevel="2" x14ac:dyDescent="0.25">
      <c r="B941" s="4">
        <f t="shared" ref="B941:B947" si="1224">B940</f>
        <v>0</v>
      </c>
      <c r="C941" s="4">
        <f t="shared" ref="C941:C946" si="1225">C940+10</f>
        <v>120</v>
      </c>
      <c r="D941" s="4" t="str">
        <f>IFERROR(VLOOKUP($B941&amp;$C941,GA[],2,FALSE),"")</f>
        <v/>
      </c>
      <c r="F941" s="43">
        <f>SUMIFS(
     UA[AmountYTD],
     UA[CompanyShortName],F$5,
     UA[Source],Source,
     UA[Year],Year,
     UA[Month],Month,
     UA[AccountCode],$B941&amp;$C941,
     UA[GroupStructure],GroupStructure
  )</f>
        <v>0</v>
      </c>
      <c r="H941" s="43">
        <f>SUMIFS(
     UA[AmountYTD],
     UA[CompanyShortName],H$5,
     UA[Source],Source,
     UA[Year],Year,
     UA[Month],Month,
     UA[AccountCode],$B941&amp;$C941,
     UA[GroupStructure],GroupStructure
  )</f>
        <v>0</v>
      </c>
      <c r="J941" s="43">
        <f>SUMIFS(
     UA[AmountYTD],
     UA[CompanyShortName],J$5,
     UA[Source],Source,
     UA[Year],Year,
     UA[Month],Month,
     UA[AccountCode],$B941&amp;$C941,
     UA[GroupStructure],GroupStructure
  )</f>
        <v>0</v>
      </c>
      <c r="L941" s="43">
        <f>SUMIFS(
     UA[AmountYTD],
     UA[CompanyShortName],L$5,
     UA[Source],Source,
     UA[Year],Year,
     UA[Month],Month,
     UA[AccountCode],$B941&amp;$C941,
     UA[GroupStructure],GroupStructure
  )</f>
        <v>0</v>
      </c>
      <c r="N941" s="43">
        <f>SUMIFS(
     UA[AmountYTD],
     UA[CompanyShortName],N$5,
     UA[Source],Source,
     UA[Year],Year,
     UA[Month],Month,
     UA[AccountCode],$B941&amp;$C941,
     UA[GroupStructure],GroupStructure
  )</f>
        <v>0</v>
      </c>
      <c r="P941" s="43">
        <f>SUMIFS(
     UA[AmountYTD],
     UA[CompanyShortName],P$5,
     UA[Source],Source,
     UA[Year],Year,
     UA[Month],Month,
     UA[AccountCode],$B941&amp;$C941,
     UA[GroupStructure],GroupStructure
  )</f>
        <v>0</v>
      </c>
      <c r="R941" s="43">
        <f>SUMIFS(
     UA[AmountYTD],
     UA[CompanyShortName],R$5,
     UA[Source],Source,
     UA[Year],Year,
     UA[Month],Month,
     UA[AccountCode],$B941&amp;$C941,
     UA[GroupStructure],GroupStructure
  )</f>
        <v>0</v>
      </c>
      <c r="T941" s="43">
        <f>SUMIFS(
     UA[AmountYTD],
     UA[CompanyShortName],T$5,
     UA[Source],Source,
     UA[Year],Year,
     UA[Month],Month,
     UA[AccountCode],$B941&amp;$C941,
     UA[GroupStructure],GroupStructure
  )</f>
        <v>0</v>
      </c>
      <c r="V941" s="43">
        <f>SUMIFS(
     UA[AmountYTD],
     UA[CompanyShortName],V$5,
     UA[Source],Source,
     UA[Year],Year,
     UA[Month],Month,
     UA[AccountCode],$B941&amp;$C941,
     UA[GroupStructure],GroupStructure
  )</f>
        <v>0</v>
      </c>
      <c r="X941" s="43">
        <f>SUMIFS(
     UA[AmountYTD],
     UA[CompanyShortName],X$5,
     UA[Source],Source,
     UA[Year],Year,
     UA[Month],Month,
     UA[AccountCode],$B941&amp;$C941,
     UA[GroupStructure],GroupStructure
  )</f>
        <v>0</v>
      </c>
      <c r="Z941" s="43">
        <f>SUMIFS(
     UA[AmountYTD],
     UA[CompanyShortName],Z$5,
     UA[Source],Source,
     UA[Year],Year,
     UA[Month],Month,
     UA[AccountCode],$B941&amp;$C941,
     UA[GroupStructure],GroupStructure
  )</f>
        <v>0</v>
      </c>
      <c r="AB941" s="43">
        <f>SUMIFS(
     UA[AmountYTD],
     UA[CompanyShortName],AB$5,
     UA[Source],Source,
     UA[Year],Year,
     UA[Month],Month,
     UA[AccountCode],$B941&amp;$C941,
     UA[GroupStructure],GroupStructure
  )</f>
        <v>0</v>
      </c>
      <c r="AD941" s="43">
        <f>SUMIFS(
     UA[AmountYTD],
     UA[CompanyShortName],AD$5,
     UA[Source],Source,
     UA[Year],Year,
     UA[Month],Month,
     UA[AccountCode],$B941&amp;$C941,
     UA[GroupStructure],GroupStructure
  )</f>
        <v>0</v>
      </c>
      <c r="AF941" s="43">
        <f>SUMIFS(
     UA[AmountYTD],
     UA[CompanyShortName],AF$5,
     UA[Source],Source,
     UA[Year],Year,
     UA[Month],Month,
     UA[AccountCode],$B941&amp;$C941,
     UA[GroupStructure],GroupStructure
  )</f>
        <v>0</v>
      </c>
      <c r="AH941" s="43">
        <f>SUMIFS(
     UA[AmountYTD],
     UA[CompanyShortName],AH$5,
     UA[Source],Source,
     UA[Year],Year,
     UA[Month],Month,
     UA[AccountCode],$B941&amp;$C941,
     UA[GroupStructure],GroupStructure
  )</f>
        <v>0</v>
      </c>
      <c r="AJ941" s="43">
        <f>SUMIFS(
     UA[AmountYTD],
     UA[CompanyShortName],AJ$5,
     UA[Source],Source,
     UA[Year],Year,
     UA[Month],Month,
     UA[AccountCode],$B941&amp;$C941,
     UA[GroupStructure],GroupStructure
  )</f>
        <v>0</v>
      </c>
      <c r="AL941" s="43">
        <f>SUMIFS(
     UA[AmountYTD],
     UA[CompanyShortName],AL$5,
     UA[Source],Source,
     UA[Year],Year,
     UA[Month],Month,
     UA[AccountCode],$B941&amp;$C941,
     UA[GroupStructure],GroupStructure
  )</f>
        <v>0</v>
      </c>
      <c r="AN941" s="43">
        <f>SUMIFS(
     UA[AmountYTD],
     UA[CompanyShortName],AN$5,
     UA[Source],Source,
     UA[Year],Year,
     UA[Month],Month,
     UA[AccountCode],$B941&amp;$C941,
     UA[GroupStructure],GroupStructure
  )</f>
        <v>0</v>
      </c>
      <c r="AP941" s="43">
        <f>SUMIFS(
     UA[AmountYTD],
     UA[CompanyShortName],AP$5,
     UA[Source],Source,
     UA[Year],Year,
     UA[Month],Month,
     UA[AccountCode],$B941&amp;$C941,
     UA[GroupStructure],GroupStructure
  )</f>
        <v>0</v>
      </c>
      <c r="AR941" s="43">
        <f>SUMIFS(
     UA[AmountYTD],
     UA[CompanyShortName],AR$5,
     UA[Source],Source,
     UA[Year],Year,
     UA[Month],Month,
     UA[AccountCode],$B941&amp;$C941,
     UA[GroupStructure],GroupStructure
  )</f>
        <v>0</v>
      </c>
    </row>
    <row r="942" spans="1:45" ht="17.100000000000001" hidden="1" customHeight="1" outlineLevel="2" x14ac:dyDescent="0.25">
      <c r="B942" s="4">
        <f t="shared" si="1224"/>
        <v>0</v>
      </c>
      <c r="C942" s="4">
        <f t="shared" si="1225"/>
        <v>130</v>
      </c>
      <c r="D942" s="4" t="str">
        <f>IFERROR(VLOOKUP($B942&amp;$C942,GA[],2,FALSE),"")</f>
        <v/>
      </c>
      <c r="F942" s="43">
        <f>SUMIFS(
     UA[AmountYTD],
     UA[CompanyShortName],F$5,
     UA[Source],Source,
     UA[Year],Year,
     UA[Month],Month,
     UA[AccountCode],$B942&amp;$C942,
     UA[GroupStructure],GroupStructure
  )</f>
        <v>0</v>
      </c>
      <c r="H942" s="43">
        <f>SUMIFS(
     UA[AmountYTD],
     UA[CompanyShortName],H$5,
     UA[Source],Source,
     UA[Year],Year,
     UA[Month],Month,
     UA[AccountCode],$B942&amp;$C942,
     UA[GroupStructure],GroupStructure
  )</f>
        <v>0</v>
      </c>
      <c r="J942" s="43">
        <f>SUMIFS(
     UA[AmountYTD],
     UA[CompanyShortName],J$5,
     UA[Source],Source,
     UA[Year],Year,
     UA[Month],Month,
     UA[AccountCode],$B942&amp;$C942,
     UA[GroupStructure],GroupStructure
  )</f>
        <v>0</v>
      </c>
      <c r="L942" s="43">
        <f>SUMIFS(
     UA[AmountYTD],
     UA[CompanyShortName],L$5,
     UA[Source],Source,
     UA[Year],Year,
     UA[Month],Month,
     UA[AccountCode],$B942&amp;$C942,
     UA[GroupStructure],GroupStructure
  )</f>
        <v>0</v>
      </c>
      <c r="N942" s="43">
        <f>SUMIFS(
     UA[AmountYTD],
     UA[CompanyShortName],N$5,
     UA[Source],Source,
     UA[Year],Year,
     UA[Month],Month,
     UA[AccountCode],$B942&amp;$C942,
     UA[GroupStructure],GroupStructure
  )</f>
        <v>0</v>
      </c>
      <c r="P942" s="43">
        <f>SUMIFS(
     UA[AmountYTD],
     UA[CompanyShortName],P$5,
     UA[Source],Source,
     UA[Year],Year,
     UA[Month],Month,
     UA[AccountCode],$B942&amp;$C942,
     UA[GroupStructure],GroupStructure
  )</f>
        <v>0</v>
      </c>
      <c r="R942" s="43">
        <f>SUMIFS(
     UA[AmountYTD],
     UA[CompanyShortName],R$5,
     UA[Source],Source,
     UA[Year],Year,
     UA[Month],Month,
     UA[AccountCode],$B942&amp;$C942,
     UA[GroupStructure],GroupStructure
  )</f>
        <v>0</v>
      </c>
      <c r="T942" s="43">
        <f>SUMIFS(
     UA[AmountYTD],
     UA[CompanyShortName],T$5,
     UA[Source],Source,
     UA[Year],Year,
     UA[Month],Month,
     UA[AccountCode],$B942&amp;$C942,
     UA[GroupStructure],GroupStructure
  )</f>
        <v>0</v>
      </c>
      <c r="V942" s="43">
        <f>SUMIFS(
     UA[AmountYTD],
     UA[CompanyShortName],V$5,
     UA[Source],Source,
     UA[Year],Year,
     UA[Month],Month,
     UA[AccountCode],$B942&amp;$C942,
     UA[GroupStructure],GroupStructure
  )</f>
        <v>0</v>
      </c>
      <c r="X942" s="43">
        <f>SUMIFS(
     UA[AmountYTD],
     UA[CompanyShortName],X$5,
     UA[Source],Source,
     UA[Year],Year,
     UA[Month],Month,
     UA[AccountCode],$B942&amp;$C942,
     UA[GroupStructure],GroupStructure
  )</f>
        <v>0</v>
      </c>
      <c r="Z942" s="43">
        <f>SUMIFS(
     UA[AmountYTD],
     UA[CompanyShortName],Z$5,
     UA[Source],Source,
     UA[Year],Year,
     UA[Month],Month,
     UA[AccountCode],$B942&amp;$C942,
     UA[GroupStructure],GroupStructure
  )</f>
        <v>0</v>
      </c>
      <c r="AB942" s="43">
        <f>SUMIFS(
     UA[AmountYTD],
     UA[CompanyShortName],AB$5,
     UA[Source],Source,
     UA[Year],Year,
     UA[Month],Month,
     UA[AccountCode],$B942&amp;$C942,
     UA[GroupStructure],GroupStructure
  )</f>
        <v>0</v>
      </c>
      <c r="AD942" s="43">
        <f>SUMIFS(
     UA[AmountYTD],
     UA[CompanyShortName],AD$5,
     UA[Source],Source,
     UA[Year],Year,
     UA[Month],Month,
     UA[AccountCode],$B942&amp;$C942,
     UA[GroupStructure],GroupStructure
  )</f>
        <v>0</v>
      </c>
      <c r="AF942" s="43">
        <f>SUMIFS(
     UA[AmountYTD],
     UA[CompanyShortName],AF$5,
     UA[Source],Source,
     UA[Year],Year,
     UA[Month],Month,
     UA[AccountCode],$B942&amp;$C942,
     UA[GroupStructure],GroupStructure
  )</f>
        <v>0</v>
      </c>
      <c r="AH942" s="43">
        <f>SUMIFS(
     UA[AmountYTD],
     UA[CompanyShortName],AH$5,
     UA[Source],Source,
     UA[Year],Year,
     UA[Month],Month,
     UA[AccountCode],$B942&amp;$C942,
     UA[GroupStructure],GroupStructure
  )</f>
        <v>0</v>
      </c>
      <c r="AJ942" s="43">
        <f>SUMIFS(
     UA[AmountYTD],
     UA[CompanyShortName],AJ$5,
     UA[Source],Source,
     UA[Year],Year,
     UA[Month],Month,
     UA[AccountCode],$B942&amp;$C942,
     UA[GroupStructure],GroupStructure
  )</f>
        <v>0</v>
      </c>
      <c r="AL942" s="43">
        <f>SUMIFS(
     UA[AmountYTD],
     UA[CompanyShortName],AL$5,
     UA[Source],Source,
     UA[Year],Year,
     UA[Month],Month,
     UA[AccountCode],$B942&amp;$C942,
     UA[GroupStructure],GroupStructure
  )</f>
        <v>0</v>
      </c>
      <c r="AN942" s="43">
        <f>SUMIFS(
     UA[AmountYTD],
     UA[CompanyShortName],AN$5,
     UA[Source],Source,
     UA[Year],Year,
     UA[Month],Month,
     UA[AccountCode],$B942&amp;$C942,
     UA[GroupStructure],GroupStructure
  )</f>
        <v>0</v>
      </c>
      <c r="AP942" s="43">
        <f>SUMIFS(
     UA[AmountYTD],
     UA[CompanyShortName],AP$5,
     UA[Source],Source,
     UA[Year],Year,
     UA[Month],Month,
     UA[AccountCode],$B942&amp;$C942,
     UA[GroupStructure],GroupStructure
  )</f>
        <v>0</v>
      </c>
      <c r="AR942" s="43">
        <f>SUMIFS(
     UA[AmountYTD],
     UA[CompanyShortName],AR$5,
     UA[Source],Source,
     UA[Year],Year,
     UA[Month],Month,
     UA[AccountCode],$B942&amp;$C942,
     UA[GroupStructure],GroupStructure
  )</f>
        <v>0</v>
      </c>
    </row>
    <row r="943" spans="1:45" ht="17.100000000000001" hidden="1" customHeight="1" outlineLevel="2" x14ac:dyDescent="0.25">
      <c r="B943" s="4">
        <f t="shared" si="1224"/>
        <v>0</v>
      </c>
      <c r="C943" s="4">
        <f t="shared" si="1225"/>
        <v>140</v>
      </c>
      <c r="D943" s="4" t="str">
        <f>IFERROR(VLOOKUP($B943&amp;$C943,GA[],2,FALSE),"")</f>
        <v/>
      </c>
      <c r="F943" s="43">
        <f>SUMIFS(
     UA[AmountYTD],
     UA[CompanyShortName],F$5,
     UA[Source],Source,
     UA[Year],Year,
     UA[Month],Month,
     UA[AccountCode],$B943&amp;$C943,
     UA[GroupStructure],GroupStructure
  )</f>
        <v>0</v>
      </c>
      <c r="H943" s="43">
        <f>SUMIFS(
     UA[AmountYTD],
     UA[CompanyShortName],H$5,
     UA[Source],Source,
     UA[Year],Year,
     UA[Month],Month,
     UA[AccountCode],$B943&amp;$C943,
     UA[GroupStructure],GroupStructure
  )</f>
        <v>0</v>
      </c>
      <c r="J943" s="43">
        <f>SUMIFS(
     UA[AmountYTD],
     UA[CompanyShortName],J$5,
     UA[Source],Source,
     UA[Year],Year,
     UA[Month],Month,
     UA[AccountCode],$B943&amp;$C943,
     UA[GroupStructure],GroupStructure
  )</f>
        <v>0</v>
      </c>
      <c r="L943" s="43">
        <f>SUMIFS(
     UA[AmountYTD],
     UA[CompanyShortName],L$5,
     UA[Source],Source,
     UA[Year],Year,
     UA[Month],Month,
     UA[AccountCode],$B943&amp;$C943,
     UA[GroupStructure],GroupStructure
  )</f>
        <v>0</v>
      </c>
      <c r="N943" s="43">
        <f>SUMIFS(
     UA[AmountYTD],
     UA[CompanyShortName],N$5,
     UA[Source],Source,
     UA[Year],Year,
     UA[Month],Month,
     UA[AccountCode],$B943&amp;$C943,
     UA[GroupStructure],GroupStructure
  )</f>
        <v>0</v>
      </c>
      <c r="P943" s="43">
        <f>SUMIFS(
     UA[AmountYTD],
     UA[CompanyShortName],P$5,
     UA[Source],Source,
     UA[Year],Year,
     UA[Month],Month,
     UA[AccountCode],$B943&amp;$C943,
     UA[GroupStructure],GroupStructure
  )</f>
        <v>0</v>
      </c>
      <c r="R943" s="43">
        <f>SUMIFS(
     UA[AmountYTD],
     UA[CompanyShortName],R$5,
     UA[Source],Source,
     UA[Year],Year,
     UA[Month],Month,
     UA[AccountCode],$B943&amp;$C943,
     UA[GroupStructure],GroupStructure
  )</f>
        <v>0</v>
      </c>
      <c r="T943" s="43">
        <f>SUMIFS(
     UA[AmountYTD],
     UA[CompanyShortName],T$5,
     UA[Source],Source,
     UA[Year],Year,
     UA[Month],Month,
     UA[AccountCode],$B943&amp;$C943,
     UA[GroupStructure],GroupStructure
  )</f>
        <v>0</v>
      </c>
      <c r="V943" s="43">
        <f>SUMIFS(
     UA[AmountYTD],
     UA[CompanyShortName],V$5,
     UA[Source],Source,
     UA[Year],Year,
     UA[Month],Month,
     UA[AccountCode],$B943&amp;$C943,
     UA[GroupStructure],GroupStructure
  )</f>
        <v>0</v>
      </c>
      <c r="X943" s="43">
        <f>SUMIFS(
     UA[AmountYTD],
     UA[CompanyShortName],X$5,
     UA[Source],Source,
     UA[Year],Year,
     UA[Month],Month,
     UA[AccountCode],$B943&amp;$C943,
     UA[GroupStructure],GroupStructure
  )</f>
        <v>0</v>
      </c>
      <c r="Z943" s="43">
        <f>SUMIFS(
     UA[AmountYTD],
     UA[CompanyShortName],Z$5,
     UA[Source],Source,
     UA[Year],Year,
     UA[Month],Month,
     UA[AccountCode],$B943&amp;$C943,
     UA[GroupStructure],GroupStructure
  )</f>
        <v>0</v>
      </c>
      <c r="AB943" s="43">
        <f>SUMIFS(
     UA[AmountYTD],
     UA[CompanyShortName],AB$5,
     UA[Source],Source,
     UA[Year],Year,
     UA[Month],Month,
     UA[AccountCode],$B943&amp;$C943,
     UA[GroupStructure],GroupStructure
  )</f>
        <v>0</v>
      </c>
      <c r="AD943" s="43">
        <f>SUMIFS(
     UA[AmountYTD],
     UA[CompanyShortName],AD$5,
     UA[Source],Source,
     UA[Year],Year,
     UA[Month],Month,
     UA[AccountCode],$B943&amp;$C943,
     UA[GroupStructure],GroupStructure
  )</f>
        <v>0</v>
      </c>
      <c r="AF943" s="43">
        <f>SUMIFS(
     UA[AmountYTD],
     UA[CompanyShortName],AF$5,
     UA[Source],Source,
     UA[Year],Year,
     UA[Month],Month,
     UA[AccountCode],$B943&amp;$C943,
     UA[GroupStructure],GroupStructure
  )</f>
        <v>0</v>
      </c>
      <c r="AH943" s="43">
        <f>SUMIFS(
     UA[AmountYTD],
     UA[CompanyShortName],AH$5,
     UA[Source],Source,
     UA[Year],Year,
     UA[Month],Month,
     UA[AccountCode],$B943&amp;$C943,
     UA[GroupStructure],GroupStructure
  )</f>
        <v>0</v>
      </c>
      <c r="AJ943" s="43">
        <f>SUMIFS(
     UA[AmountYTD],
     UA[CompanyShortName],AJ$5,
     UA[Source],Source,
     UA[Year],Year,
     UA[Month],Month,
     UA[AccountCode],$B943&amp;$C943,
     UA[GroupStructure],GroupStructure
  )</f>
        <v>0</v>
      </c>
      <c r="AL943" s="43">
        <f>SUMIFS(
     UA[AmountYTD],
     UA[CompanyShortName],AL$5,
     UA[Source],Source,
     UA[Year],Year,
     UA[Month],Month,
     UA[AccountCode],$B943&amp;$C943,
     UA[GroupStructure],GroupStructure
  )</f>
        <v>0</v>
      </c>
      <c r="AN943" s="43">
        <f>SUMIFS(
     UA[AmountYTD],
     UA[CompanyShortName],AN$5,
     UA[Source],Source,
     UA[Year],Year,
     UA[Month],Month,
     UA[AccountCode],$B943&amp;$C943,
     UA[GroupStructure],GroupStructure
  )</f>
        <v>0</v>
      </c>
      <c r="AP943" s="43">
        <f>SUMIFS(
     UA[AmountYTD],
     UA[CompanyShortName],AP$5,
     UA[Source],Source,
     UA[Year],Year,
     UA[Month],Month,
     UA[AccountCode],$B943&amp;$C943,
     UA[GroupStructure],GroupStructure
  )</f>
        <v>0</v>
      </c>
      <c r="AR943" s="43">
        <f>SUMIFS(
     UA[AmountYTD],
     UA[CompanyShortName],AR$5,
     UA[Source],Source,
     UA[Year],Year,
     UA[Month],Month,
     UA[AccountCode],$B943&amp;$C943,
     UA[GroupStructure],GroupStructure
  )</f>
        <v>0</v>
      </c>
    </row>
    <row r="944" spans="1:45" ht="17.100000000000001" hidden="1" customHeight="1" outlineLevel="2" x14ac:dyDescent="0.25">
      <c r="B944" s="4">
        <f t="shared" si="1224"/>
        <v>0</v>
      </c>
      <c r="C944" s="4">
        <f t="shared" si="1225"/>
        <v>150</v>
      </c>
      <c r="D944" s="4" t="str">
        <f>IFERROR(VLOOKUP($B944&amp;$C944,GA[],2,FALSE),"")</f>
        <v/>
      </c>
      <c r="F944" s="43">
        <f>SUMIFS(
     UA[AmountYTD],
     UA[CompanyShortName],F$5,
     UA[Source],Source,
     UA[Year],Year,
     UA[Month],Month,
     UA[AccountCode],$B944&amp;$C944,
     UA[GroupStructure],GroupStructure
  )</f>
        <v>0</v>
      </c>
      <c r="H944" s="43">
        <f>SUMIFS(
     UA[AmountYTD],
     UA[CompanyShortName],H$5,
     UA[Source],Source,
     UA[Year],Year,
     UA[Month],Month,
     UA[AccountCode],$B944&amp;$C944,
     UA[GroupStructure],GroupStructure
  )</f>
        <v>0</v>
      </c>
      <c r="J944" s="43">
        <f>SUMIFS(
     UA[AmountYTD],
     UA[CompanyShortName],J$5,
     UA[Source],Source,
     UA[Year],Year,
     UA[Month],Month,
     UA[AccountCode],$B944&amp;$C944,
     UA[GroupStructure],GroupStructure
  )</f>
        <v>0</v>
      </c>
      <c r="L944" s="43">
        <f>SUMIFS(
     UA[AmountYTD],
     UA[CompanyShortName],L$5,
     UA[Source],Source,
     UA[Year],Year,
     UA[Month],Month,
     UA[AccountCode],$B944&amp;$C944,
     UA[GroupStructure],GroupStructure
  )</f>
        <v>0</v>
      </c>
      <c r="N944" s="43">
        <f>SUMIFS(
     UA[AmountYTD],
     UA[CompanyShortName],N$5,
     UA[Source],Source,
     UA[Year],Year,
     UA[Month],Month,
     UA[AccountCode],$B944&amp;$C944,
     UA[GroupStructure],GroupStructure
  )</f>
        <v>0</v>
      </c>
      <c r="P944" s="43">
        <f>SUMIFS(
     UA[AmountYTD],
     UA[CompanyShortName],P$5,
     UA[Source],Source,
     UA[Year],Year,
     UA[Month],Month,
     UA[AccountCode],$B944&amp;$C944,
     UA[GroupStructure],GroupStructure
  )</f>
        <v>0</v>
      </c>
      <c r="R944" s="43">
        <f>SUMIFS(
     UA[AmountYTD],
     UA[CompanyShortName],R$5,
     UA[Source],Source,
     UA[Year],Year,
     UA[Month],Month,
     UA[AccountCode],$B944&amp;$C944,
     UA[GroupStructure],GroupStructure
  )</f>
        <v>0</v>
      </c>
      <c r="T944" s="43">
        <f>SUMIFS(
     UA[AmountYTD],
     UA[CompanyShortName],T$5,
     UA[Source],Source,
     UA[Year],Year,
     UA[Month],Month,
     UA[AccountCode],$B944&amp;$C944,
     UA[GroupStructure],GroupStructure
  )</f>
        <v>0</v>
      </c>
      <c r="V944" s="43">
        <f>SUMIFS(
     UA[AmountYTD],
     UA[CompanyShortName],V$5,
     UA[Source],Source,
     UA[Year],Year,
     UA[Month],Month,
     UA[AccountCode],$B944&amp;$C944,
     UA[GroupStructure],GroupStructure
  )</f>
        <v>0</v>
      </c>
      <c r="X944" s="43">
        <f>SUMIFS(
     UA[AmountYTD],
     UA[CompanyShortName],X$5,
     UA[Source],Source,
     UA[Year],Year,
     UA[Month],Month,
     UA[AccountCode],$B944&amp;$C944,
     UA[GroupStructure],GroupStructure
  )</f>
        <v>0</v>
      </c>
      <c r="Z944" s="43">
        <f>SUMIFS(
     UA[AmountYTD],
     UA[CompanyShortName],Z$5,
     UA[Source],Source,
     UA[Year],Year,
     UA[Month],Month,
     UA[AccountCode],$B944&amp;$C944,
     UA[GroupStructure],GroupStructure
  )</f>
        <v>0</v>
      </c>
      <c r="AB944" s="43">
        <f>SUMIFS(
     UA[AmountYTD],
     UA[CompanyShortName],AB$5,
     UA[Source],Source,
     UA[Year],Year,
     UA[Month],Month,
     UA[AccountCode],$B944&amp;$C944,
     UA[GroupStructure],GroupStructure
  )</f>
        <v>0</v>
      </c>
      <c r="AD944" s="43">
        <f>SUMIFS(
     UA[AmountYTD],
     UA[CompanyShortName],AD$5,
     UA[Source],Source,
     UA[Year],Year,
     UA[Month],Month,
     UA[AccountCode],$B944&amp;$C944,
     UA[GroupStructure],GroupStructure
  )</f>
        <v>0</v>
      </c>
      <c r="AF944" s="43">
        <f>SUMIFS(
     UA[AmountYTD],
     UA[CompanyShortName],AF$5,
     UA[Source],Source,
     UA[Year],Year,
     UA[Month],Month,
     UA[AccountCode],$B944&amp;$C944,
     UA[GroupStructure],GroupStructure
  )</f>
        <v>0</v>
      </c>
      <c r="AH944" s="43">
        <f>SUMIFS(
     UA[AmountYTD],
     UA[CompanyShortName],AH$5,
     UA[Source],Source,
     UA[Year],Year,
     UA[Month],Month,
     UA[AccountCode],$B944&amp;$C944,
     UA[GroupStructure],GroupStructure
  )</f>
        <v>0</v>
      </c>
      <c r="AJ944" s="43">
        <f>SUMIFS(
     UA[AmountYTD],
     UA[CompanyShortName],AJ$5,
     UA[Source],Source,
     UA[Year],Year,
     UA[Month],Month,
     UA[AccountCode],$B944&amp;$C944,
     UA[GroupStructure],GroupStructure
  )</f>
        <v>0</v>
      </c>
      <c r="AL944" s="43">
        <f>SUMIFS(
     UA[AmountYTD],
     UA[CompanyShortName],AL$5,
     UA[Source],Source,
     UA[Year],Year,
     UA[Month],Month,
     UA[AccountCode],$B944&amp;$C944,
     UA[GroupStructure],GroupStructure
  )</f>
        <v>0</v>
      </c>
      <c r="AN944" s="43">
        <f>SUMIFS(
     UA[AmountYTD],
     UA[CompanyShortName],AN$5,
     UA[Source],Source,
     UA[Year],Year,
     UA[Month],Month,
     UA[AccountCode],$B944&amp;$C944,
     UA[GroupStructure],GroupStructure
  )</f>
        <v>0</v>
      </c>
      <c r="AP944" s="43">
        <f>SUMIFS(
     UA[AmountYTD],
     UA[CompanyShortName],AP$5,
     UA[Source],Source,
     UA[Year],Year,
     UA[Month],Month,
     UA[AccountCode],$B944&amp;$C944,
     UA[GroupStructure],GroupStructure
  )</f>
        <v>0</v>
      </c>
      <c r="AR944" s="43">
        <f>SUMIFS(
     UA[AmountYTD],
     UA[CompanyShortName],AR$5,
     UA[Source],Source,
     UA[Year],Year,
     UA[Month],Month,
     UA[AccountCode],$B944&amp;$C944,
     UA[GroupStructure],GroupStructure
  )</f>
        <v>0</v>
      </c>
    </row>
    <row r="945" spans="1:45" ht="17.100000000000001" hidden="1" customHeight="1" outlineLevel="2" x14ac:dyDescent="0.25">
      <c r="B945" s="4">
        <f t="shared" si="1224"/>
        <v>0</v>
      </c>
      <c r="C945" s="4">
        <f t="shared" si="1225"/>
        <v>160</v>
      </c>
      <c r="D945" s="4" t="str">
        <f>IFERROR(VLOOKUP($B945&amp;$C945,GA[],2,FALSE),"")</f>
        <v/>
      </c>
      <c r="F945" s="43">
        <f>SUMIFS(
     UA[AmountYTD],
     UA[CompanyShortName],F$5,
     UA[Source],Source,
     UA[Year],Year,
     UA[Month],Month,
     UA[AccountCode],$B945&amp;$C945,
     UA[GroupStructure],GroupStructure
  )</f>
        <v>0</v>
      </c>
      <c r="H945" s="43">
        <f>SUMIFS(
     UA[AmountYTD],
     UA[CompanyShortName],H$5,
     UA[Source],Source,
     UA[Year],Year,
     UA[Month],Month,
     UA[AccountCode],$B945&amp;$C945,
     UA[GroupStructure],GroupStructure
  )</f>
        <v>0</v>
      </c>
      <c r="J945" s="43">
        <f>SUMIFS(
     UA[AmountYTD],
     UA[CompanyShortName],J$5,
     UA[Source],Source,
     UA[Year],Year,
     UA[Month],Month,
     UA[AccountCode],$B945&amp;$C945,
     UA[GroupStructure],GroupStructure
  )</f>
        <v>0</v>
      </c>
      <c r="L945" s="43">
        <f>SUMIFS(
     UA[AmountYTD],
     UA[CompanyShortName],L$5,
     UA[Source],Source,
     UA[Year],Year,
     UA[Month],Month,
     UA[AccountCode],$B945&amp;$C945,
     UA[GroupStructure],GroupStructure
  )</f>
        <v>0</v>
      </c>
      <c r="N945" s="43">
        <f>SUMIFS(
     UA[AmountYTD],
     UA[CompanyShortName],N$5,
     UA[Source],Source,
     UA[Year],Year,
     UA[Month],Month,
     UA[AccountCode],$B945&amp;$C945,
     UA[GroupStructure],GroupStructure
  )</f>
        <v>0</v>
      </c>
      <c r="P945" s="43">
        <f>SUMIFS(
     UA[AmountYTD],
     UA[CompanyShortName],P$5,
     UA[Source],Source,
     UA[Year],Year,
     UA[Month],Month,
     UA[AccountCode],$B945&amp;$C945,
     UA[GroupStructure],GroupStructure
  )</f>
        <v>0</v>
      </c>
      <c r="R945" s="43">
        <f>SUMIFS(
     UA[AmountYTD],
     UA[CompanyShortName],R$5,
     UA[Source],Source,
     UA[Year],Year,
     UA[Month],Month,
     UA[AccountCode],$B945&amp;$C945,
     UA[GroupStructure],GroupStructure
  )</f>
        <v>0</v>
      </c>
      <c r="T945" s="43">
        <f>SUMIFS(
     UA[AmountYTD],
     UA[CompanyShortName],T$5,
     UA[Source],Source,
     UA[Year],Year,
     UA[Month],Month,
     UA[AccountCode],$B945&amp;$C945,
     UA[GroupStructure],GroupStructure
  )</f>
        <v>0</v>
      </c>
      <c r="V945" s="43">
        <f>SUMIFS(
     UA[AmountYTD],
     UA[CompanyShortName],V$5,
     UA[Source],Source,
     UA[Year],Year,
     UA[Month],Month,
     UA[AccountCode],$B945&amp;$C945,
     UA[GroupStructure],GroupStructure
  )</f>
        <v>0</v>
      </c>
      <c r="X945" s="43">
        <f>SUMIFS(
     UA[AmountYTD],
     UA[CompanyShortName],X$5,
     UA[Source],Source,
     UA[Year],Year,
     UA[Month],Month,
     UA[AccountCode],$B945&amp;$C945,
     UA[GroupStructure],GroupStructure
  )</f>
        <v>0</v>
      </c>
      <c r="Z945" s="43">
        <f>SUMIFS(
     UA[AmountYTD],
     UA[CompanyShortName],Z$5,
     UA[Source],Source,
     UA[Year],Year,
     UA[Month],Month,
     UA[AccountCode],$B945&amp;$C945,
     UA[GroupStructure],GroupStructure
  )</f>
        <v>0</v>
      </c>
      <c r="AB945" s="43">
        <f>SUMIFS(
     UA[AmountYTD],
     UA[CompanyShortName],AB$5,
     UA[Source],Source,
     UA[Year],Year,
     UA[Month],Month,
     UA[AccountCode],$B945&amp;$C945,
     UA[GroupStructure],GroupStructure
  )</f>
        <v>0</v>
      </c>
      <c r="AD945" s="43">
        <f>SUMIFS(
     UA[AmountYTD],
     UA[CompanyShortName],AD$5,
     UA[Source],Source,
     UA[Year],Year,
     UA[Month],Month,
     UA[AccountCode],$B945&amp;$C945,
     UA[GroupStructure],GroupStructure
  )</f>
        <v>0</v>
      </c>
      <c r="AF945" s="43">
        <f>SUMIFS(
     UA[AmountYTD],
     UA[CompanyShortName],AF$5,
     UA[Source],Source,
     UA[Year],Year,
     UA[Month],Month,
     UA[AccountCode],$B945&amp;$C945,
     UA[GroupStructure],GroupStructure
  )</f>
        <v>0</v>
      </c>
      <c r="AH945" s="43">
        <f>SUMIFS(
     UA[AmountYTD],
     UA[CompanyShortName],AH$5,
     UA[Source],Source,
     UA[Year],Year,
     UA[Month],Month,
     UA[AccountCode],$B945&amp;$C945,
     UA[GroupStructure],GroupStructure
  )</f>
        <v>0</v>
      </c>
      <c r="AJ945" s="43">
        <f>SUMIFS(
     UA[AmountYTD],
     UA[CompanyShortName],AJ$5,
     UA[Source],Source,
     UA[Year],Year,
     UA[Month],Month,
     UA[AccountCode],$B945&amp;$C945,
     UA[GroupStructure],GroupStructure
  )</f>
        <v>0</v>
      </c>
      <c r="AL945" s="43">
        <f>SUMIFS(
     UA[AmountYTD],
     UA[CompanyShortName],AL$5,
     UA[Source],Source,
     UA[Year],Year,
     UA[Month],Month,
     UA[AccountCode],$B945&amp;$C945,
     UA[GroupStructure],GroupStructure
  )</f>
        <v>0</v>
      </c>
      <c r="AN945" s="43">
        <f>SUMIFS(
     UA[AmountYTD],
     UA[CompanyShortName],AN$5,
     UA[Source],Source,
     UA[Year],Year,
     UA[Month],Month,
     UA[AccountCode],$B945&amp;$C945,
     UA[GroupStructure],GroupStructure
  )</f>
        <v>0</v>
      </c>
      <c r="AP945" s="43">
        <f>SUMIFS(
     UA[AmountYTD],
     UA[CompanyShortName],AP$5,
     UA[Source],Source,
     UA[Year],Year,
     UA[Month],Month,
     UA[AccountCode],$B945&amp;$C945,
     UA[GroupStructure],GroupStructure
  )</f>
        <v>0</v>
      </c>
      <c r="AR945" s="43">
        <f>SUMIFS(
     UA[AmountYTD],
     UA[CompanyShortName],AR$5,
     UA[Source],Source,
     UA[Year],Year,
     UA[Month],Month,
     UA[AccountCode],$B945&amp;$C945,
     UA[GroupStructure],GroupStructure
  )</f>
        <v>0</v>
      </c>
    </row>
    <row r="946" spans="1:45" ht="17.100000000000001" hidden="1" customHeight="1" outlineLevel="2" x14ac:dyDescent="0.25">
      <c r="B946" s="4">
        <f t="shared" si="1224"/>
        <v>0</v>
      </c>
      <c r="C946" s="4">
        <f t="shared" si="1225"/>
        <v>170</v>
      </c>
      <c r="D946" s="4" t="str">
        <f>IFERROR(VLOOKUP($B946&amp;$C946,GA[],2,FALSE),"")</f>
        <v/>
      </c>
      <c r="F946" s="43">
        <f>SUMIFS(
     UA[AmountYTD],
     UA[CompanyShortName],F$5,
     UA[Source],Source,
     UA[Year],Year,
     UA[Month],Month,
     UA[AccountCode],$B946&amp;$C946,
     UA[GroupStructure],GroupStructure
  )</f>
        <v>0</v>
      </c>
      <c r="H946" s="43">
        <f>SUMIFS(
     UA[AmountYTD],
     UA[CompanyShortName],H$5,
     UA[Source],Source,
     UA[Year],Year,
     UA[Month],Month,
     UA[AccountCode],$B946&amp;$C946,
     UA[GroupStructure],GroupStructure
  )</f>
        <v>0</v>
      </c>
      <c r="J946" s="43">
        <f>SUMIFS(
     UA[AmountYTD],
     UA[CompanyShortName],J$5,
     UA[Source],Source,
     UA[Year],Year,
     UA[Month],Month,
     UA[AccountCode],$B946&amp;$C946,
     UA[GroupStructure],GroupStructure
  )</f>
        <v>0</v>
      </c>
      <c r="L946" s="43">
        <f>SUMIFS(
     UA[AmountYTD],
     UA[CompanyShortName],L$5,
     UA[Source],Source,
     UA[Year],Year,
     UA[Month],Month,
     UA[AccountCode],$B946&amp;$C946,
     UA[GroupStructure],GroupStructure
  )</f>
        <v>0</v>
      </c>
      <c r="N946" s="43">
        <f>SUMIFS(
     UA[AmountYTD],
     UA[CompanyShortName],N$5,
     UA[Source],Source,
     UA[Year],Year,
     UA[Month],Month,
     UA[AccountCode],$B946&amp;$C946,
     UA[GroupStructure],GroupStructure
  )</f>
        <v>0</v>
      </c>
      <c r="P946" s="43">
        <f>SUMIFS(
     UA[AmountYTD],
     UA[CompanyShortName],P$5,
     UA[Source],Source,
     UA[Year],Year,
     UA[Month],Month,
     UA[AccountCode],$B946&amp;$C946,
     UA[GroupStructure],GroupStructure
  )</f>
        <v>0</v>
      </c>
      <c r="R946" s="43">
        <f>SUMIFS(
     UA[AmountYTD],
     UA[CompanyShortName],R$5,
     UA[Source],Source,
     UA[Year],Year,
     UA[Month],Month,
     UA[AccountCode],$B946&amp;$C946,
     UA[GroupStructure],GroupStructure
  )</f>
        <v>0</v>
      </c>
      <c r="T946" s="43">
        <f>SUMIFS(
     UA[AmountYTD],
     UA[CompanyShortName],T$5,
     UA[Source],Source,
     UA[Year],Year,
     UA[Month],Month,
     UA[AccountCode],$B946&amp;$C946,
     UA[GroupStructure],GroupStructure
  )</f>
        <v>0</v>
      </c>
      <c r="V946" s="43">
        <f>SUMIFS(
     UA[AmountYTD],
     UA[CompanyShortName],V$5,
     UA[Source],Source,
     UA[Year],Year,
     UA[Month],Month,
     UA[AccountCode],$B946&amp;$C946,
     UA[GroupStructure],GroupStructure
  )</f>
        <v>0</v>
      </c>
      <c r="X946" s="43">
        <f>SUMIFS(
     UA[AmountYTD],
     UA[CompanyShortName],X$5,
     UA[Source],Source,
     UA[Year],Year,
     UA[Month],Month,
     UA[AccountCode],$B946&amp;$C946,
     UA[GroupStructure],GroupStructure
  )</f>
        <v>0</v>
      </c>
      <c r="Z946" s="43">
        <f>SUMIFS(
     UA[AmountYTD],
     UA[CompanyShortName],Z$5,
     UA[Source],Source,
     UA[Year],Year,
     UA[Month],Month,
     UA[AccountCode],$B946&amp;$C946,
     UA[GroupStructure],GroupStructure
  )</f>
        <v>0</v>
      </c>
      <c r="AB946" s="43">
        <f>SUMIFS(
     UA[AmountYTD],
     UA[CompanyShortName],AB$5,
     UA[Source],Source,
     UA[Year],Year,
     UA[Month],Month,
     UA[AccountCode],$B946&amp;$C946,
     UA[GroupStructure],GroupStructure
  )</f>
        <v>0</v>
      </c>
      <c r="AD946" s="43">
        <f>SUMIFS(
     UA[AmountYTD],
     UA[CompanyShortName],AD$5,
     UA[Source],Source,
     UA[Year],Year,
     UA[Month],Month,
     UA[AccountCode],$B946&amp;$C946,
     UA[GroupStructure],GroupStructure
  )</f>
        <v>0</v>
      </c>
      <c r="AF946" s="43">
        <f>SUMIFS(
     UA[AmountYTD],
     UA[CompanyShortName],AF$5,
     UA[Source],Source,
     UA[Year],Year,
     UA[Month],Month,
     UA[AccountCode],$B946&amp;$C946,
     UA[GroupStructure],GroupStructure
  )</f>
        <v>0</v>
      </c>
      <c r="AH946" s="43">
        <f>SUMIFS(
     UA[AmountYTD],
     UA[CompanyShortName],AH$5,
     UA[Source],Source,
     UA[Year],Year,
     UA[Month],Month,
     UA[AccountCode],$B946&amp;$C946,
     UA[GroupStructure],GroupStructure
  )</f>
        <v>0</v>
      </c>
      <c r="AJ946" s="43">
        <f>SUMIFS(
     UA[AmountYTD],
     UA[CompanyShortName],AJ$5,
     UA[Source],Source,
     UA[Year],Year,
     UA[Month],Month,
     UA[AccountCode],$B946&amp;$C946,
     UA[GroupStructure],GroupStructure
  )</f>
        <v>0</v>
      </c>
      <c r="AL946" s="43">
        <f>SUMIFS(
     UA[AmountYTD],
     UA[CompanyShortName],AL$5,
     UA[Source],Source,
     UA[Year],Year,
     UA[Month],Month,
     UA[AccountCode],$B946&amp;$C946,
     UA[GroupStructure],GroupStructure
  )</f>
        <v>0</v>
      </c>
      <c r="AN946" s="43">
        <f>SUMIFS(
     UA[AmountYTD],
     UA[CompanyShortName],AN$5,
     UA[Source],Source,
     UA[Year],Year,
     UA[Month],Month,
     UA[AccountCode],$B946&amp;$C946,
     UA[GroupStructure],GroupStructure
  )</f>
        <v>0</v>
      </c>
      <c r="AP946" s="43">
        <f>SUMIFS(
     UA[AmountYTD],
     UA[CompanyShortName],AP$5,
     UA[Source],Source,
     UA[Year],Year,
     UA[Month],Month,
     UA[AccountCode],$B946&amp;$C946,
     UA[GroupStructure],GroupStructure
  )</f>
        <v>0</v>
      </c>
      <c r="AR946" s="43">
        <f>SUMIFS(
     UA[AmountYTD],
     UA[CompanyShortName],AR$5,
     UA[Source],Source,
     UA[Year],Year,
     UA[Month],Month,
     UA[AccountCode],$B946&amp;$C946,
     UA[GroupStructure],GroupStructure
  )</f>
        <v>0</v>
      </c>
    </row>
    <row r="947" spans="1:45" s="5" customFormat="1" ht="17.100000000000001" hidden="1" customHeight="1" outlineLevel="2" x14ac:dyDescent="0.25">
      <c r="A947" s="58"/>
      <c r="B947" s="58">
        <f t="shared" si="1224"/>
        <v>0</v>
      </c>
      <c r="C947" s="58">
        <f>C937</f>
        <v>199</v>
      </c>
      <c r="D947" s="58" t="str">
        <f>IFERROR(VLOOKUP($B947&amp;$C947,GA[],2,FALSE),"")</f>
        <v/>
      </c>
      <c r="E947" s="60"/>
      <c r="F947" s="61">
        <f>SUMIFS(
     UA[AmountYTD],
     UA[CompanyShortName],F$5,
     UA[Source],Source,
     UA[Year],Year,
     UA[Month],Month,
     UA[AccountCode],$B947&amp;$C947,
     UA[GroupStructure],GroupStructure
  )</f>
        <v>0</v>
      </c>
      <c r="G947" s="60"/>
      <c r="H947" s="61">
        <f>SUMIFS(
     UA[AmountYTD],
     UA[CompanyShortName],H$5,
     UA[Source],Source,
     UA[Year],Year,
     UA[Month],Month,
     UA[AccountCode],$B947&amp;$C947,
     UA[GroupStructure],GroupStructure
  )</f>
        <v>0</v>
      </c>
      <c r="I947" s="60"/>
      <c r="J947" s="61">
        <f>SUMIFS(
     UA[AmountYTD],
     UA[CompanyShortName],J$5,
     UA[Source],Source,
     UA[Year],Year,
     UA[Month],Month,
     UA[AccountCode],$B947&amp;$C947,
     UA[GroupStructure],GroupStructure
  )</f>
        <v>0</v>
      </c>
      <c r="K947" s="60"/>
      <c r="L947" s="61">
        <f>SUMIFS(
     UA[AmountYTD],
     UA[CompanyShortName],L$5,
     UA[Source],Source,
     UA[Year],Year,
     UA[Month],Month,
     UA[AccountCode],$B947&amp;$C947,
     UA[GroupStructure],GroupStructure
  )</f>
        <v>0</v>
      </c>
      <c r="M947" s="60"/>
      <c r="N947" s="61">
        <f>SUMIFS(
     UA[AmountYTD],
     UA[CompanyShortName],N$5,
     UA[Source],Source,
     UA[Year],Year,
     UA[Month],Month,
     UA[AccountCode],$B947&amp;$C947,
     UA[GroupStructure],GroupStructure
  )</f>
        <v>0</v>
      </c>
      <c r="O947" s="60"/>
      <c r="P947" s="61">
        <f>SUMIFS(
     UA[AmountYTD],
     UA[CompanyShortName],P$5,
     UA[Source],Source,
     UA[Year],Year,
     UA[Month],Month,
     UA[AccountCode],$B947&amp;$C947,
     UA[GroupStructure],GroupStructure
  )</f>
        <v>0</v>
      </c>
      <c r="Q947" s="60"/>
      <c r="R947" s="61">
        <f>SUMIFS(
     UA[AmountYTD],
     UA[CompanyShortName],R$5,
     UA[Source],Source,
     UA[Year],Year,
     UA[Month],Month,
     UA[AccountCode],$B947&amp;$C947,
     UA[GroupStructure],GroupStructure
  )</f>
        <v>0</v>
      </c>
      <c r="S947" s="60"/>
      <c r="T947" s="61">
        <f>SUMIFS(
     UA[AmountYTD],
     UA[CompanyShortName],T$5,
     UA[Source],Source,
     UA[Year],Year,
     UA[Month],Month,
     UA[AccountCode],$B947&amp;$C947,
     UA[GroupStructure],GroupStructure
  )</f>
        <v>0</v>
      </c>
      <c r="U947" s="60"/>
      <c r="V947" s="61">
        <f>SUMIFS(
     UA[AmountYTD],
     UA[CompanyShortName],V$5,
     UA[Source],Source,
     UA[Year],Year,
     UA[Month],Month,
     UA[AccountCode],$B947&amp;$C947,
     UA[GroupStructure],GroupStructure
  )</f>
        <v>0</v>
      </c>
      <c r="W947" s="60"/>
      <c r="X947" s="61">
        <f>SUMIFS(
     UA[AmountYTD],
     UA[CompanyShortName],X$5,
     UA[Source],Source,
     UA[Year],Year,
     UA[Month],Month,
     UA[AccountCode],$B947&amp;$C947,
     UA[GroupStructure],GroupStructure
  )</f>
        <v>0</v>
      </c>
      <c r="Y947" s="60"/>
      <c r="Z947" s="61">
        <f>SUMIFS(
     UA[AmountYTD],
     UA[CompanyShortName],Z$5,
     UA[Source],Source,
     UA[Year],Year,
     UA[Month],Month,
     UA[AccountCode],$B947&amp;$C947,
     UA[GroupStructure],GroupStructure
  )</f>
        <v>0</v>
      </c>
      <c r="AA947" s="60"/>
      <c r="AB947" s="61">
        <f>SUMIFS(
     UA[AmountYTD],
     UA[CompanyShortName],AB$5,
     UA[Source],Source,
     UA[Year],Year,
     UA[Month],Month,
     UA[AccountCode],$B947&amp;$C947,
     UA[GroupStructure],GroupStructure
  )</f>
        <v>0</v>
      </c>
      <c r="AC947" s="60"/>
      <c r="AD947" s="61">
        <f>SUMIFS(
     UA[AmountYTD],
     UA[CompanyShortName],AD$5,
     UA[Source],Source,
     UA[Year],Year,
     UA[Month],Month,
     UA[AccountCode],$B947&amp;$C947,
     UA[GroupStructure],GroupStructure
  )</f>
        <v>0</v>
      </c>
      <c r="AE947" s="60"/>
      <c r="AF947" s="61">
        <f>SUMIFS(
     UA[AmountYTD],
     UA[CompanyShortName],AF$5,
     UA[Source],Source,
     UA[Year],Year,
     UA[Month],Month,
     UA[AccountCode],$B947&amp;$C947,
     UA[GroupStructure],GroupStructure
  )</f>
        <v>0</v>
      </c>
      <c r="AG947" s="60"/>
      <c r="AH947" s="61">
        <f>SUMIFS(
     UA[AmountYTD],
     UA[CompanyShortName],AH$5,
     UA[Source],Source,
     UA[Year],Year,
     UA[Month],Month,
     UA[AccountCode],$B947&amp;$C947,
     UA[GroupStructure],GroupStructure
  )</f>
        <v>0</v>
      </c>
      <c r="AI947" s="60"/>
      <c r="AJ947" s="61">
        <f>SUMIFS(
     UA[AmountYTD],
     UA[CompanyShortName],AJ$5,
     UA[Source],Source,
     UA[Year],Year,
     UA[Month],Month,
     UA[AccountCode],$B947&amp;$C947,
     UA[GroupStructure],GroupStructure
  )</f>
        <v>0</v>
      </c>
      <c r="AK947" s="60"/>
      <c r="AL947" s="61">
        <f>SUMIFS(
     UA[AmountYTD],
     UA[CompanyShortName],AL$5,
     UA[Source],Source,
     UA[Year],Year,
     UA[Month],Month,
     UA[AccountCode],$B947&amp;$C947,
     UA[GroupStructure],GroupStructure
  )</f>
        <v>0</v>
      </c>
      <c r="AM947" s="60"/>
      <c r="AN947" s="61">
        <f>SUMIFS(
     UA[AmountYTD],
     UA[CompanyShortName],AN$5,
     UA[Source],Source,
     UA[Year],Year,
     UA[Month],Month,
     UA[AccountCode],$B947&amp;$C947,
     UA[GroupStructure],GroupStructure
  )</f>
        <v>0</v>
      </c>
      <c r="AO947" s="60"/>
      <c r="AP947" s="61">
        <f>SUMIFS(
     UA[AmountYTD],
     UA[CompanyShortName],AP$5,
     UA[Source],Source,
     UA[Year],Year,
     UA[Month],Month,
     UA[AccountCode],$B947&amp;$C947,
     UA[GroupStructure],GroupStructure
  )</f>
        <v>0</v>
      </c>
      <c r="AQ947" s="60"/>
      <c r="AR947" s="61">
        <f>SUMIFS(
     UA[AmountYTD],
     UA[CompanyShortName],AR$5,
     UA[Source],Source,
     UA[Year],Year,
     UA[Month],Month,
     UA[AccountCode],$B947&amp;$C947,
     UA[GroupStructure],GroupStructure
  )</f>
        <v>0</v>
      </c>
      <c r="AS947" s="60"/>
    </row>
    <row r="948" spans="1:45" ht="17.100000000000001" hidden="1" customHeight="1" outlineLevel="2" x14ac:dyDescent="0.25">
      <c r="D948" s="4" t="s">
        <v>125</v>
      </c>
      <c r="F948" s="43">
        <f>F947-SUM(F940:F946)</f>
        <v>0</v>
      </c>
      <c r="H948" s="43">
        <f>H947-SUM(H940:H946)</f>
        <v>0</v>
      </c>
      <c r="J948" s="43">
        <f>J947-SUM(J940:J946)</f>
        <v>0</v>
      </c>
      <c r="L948" s="43">
        <f>L947-SUM(L940:L946)</f>
        <v>0</v>
      </c>
      <c r="N948" s="43">
        <f>N947-SUM(N940:N946)</f>
        <v>0</v>
      </c>
      <c r="P948" s="43">
        <f>P947-SUM(P940:P946)</f>
        <v>0</v>
      </c>
      <c r="R948" s="43">
        <f>R947-SUM(R940:R946)</f>
        <v>0</v>
      </c>
      <c r="T948" s="43">
        <f>T947-SUM(T940:T946)</f>
        <v>0</v>
      </c>
      <c r="V948" s="43">
        <f>V947-SUM(V940:V946)</f>
        <v>0</v>
      </c>
      <c r="X948" s="43">
        <f>X947-SUM(X940:X946)</f>
        <v>0</v>
      </c>
      <c r="Z948" s="43">
        <f>Z947-SUM(Z940:Z946)</f>
        <v>0</v>
      </c>
      <c r="AB948" s="43">
        <f>AB947-SUM(AB940:AB946)</f>
        <v>0</v>
      </c>
      <c r="AD948" s="43">
        <f>AD947-SUM(AD940:AD946)</f>
        <v>0</v>
      </c>
      <c r="AF948" s="43">
        <f>AF947-SUM(AF940:AF946)</f>
        <v>0</v>
      </c>
      <c r="AH948" s="43">
        <f>AH947-SUM(AH940:AH946)</f>
        <v>0</v>
      </c>
      <c r="AJ948" s="43">
        <f>AJ947-SUM(AJ940:AJ946)</f>
        <v>0</v>
      </c>
      <c r="AL948" s="43">
        <f>AL947-SUM(AL940:AL946)</f>
        <v>0</v>
      </c>
      <c r="AN948" s="43">
        <f>AN947-SUM(AN940:AN946)</f>
        <v>0</v>
      </c>
      <c r="AP948" s="43">
        <f>AP947-SUM(AP940:AP946)</f>
        <v>0</v>
      </c>
      <c r="AR948" s="43">
        <f>AR947-SUM(AR940:AR946)</f>
        <v>0</v>
      </c>
    </row>
    <row r="949" spans="1:45" ht="17.100000000000001" hidden="1" customHeight="1" outlineLevel="2" x14ac:dyDescent="0.25"/>
    <row r="950" spans="1:45" s="5" customFormat="1" ht="17.100000000000001" hidden="1" customHeight="1" outlineLevel="2" x14ac:dyDescent="0.25">
      <c r="A950" s="58"/>
      <c r="B950" s="58">
        <f>B947</f>
        <v>0</v>
      </c>
      <c r="C950" s="59">
        <v>399</v>
      </c>
      <c r="D950" s="58" t="e">
        <f>VLOOKUP($B950&amp;$C950,GA[],2,FALSE)&amp;"  -  PY"</f>
        <v>#N/A</v>
      </c>
      <c r="E950" s="60"/>
      <c r="F950" s="61">
        <f>SUMIFS(
     UA[AmountYTD],
     UA[CompanyShortName],F$5,
     UA[Source],Source,
     UA[Year],YearEndYear,
     UA[Month],YearEnd,
     UA[AccountCode],$B950&amp;$C950,
     UA[GroupStructure],GroupStructure
  )</f>
        <v>0</v>
      </c>
      <c r="G950" s="60"/>
      <c r="H950" s="61">
        <f>SUMIFS(
     UA[AmountYTD],
     UA[CompanyShortName],H$5,
     UA[Source],Source,
     UA[Year],YearEndYear,
     UA[Month],YearEnd,
     UA[AccountCode],$B950&amp;$C950,
     UA[GroupStructure],GroupStructure
  )</f>
        <v>0</v>
      </c>
      <c r="I950" s="60"/>
      <c r="J950" s="61">
        <f>SUMIFS(
     UA[AmountYTD],
     UA[CompanyShortName],J$5,
     UA[Source],Source,
     UA[Year],YearEndYear,
     UA[Month],YearEnd,
     UA[AccountCode],$B950&amp;$C950,
     UA[GroupStructure],GroupStructure
  )</f>
        <v>0</v>
      </c>
      <c r="K950" s="60"/>
      <c r="L950" s="61">
        <f>SUMIFS(
     UA[AmountYTD],
     UA[CompanyShortName],L$5,
     UA[Source],Source,
     UA[Year],YearEndYear,
     UA[Month],YearEnd,
     UA[AccountCode],$B950&amp;$C950,
     UA[GroupStructure],GroupStructure
  )</f>
        <v>0</v>
      </c>
      <c r="M950" s="60"/>
      <c r="N950" s="61">
        <f>SUMIFS(
     UA[AmountYTD],
     UA[CompanyShortName],N$5,
     UA[Source],Source,
     UA[Year],YearEndYear,
     UA[Month],YearEnd,
     UA[AccountCode],$B950&amp;$C950,
     UA[GroupStructure],GroupStructure
  )</f>
        <v>0</v>
      </c>
      <c r="O950" s="60"/>
      <c r="P950" s="61">
        <f>SUMIFS(
     UA[AmountYTD],
     UA[CompanyShortName],P$5,
     UA[Source],Source,
     UA[Year],YearEndYear,
     UA[Month],YearEnd,
     UA[AccountCode],$B950&amp;$C950,
     UA[GroupStructure],GroupStructure
  )</f>
        <v>0</v>
      </c>
      <c r="Q950" s="60"/>
      <c r="R950" s="61">
        <f>SUMIFS(
     UA[AmountYTD],
     UA[CompanyShortName],R$5,
     UA[Source],Source,
     UA[Year],YearEndYear,
     UA[Month],YearEnd,
     UA[AccountCode],$B950&amp;$C950,
     UA[GroupStructure],GroupStructure
  )</f>
        <v>0</v>
      </c>
      <c r="S950" s="60"/>
      <c r="T950" s="61">
        <f>SUMIFS(
     UA[AmountYTD],
     UA[CompanyShortName],T$5,
     UA[Source],Source,
     UA[Year],YearEndYear,
     UA[Month],YearEnd,
     UA[AccountCode],$B950&amp;$C950,
     UA[GroupStructure],GroupStructure
  )</f>
        <v>0</v>
      </c>
      <c r="U950" s="60"/>
      <c r="V950" s="61">
        <f>SUMIFS(
     UA[AmountYTD],
     UA[CompanyShortName],V$5,
     UA[Source],Source,
     UA[Year],YearEndYear,
     UA[Month],YearEnd,
     UA[AccountCode],$B950&amp;$C950,
     UA[GroupStructure],GroupStructure
  )</f>
        <v>0</v>
      </c>
      <c r="W950" s="60"/>
      <c r="X950" s="61">
        <f>SUMIFS(
     UA[AmountYTD],
     UA[CompanyShortName],X$5,
     UA[Source],Source,
     UA[Year],YearEndYear,
     UA[Month],YearEnd,
     UA[AccountCode],$B950&amp;$C950,
     UA[GroupStructure],GroupStructure
  )</f>
        <v>0</v>
      </c>
      <c r="Y950" s="60"/>
      <c r="Z950" s="61">
        <f>SUMIFS(
     UA[AmountYTD],
     UA[CompanyShortName],Z$5,
     UA[Source],Source,
     UA[Year],YearEndYear,
     UA[Month],YearEnd,
     UA[AccountCode],$B950&amp;$C950,
     UA[GroupStructure],GroupStructure
  )</f>
        <v>0</v>
      </c>
      <c r="AA950" s="60"/>
      <c r="AB950" s="61">
        <f>SUMIFS(
     UA[AmountYTD],
     UA[CompanyShortName],AB$5,
     UA[Source],Source,
     UA[Year],YearEndYear,
     UA[Month],YearEnd,
     UA[AccountCode],$B950&amp;$C950,
     UA[GroupStructure],GroupStructure
  )</f>
        <v>0</v>
      </c>
      <c r="AC950" s="60"/>
      <c r="AD950" s="61">
        <f>SUMIFS(
     UA[AmountYTD],
     UA[CompanyShortName],AD$5,
     UA[Source],Source,
     UA[Year],YearEndYear,
     UA[Month],YearEnd,
     UA[AccountCode],$B950&amp;$C950,
     UA[GroupStructure],GroupStructure
  )</f>
        <v>0</v>
      </c>
      <c r="AE950" s="60"/>
      <c r="AF950" s="61">
        <f>SUMIFS(
     UA[AmountYTD],
     UA[CompanyShortName],AF$5,
     UA[Source],Source,
     UA[Year],YearEndYear,
     UA[Month],YearEnd,
     UA[AccountCode],$B950&amp;$C950,
     UA[GroupStructure],GroupStructure
  )</f>
        <v>0</v>
      </c>
      <c r="AG950" s="60"/>
      <c r="AH950" s="61">
        <f>SUMIFS(
     UA[AmountYTD],
     UA[CompanyShortName],AH$5,
     UA[Source],Source,
     UA[Year],YearEndYear,
     UA[Month],YearEnd,
     UA[AccountCode],$B950&amp;$C950,
     UA[GroupStructure],GroupStructure
  )</f>
        <v>0</v>
      </c>
      <c r="AI950" s="60"/>
      <c r="AJ950" s="61">
        <f>SUMIFS(
     UA[AmountYTD],
     UA[CompanyShortName],AJ$5,
     UA[Source],Source,
     UA[Year],YearEndYear,
     UA[Month],YearEnd,
     UA[AccountCode],$B950&amp;$C950,
     UA[GroupStructure],GroupStructure
  )</f>
        <v>0</v>
      </c>
      <c r="AK950" s="60"/>
      <c r="AL950" s="61">
        <f>SUMIFS(
     UA[AmountYTD],
     UA[CompanyShortName],AL$5,
     UA[Source],Source,
     UA[Year],YearEndYear,
     UA[Month],YearEnd,
     UA[AccountCode],$B950&amp;$C950,
     UA[GroupStructure],GroupStructure
  )</f>
        <v>0</v>
      </c>
      <c r="AM950" s="60"/>
      <c r="AN950" s="61">
        <f>SUMIFS(
     UA[AmountYTD],
     UA[CompanyShortName],AN$5,
     UA[Source],Source,
     UA[Year],YearEndYear,
     UA[Month],YearEnd,
     UA[AccountCode],$B950&amp;$C950,
     UA[GroupStructure],GroupStructure
  )</f>
        <v>0</v>
      </c>
      <c r="AO950" s="60"/>
      <c r="AP950" s="61">
        <f>SUMIFS(
     UA[AmountYTD],
     UA[CompanyShortName],AP$5,
     UA[Source],Source,
     UA[Year],YearEndYear,
     UA[Month],YearEnd,
     UA[AccountCode],$B950&amp;$C950,
     UA[GroupStructure],GroupStructure
  )</f>
        <v>0</v>
      </c>
      <c r="AQ950" s="60"/>
      <c r="AR950" s="61">
        <f>SUMIFS(
     UA[AmountYTD],
     UA[CompanyShortName],AR$5,
     UA[Source],Source,
     UA[Year],YearEndYear,
     UA[Month],YearEnd,
     UA[AccountCode],$B950&amp;$C950,
     UA[GroupStructure],GroupStructure
  )</f>
        <v>0</v>
      </c>
      <c r="AS950" s="60"/>
    </row>
    <row r="951" spans="1:45" ht="17.100000000000001" hidden="1" customHeight="1" outlineLevel="2" x14ac:dyDescent="0.25">
      <c r="D951" s="4" t="s">
        <v>124</v>
      </c>
      <c r="F951" s="43">
        <f>F953-F950</f>
        <v>0</v>
      </c>
      <c r="H951" s="43">
        <f t="shared" ref="H951" si="1226">H953-H950</f>
        <v>0</v>
      </c>
      <c r="J951" s="43">
        <f t="shared" ref="J951" si="1227">J953-J950</f>
        <v>0</v>
      </c>
      <c r="L951" s="43">
        <f t="shared" ref="L951" si="1228">L953-L950</f>
        <v>0</v>
      </c>
      <c r="N951" s="43">
        <f t="shared" ref="N951" si="1229">N953-N950</f>
        <v>0</v>
      </c>
      <c r="P951" s="43">
        <f t="shared" ref="P951" si="1230">P953-P950</f>
        <v>0</v>
      </c>
      <c r="R951" s="43">
        <f t="shared" ref="R951" si="1231">R953-R950</f>
        <v>0</v>
      </c>
      <c r="T951" s="43">
        <f t="shared" ref="T951" si="1232">T953-T950</f>
        <v>0</v>
      </c>
      <c r="V951" s="43">
        <f t="shared" ref="V951" si="1233">V953-V950</f>
        <v>0</v>
      </c>
      <c r="X951" s="43">
        <f t="shared" ref="X951" si="1234">X953-X950</f>
        <v>0</v>
      </c>
      <c r="Z951" s="43">
        <f t="shared" ref="Z951" si="1235">Z953-Z950</f>
        <v>0</v>
      </c>
      <c r="AB951" s="43">
        <f t="shared" ref="AB951" si="1236">AB953-AB950</f>
        <v>0</v>
      </c>
      <c r="AD951" s="43">
        <f t="shared" ref="AD951" si="1237">AD953-AD950</f>
        <v>0</v>
      </c>
      <c r="AF951" s="43">
        <f t="shared" ref="AF951" si="1238">AF953-AF950</f>
        <v>0</v>
      </c>
      <c r="AH951" s="43">
        <f t="shared" ref="AH951" si="1239">AH953-AH950</f>
        <v>0</v>
      </c>
      <c r="AJ951" s="43">
        <f t="shared" ref="AJ951" si="1240">AJ953-AJ950</f>
        <v>0</v>
      </c>
      <c r="AL951" s="43">
        <f t="shared" ref="AL951" si="1241">AL953-AL950</f>
        <v>0</v>
      </c>
      <c r="AN951" s="43">
        <f t="shared" ref="AN951" si="1242">AN953-AN950</f>
        <v>0</v>
      </c>
      <c r="AP951" s="43">
        <f t="shared" ref="AP951" si="1243">AP953-AP950</f>
        <v>0</v>
      </c>
      <c r="AR951" s="43">
        <f t="shared" ref="AR951" si="1244">AR953-AR950</f>
        <v>0</v>
      </c>
    </row>
    <row r="952" spans="1:45" ht="17.100000000000001" hidden="1" customHeight="1" outlineLevel="2" x14ac:dyDescent="0.25"/>
    <row r="953" spans="1:45" ht="17.100000000000001" hidden="1" customHeight="1" outlineLevel="2" x14ac:dyDescent="0.25">
      <c r="B953" s="4">
        <f>B950</f>
        <v>0</v>
      </c>
      <c r="C953" s="41">
        <v>310</v>
      </c>
      <c r="D953" s="4" t="str">
        <f>IFERROR(VLOOKUP($B953&amp;$C953,GA[],2,FALSE),"")</f>
        <v/>
      </c>
      <c r="F953" s="43">
        <f>SUMIFS(
     UA[AmountYTD],
     UA[CompanyShortName],F$5,
     UA[Source],Source,
     UA[Year],Year,
     UA[Month],Month,
     UA[AccountCode],$B953&amp;$C953,
     UA[GroupStructure],GroupStructure
  )</f>
        <v>0</v>
      </c>
      <c r="H953" s="43">
        <f>SUMIFS(
     UA[AmountYTD],
     UA[CompanyShortName],H$5,
     UA[Source],Source,
     UA[Year],Year,
     UA[Month],Month,
     UA[AccountCode],$B953&amp;$C953,
     UA[GroupStructure],GroupStructure
  )</f>
        <v>0</v>
      </c>
      <c r="J953" s="43">
        <f>SUMIFS(
     UA[AmountYTD],
     UA[CompanyShortName],J$5,
     UA[Source],Source,
     UA[Year],Year,
     UA[Month],Month,
     UA[AccountCode],$B953&amp;$C953,
     UA[GroupStructure],GroupStructure
  )</f>
        <v>0</v>
      </c>
      <c r="L953" s="43">
        <f>SUMIFS(
     UA[AmountYTD],
     UA[CompanyShortName],L$5,
     UA[Source],Source,
     UA[Year],Year,
     UA[Month],Month,
     UA[AccountCode],$B953&amp;$C953,
     UA[GroupStructure],GroupStructure
  )</f>
        <v>0</v>
      </c>
      <c r="N953" s="43">
        <f>SUMIFS(
     UA[AmountYTD],
     UA[CompanyShortName],N$5,
     UA[Source],Source,
     UA[Year],Year,
     UA[Month],Month,
     UA[AccountCode],$B953&amp;$C953,
     UA[GroupStructure],GroupStructure
  )</f>
        <v>0</v>
      </c>
      <c r="P953" s="43">
        <f>SUMIFS(
     UA[AmountYTD],
     UA[CompanyShortName],P$5,
     UA[Source],Source,
     UA[Year],Year,
     UA[Month],Month,
     UA[AccountCode],$B953&amp;$C953,
     UA[GroupStructure],GroupStructure
  )</f>
        <v>0</v>
      </c>
      <c r="R953" s="43">
        <f>SUMIFS(
     UA[AmountYTD],
     UA[CompanyShortName],R$5,
     UA[Source],Source,
     UA[Year],Year,
     UA[Month],Month,
     UA[AccountCode],$B953&amp;$C953,
     UA[GroupStructure],GroupStructure
  )</f>
        <v>0</v>
      </c>
      <c r="T953" s="43">
        <f>SUMIFS(
     UA[AmountYTD],
     UA[CompanyShortName],T$5,
     UA[Source],Source,
     UA[Year],Year,
     UA[Month],Month,
     UA[AccountCode],$B953&amp;$C953,
     UA[GroupStructure],GroupStructure
  )</f>
        <v>0</v>
      </c>
      <c r="V953" s="43">
        <f>SUMIFS(
     UA[AmountYTD],
     UA[CompanyShortName],V$5,
     UA[Source],Source,
     UA[Year],Year,
     UA[Month],Month,
     UA[AccountCode],$B953&amp;$C953,
     UA[GroupStructure],GroupStructure
  )</f>
        <v>0</v>
      </c>
      <c r="X953" s="43">
        <f>SUMIFS(
     UA[AmountYTD],
     UA[CompanyShortName],X$5,
     UA[Source],Source,
     UA[Year],Year,
     UA[Month],Month,
     UA[AccountCode],$B953&amp;$C953,
     UA[GroupStructure],GroupStructure
  )</f>
        <v>0</v>
      </c>
      <c r="Z953" s="43">
        <f>SUMIFS(
     UA[AmountYTD],
     UA[CompanyShortName],Z$5,
     UA[Source],Source,
     UA[Year],Year,
     UA[Month],Month,
     UA[AccountCode],$B953&amp;$C953,
     UA[GroupStructure],GroupStructure
  )</f>
        <v>0</v>
      </c>
      <c r="AB953" s="43">
        <f>SUMIFS(
     UA[AmountYTD],
     UA[CompanyShortName],AB$5,
     UA[Source],Source,
     UA[Year],Year,
     UA[Month],Month,
     UA[AccountCode],$B953&amp;$C953,
     UA[GroupStructure],GroupStructure
  )</f>
        <v>0</v>
      </c>
      <c r="AD953" s="43">
        <f>SUMIFS(
     UA[AmountYTD],
     UA[CompanyShortName],AD$5,
     UA[Source],Source,
     UA[Year],Year,
     UA[Month],Month,
     UA[AccountCode],$B953&amp;$C953,
     UA[GroupStructure],GroupStructure
  )</f>
        <v>0</v>
      </c>
      <c r="AF953" s="43">
        <f>SUMIFS(
     UA[AmountYTD],
     UA[CompanyShortName],AF$5,
     UA[Source],Source,
     UA[Year],Year,
     UA[Month],Month,
     UA[AccountCode],$B953&amp;$C953,
     UA[GroupStructure],GroupStructure
  )</f>
        <v>0</v>
      </c>
      <c r="AH953" s="43">
        <f>SUMIFS(
     UA[AmountYTD],
     UA[CompanyShortName],AH$5,
     UA[Source],Source,
     UA[Year],Year,
     UA[Month],Month,
     UA[AccountCode],$B953&amp;$C953,
     UA[GroupStructure],GroupStructure
  )</f>
        <v>0</v>
      </c>
      <c r="AJ953" s="43">
        <f>SUMIFS(
     UA[AmountYTD],
     UA[CompanyShortName],AJ$5,
     UA[Source],Source,
     UA[Year],Year,
     UA[Month],Month,
     UA[AccountCode],$B953&amp;$C953,
     UA[GroupStructure],GroupStructure
  )</f>
        <v>0</v>
      </c>
      <c r="AL953" s="43">
        <f>SUMIFS(
     UA[AmountYTD],
     UA[CompanyShortName],AL$5,
     UA[Source],Source,
     UA[Year],Year,
     UA[Month],Month,
     UA[AccountCode],$B953&amp;$C953,
     UA[GroupStructure],GroupStructure
  )</f>
        <v>0</v>
      </c>
      <c r="AN953" s="43">
        <f>SUMIFS(
     UA[AmountYTD],
     UA[CompanyShortName],AN$5,
     UA[Source],Source,
     UA[Year],Year,
     UA[Month],Month,
     UA[AccountCode],$B953&amp;$C953,
     UA[GroupStructure],GroupStructure
  )</f>
        <v>0</v>
      </c>
      <c r="AP953" s="43">
        <f>SUMIFS(
     UA[AmountYTD],
     UA[CompanyShortName],AP$5,
     UA[Source],Source,
     UA[Year],Year,
     UA[Month],Month,
     UA[AccountCode],$B953&amp;$C953,
     UA[GroupStructure],GroupStructure
  )</f>
        <v>0</v>
      </c>
      <c r="AR953" s="43">
        <f>SUMIFS(
     UA[AmountYTD],
     UA[CompanyShortName],AR$5,
     UA[Source],Source,
     UA[Year],Year,
     UA[Month],Month,
     UA[AccountCode],$B953&amp;$C953,
     UA[GroupStructure],GroupStructure
  )</f>
        <v>0</v>
      </c>
    </row>
    <row r="954" spans="1:45" ht="17.100000000000001" hidden="1" customHeight="1" outlineLevel="2" x14ac:dyDescent="0.25">
      <c r="B954" s="4">
        <f t="shared" ref="B954:B958" si="1245">B953</f>
        <v>0</v>
      </c>
      <c r="C954" s="4">
        <f>C953+10</f>
        <v>320</v>
      </c>
      <c r="D954" s="4" t="str">
        <f>IFERROR(VLOOKUP($B954&amp;$C954,GA[],2,FALSE),"")</f>
        <v/>
      </c>
      <c r="F954" s="43">
        <f>SUMIFS(
     UA[AmountYTD],
     UA[CompanyShortName],F$5,
     UA[Source],Source,
     UA[Year],Year,
     UA[Month],Month,
     UA[AccountCode],$B954&amp;$C954,
     UA[GroupStructure],GroupStructure
  )</f>
        <v>0</v>
      </c>
      <c r="H954" s="43">
        <f>SUMIFS(
     UA[AmountYTD],
     UA[CompanyShortName],H$5,
     UA[Source],Source,
     UA[Year],Year,
     UA[Month],Month,
     UA[AccountCode],$B954&amp;$C954,
     UA[GroupStructure],GroupStructure
  )</f>
        <v>0</v>
      </c>
      <c r="J954" s="43">
        <f>SUMIFS(
     UA[AmountYTD],
     UA[CompanyShortName],J$5,
     UA[Source],Source,
     UA[Year],Year,
     UA[Month],Month,
     UA[AccountCode],$B954&amp;$C954,
     UA[GroupStructure],GroupStructure
  )</f>
        <v>0</v>
      </c>
      <c r="L954" s="43">
        <f>SUMIFS(
     UA[AmountYTD],
     UA[CompanyShortName],L$5,
     UA[Source],Source,
     UA[Year],Year,
     UA[Month],Month,
     UA[AccountCode],$B954&amp;$C954,
     UA[GroupStructure],GroupStructure
  )</f>
        <v>0</v>
      </c>
      <c r="N954" s="43">
        <f>SUMIFS(
     UA[AmountYTD],
     UA[CompanyShortName],N$5,
     UA[Source],Source,
     UA[Year],Year,
     UA[Month],Month,
     UA[AccountCode],$B954&amp;$C954,
     UA[GroupStructure],GroupStructure
  )</f>
        <v>0</v>
      </c>
      <c r="P954" s="43">
        <f>SUMIFS(
     UA[AmountYTD],
     UA[CompanyShortName],P$5,
     UA[Source],Source,
     UA[Year],Year,
     UA[Month],Month,
     UA[AccountCode],$B954&amp;$C954,
     UA[GroupStructure],GroupStructure
  )</f>
        <v>0</v>
      </c>
      <c r="R954" s="43">
        <f>SUMIFS(
     UA[AmountYTD],
     UA[CompanyShortName],R$5,
     UA[Source],Source,
     UA[Year],Year,
     UA[Month],Month,
     UA[AccountCode],$B954&amp;$C954,
     UA[GroupStructure],GroupStructure
  )</f>
        <v>0</v>
      </c>
      <c r="T954" s="43">
        <f>SUMIFS(
     UA[AmountYTD],
     UA[CompanyShortName],T$5,
     UA[Source],Source,
     UA[Year],Year,
     UA[Month],Month,
     UA[AccountCode],$B954&amp;$C954,
     UA[GroupStructure],GroupStructure
  )</f>
        <v>0</v>
      </c>
      <c r="V954" s="43">
        <f>SUMIFS(
     UA[AmountYTD],
     UA[CompanyShortName],V$5,
     UA[Source],Source,
     UA[Year],Year,
     UA[Month],Month,
     UA[AccountCode],$B954&amp;$C954,
     UA[GroupStructure],GroupStructure
  )</f>
        <v>0</v>
      </c>
      <c r="X954" s="43">
        <f>SUMIFS(
     UA[AmountYTD],
     UA[CompanyShortName],X$5,
     UA[Source],Source,
     UA[Year],Year,
     UA[Month],Month,
     UA[AccountCode],$B954&amp;$C954,
     UA[GroupStructure],GroupStructure
  )</f>
        <v>0</v>
      </c>
      <c r="Z954" s="43">
        <f>SUMIFS(
     UA[AmountYTD],
     UA[CompanyShortName],Z$5,
     UA[Source],Source,
     UA[Year],Year,
     UA[Month],Month,
     UA[AccountCode],$B954&amp;$C954,
     UA[GroupStructure],GroupStructure
  )</f>
        <v>0</v>
      </c>
      <c r="AB954" s="43">
        <f>SUMIFS(
     UA[AmountYTD],
     UA[CompanyShortName],AB$5,
     UA[Source],Source,
     UA[Year],Year,
     UA[Month],Month,
     UA[AccountCode],$B954&amp;$C954,
     UA[GroupStructure],GroupStructure
  )</f>
        <v>0</v>
      </c>
      <c r="AD954" s="43">
        <f>SUMIFS(
     UA[AmountYTD],
     UA[CompanyShortName],AD$5,
     UA[Source],Source,
     UA[Year],Year,
     UA[Month],Month,
     UA[AccountCode],$B954&amp;$C954,
     UA[GroupStructure],GroupStructure
  )</f>
        <v>0</v>
      </c>
      <c r="AF954" s="43">
        <f>SUMIFS(
     UA[AmountYTD],
     UA[CompanyShortName],AF$5,
     UA[Source],Source,
     UA[Year],Year,
     UA[Month],Month,
     UA[AccountCode],$B954&amp;$C954,
     UA[GroupStructure],GroupStructure
  )</f>
        <v>0</v>
      </c>
      <c r="AH954" s="43">
        <f>SUMIFS(
     UA[AmountYTD],
     UA[CompanyShortName],AH$5,
     UA[Source],Source,
     UA[Year],Year,
     UA[Month],Month,
     UA[AccountCode],$B954&amp;$C954,
     UA[GroupStructure],GroupStructure
  )</f>
        <v>0</v>
      </c>
      <c r="AJ954" s="43">
        <f>SUMIFS(
     UA[AmountYTD],
     UA[CompanyShortName],AJ$5,
     UA[Source],Source,
     UA[Year],Year,
     UA[Month],Month,
     UA[AccountCode],$B954&amp;$C954,
     UA[GroupStructure],GroupStructure
  )</f>
        <v>0</v>
      </c>
      <c r="AL954" s="43">
        <f>SUMIFS(
     UA[AmountYTD],
     UA[CompanyShortName],AL$5,
     UA[Source],Source,
     UA[Year],Year,
     UA[Month],Month,
     UA[AccountCode],$B954&amp;$C954,
     UA[GroupStructure],GroupStructure
  )</f>
        <v>0</v>
      </c>
      <c r="AN954" s="43">
        <f>SUMIFS(
     UA[AmountYTD],
     UA[CompanyShortName],AN$5,
     UA[Source],Source,
     UA[Year],Year,
     UA[Month],Month,
     UA[AccountCode],$B954&amp;$C954,
     UA[GroupStructure],GroupStructure
  )</f>
        <v>0</v>
      </c>
      <c r="AP954" s="43">
        <f>SUMIFS(
     UA[AmountYTD],
     UA[CompanyShortName],AP$5,
     UA[Source],Source,
     UA[Year],Year,
     UA[Month],Month,
     UA[AccountCode],$B954&amp;$C954,
     UA[GroupStructure],GroupStructure
  )</f>
        <v>0</v>
      </c>
      <c r="AR954" s="43">
        <f>SUMIFS(
     UA[AmountYTD],
     UA[CompanyShortName],AR$5,
     UA[Source],Source,
     UA[Year],Year,
     UA[Month],Month,
     UA[AccountCode],$B954&amp;$C954,
     UA[GroupStructure],GroupStructure
  )</f>
        <v>0</v>
      </c>
    </row>
    <row r="955" spans="1:45" ht="17.100000000000001" hidden="1" customHeight="1" outlineLevel="2" x14ac:dyDescent="0.25">
      <c r="B955" s="4">
        <f t="shared" si="1245"/>
        <v>0</v>
      </c>
      <c r="C955" s="4">
        <f>C954+10</f>
        <v>330</v>
      </c>
      <c r="D955" s="4" t="str">
        <f>IFERROR(VLOOKUP($B955&amp;$C955,GA[],2,FALSE),"")</f>
        <v/>
      </c>
      <c r="F955" s="43">
        <f>SUMIFS(
     UA[AmountYTD],
     UA[CompanyShortName],F$5,
     UA[Source],Source,
     UA[Year],Year,
     UA[Month],Month,
     UA[AccountCode],$B955&amp;$C955,
     UA[GroupStructure],GroupStructure
  )</f>
        <v>0</v>
      </c>
      <c r="H955" s="43">
        <f>SUMIFS(
     UA[AmountYTD],
     UA[CompanyShortName],H$5,
     UA[Source],Source,
     UA[Year],Year,
     UA[Month],Month,
     UA[AccountCode],$B955&amp;$C955,
     UA[GroupStructure],GroupStructure
  )</f>
        <v>0</v>
      </c>
      <c r="J955" s="43">
        <f>SUMIFS(
     UA[AmountYTD],
     UA[CompanyShortName],J$5,
     UA[Source],Source,
     UA[Year],Year,
     UA[Month],Month,
     UA[AccountCode],$B955&amp;$C955,
     UA[GroupStructure],GroupStructure
  )</f>
        <v>0</v>
      </c>
      <c r="L955" s="43">
        <f>SUMIFS(
     UA[AmountYTD],
     UA[CompanyShortName],L$5,
     UA[Source],Source,
     UA[Year],Year,
     UA[Month],Month,
     UA[AccountCode],$B955&amp;$C955,
     UA[GroupStructure],GroupStructure
  )</f>
        <v>0</v>
      </c>
      <c r="N955" s="43">
        <f>SUMIFS(
     UA[AmountYTD],
     UA[CompanyShortName],N$5,
     UA[Source],Source,
     UA[Year],Year,
     UA[Month],Month,
     UA[AccountCode],$B955&amp;$C955,
     UA[GroupStructure],GroupStructure
  )</f>
        <v>0</v>
      </c>
      <c r="P955" s="43">
        <f>SUMIFS(
     UA[AmountYTD],
     UA[CompanyShortName],P$5,
     UA[Source],Source,
     UA[Year],Year,
     UA[Month],Month,
     UA[AccountCode],$B955&amp;$C955,
     UA[GroupStructure],GroupStructure
  )</f>
        <v>0</v>
      </c>
      <c r="R955" s="43">
        <f>SUMIFS(
     UA[AmountYTD],
     UA[CompanyShortName],R$5,
     UA[Source],Source,
     UA[Year],Year,
     UA[Month],Month,
     UA[AccountCode],$B955&amp;$C955,
     UA[GroupStructure],GroupStructure
  )</f>
        <v>0</v>
      </c>
      <c r="T955" s="43">
        <f>SUMIFS(
     UA[AmountYTD],
     UA[CompanyShortName],T$5,
     UA[Source],Source,
     UA[Year],Year,
     UA[Month],Month,
     UA[AccountCode],$B955&amp;$C955,
     UA[GroupStructure],GroupStructure
  )</f>
        <v>0</v>
      </c>
      <c r="V955" s="43">
        <f>SUMIFS(
     UA[AmountYTD],
     UA[CompanyShortName],V$5,
     UA[Source],Source,
     UA[Year],Year,
     UA[Month],Month,
     UA[AccountCode],$B955&amp;$C955,
     UA[GroupStructure],GroupStructure
  )</f>
        <v>0</v>
      </c>
      <c r="X955" s="43">
        <f>SUMIFS(
     UA[AmountYTD],
     UA[CompanyShortName],X$5,
     UA[Source],Source,
     UA[Year],Year,
     UA[Month],Month,
     UA[AccountCode],$B955&amp;$C955,
     UA[GroupStructure],GroupStructure
  )</f>
        <v>0</v>
      </c>
      <c r="Z955" s="43">
        <f>SUMIFS(
     UA[AmountYTD],
     UA[CompanyShortName],Z$5,
     UA[Source],Source,
     UA[Year],Year,
     UA[Month],Month,
     UA[AccountCode],$B955&amp;$C955,
     UA[GroupStructure],GroupStructure
  )</f>
        <v>0</v>
      </c>
      <c r="AB955" s="43">
        <f>SUMIFS(
     UA[AmountYTD],
     UA[CompanyShortName],AB$5,
     UA[Source],Source,
     UA[Year],Year,
     UA[Month],Month,
     UA[AccountCode],$B955&amp;$C955,
     UA[GroupStructure],GroupStructure
  )</f>
        <v>0</v>
      </c>
      <c r="AD955" s="43">
        <f>SUMIFS(
     UA[AmountYTD],
     UA[CompanyShortName],AD$5,
     UA[Source],Source,
     UA[Year],Year,
     UA[Month],Month,
     UA[AccountCode],$B955&amp;$C955,
     UA[GroupStructure],GroupStructure
  )</f>
        <v>0</v>
      </c>
      <c r="AF955" s="43">
        <f>SUMIFS(
     UA[AmountYTD],
     UA[CompanyShortName],AF$5,
     UA[Source],Source,
     UA[Year],Year,
     UA[Month],Month,
     UA[AccountCode],$B955&amp;$C955,
     UA[GroupStructure],GroupStructure
  )</f>
        <v>0</v>
      </c>
      <c r="AH955" s="43">
        <f>SUMIFS(
     UA[AmountYTD],
     UA[CompanyShortName],AH$5,
     UA[Source],Source,
     UA[Year],Year,
     UA[Month],Month,
     UA[AccountCode],$B955&amp;$C955,
     UA[GroupStructure],GroupStructure
  )</f>
        <v>0</v>
      </c>
      <c r="AJ955" s="43">
        <f>SUMIFS(
     UA[AmountYTD],
     UA[CompanyShortName],AJ$5,
     UA[Source],Source,
     UA[Year],Year,
     UA[Month],Month,
     UA[AccountCode],$B955&amp;$C955,
     UA[GroupStructure],GroupStructure
  )</f>
        <v>0</v>
      </c>
      <c r="AL955" s="43">
        <f>SUMIFS(
     UA[AmountYTD],
     UA[CompanyShortName],AL$5,
     UA[Source],Source,
     UA[Year],Year,
     UA[Month],Month,
     UA[AccountCode],$B955&amp;$C955,
     UA[GroupStructure],GroupStructure
  )</f>
        <v>0</v>
      </c>
      <c r="AN955" s="43">
        <f>SUMIFS(
     UA[AmountYTD],
     UA[CompanyShortName],AN$5,
     UA[Source],Source,
     UA[Year],Year,
     UA[Month],Month,
     UA[AccountCode],$B955&amp;$C955,
     UA[GroupStructure],GroupStructure
  )</f>
        <v>0</v>
      </c>
      <c r="AP955" s="43">
        <f>SUMIFS(
     UA[AmountYTD],
     UA[CompanyShortName],AP$5,
     UA[Source],Source,
     UA[Year],Year,
     UA[Month],Month,
     UA[AccountCode],$B955&amp;$C955,
     UA[GroupStructure],GroupStructure
  )</f>
        <v>0</v>
      </c>
      <c r="AR955" s="43">
        <f>SUMIFS(
     UA[AmountYTD],
     UA[CompanyShortName],AR$5,
     UA[Source],Source,
     UA[Year],Year,
     UA[Month],Month,
     UA[AccountCode],$B955&amp;$C955,
     UA[GroupStructure],GroupStructure
  )</f>
        <v>0</v>
      </c>
    </row>
    <row r="956" spans="1:45" ht="17.100000000000001" hidden="1" customHeight="1" outlineLevel="2" x14ac:dyDescent="0.25">
      <c r="B956" s="4">
        <f t="shared" si="1245"/>
        <v>0</v>
      </c>
      <c r="C956" s="4">
        <f>C955+10</f>
        <v>340</v>
      </c>
      <c r="D956" s="4" t="str">
        <f>IFERROR(VLOOKUP($B956&amp;$C956,GA[],2,FALSE),"")</f>
        <v/>
      </c>
      <c r="F956" s="43">
        <f>SUMIFS(
     UA[AmountYTD],
     UA[CompanyShortName],F$5,
     UA[Source],Source,
     UA[Year],Year,
     UA[Month],Month,
     UA[AccountCode],$B956&amp;$C956,
     UA[GroupStructure],GroupStructure
  )</f>
        <v>0</v>
      </c>
      <c r="H956" s="43">
        <f>SUMIFS(
     UA[AmountYTD],
     UA[CompanyShortName],H$5,
     UA[Source],Source,
     UA[Year],Year,
     UA[Month],Month,
     UA[AccountCode],$B956&amp;$C956,
     UA[GroupStructure],GroupStructure
  )</f>
        <v>0</v>
      </c>
      <c r="J956" s="43">
        <f>SUMIFS(
     UA[AmountYTD],
     UA[CompanyShortName],J$5,
     UA[Source],Source,
     UA[Year],Year,
     UA[Month],Month,
     UA[AccountCode],$B956&amp;$C956,
     UA[GroupStructure],GroupStructure
  )</f>
        <v>0</v>
      </c>
      <c r="L956" s="43">
        <f>SUMIFS(
     UA[AmountYTD],
     UA[CompanyShortName],L$5,
     UA[Source],Source,
     UA[Year],Year,
     UA[Month],Month,
     UA[AccountCode],$B956&amp;$C956,
     UA[GroupStructure],GroupStructure
  )</f>
        <v>0</v>
      </c>
      <c r="N956" s="43">
        <f>SUMIFS(
     UA[AmountYTD],
     UA[CompanyShortName],N$5,
     UA[Source],Source,
     UA[Year],Year,
     UA[Month],Month,
     UA[AccountCode],$B956&amp;$C956,
     UA[GroupStructure],GroupStructure
  )</f>
        <v>0</v>
      </c>
      <c r="P956" s="43">
        <f>SUMIFS(
     UA[AmountYTD],
     UA[CompanyShortName],P$5,
     UA[Source],Source,
     UA[Year],Year,
     UA[Month],Month,
     UA[AccountCode],$B956&amp;$C956,
     UA[GroupStructure],GroupStructure
  )</f>
        <v>0</v>
      </c>
      <c r="R956" s="43">
        <f>SUMIFS(
     UA[AmountYTD],
     UA[CompanyShortName],R$5,
     UA[Source],Source,
     UA[Year],Year,
     UA[Month],Month,
     UA[AccountCode],$B956&amp;$C956,
     UA[GroupStructure],GroupStructure
  )</f>
        <v>0</v>
      </c>
      <c r="T956" s="43">
        <f>SUMIFS(
     UA[AmountYTD],
     UA[CompanyShortName],T$5,
     UA[Source],Source,
     UA[Year],Year,
     UA[Month],Month,
     UA[AccountCode],$B956&amp;$C956,
     UA[GroupStructure],GroupStructure
  )</f>
        <v>0</v>
      </c>
      <c r="V956" s="43">
        <f>SUMIFS(
     UA[AmountYTD],
     UA[CompanyShortName],V$5,
     UA[Source],Source,
     UA[Year],Year,
     UA[Month],Month,
     UA[AccountCode],$B956&amp;$C956,
     UA[GroupStructure],GroupStructure
  )</f>
        <v>0</v>
      </c>
      <c r="X956" s="43">
        <f>SUMIFS(
     UA[AmountYTD],
     UA[CompanyShortName],X$5,
     UA[Source],Source,
     UA[Year],Year,
     UA[Month],Month,
     UA[AccountCode],$B956&amp;$C956,
     UA[GroupStructure],GroupStructure
  )</f>
        <v>0</v>
      </c>
      <c r="Z956" s="43">
        <f>SUMIFS(
     UA[AmountYTD],
     UA[CompanyShortName],Z$5,
     UA[Source],Source,
     UA[Year],Year,
     UA[Month],Month,
     UA[AccountCode],$B956&amp;$C956,
     UA[GroupStructure],GroupStructure
  )</f>
        <v>0</v>
      </c>
      <c r="AB956" s="43">
        <f>SUMIFS(
     UA[AmountYTD],
     UA[CompanyShortName],AB$5,
     UA[Source],Source,
     UA[Year],Year,
     UA[Month],Month,
     UA[AccountCode],$B956&amp;$C956,
     UA[GroupStructure],GroupStructure
  )</f>
        <v>0</v>
      </c>
      <c r="AD956" s="43">
        <f>SUMIFS(
     UA[AmountYTD],
     UA[CompanyShortName],AD$5,
     UA[Source],Source,
     UA[Year],Year,
     UA[Month],Month,
     UA[AccountCode],$B956&amp;$C956,
     UA[GroupStructure],GroupStructure
  )</f>
        <v>0</v>
      </c>
      <c r="AF956" s="43">
        <f>SUMIFS(
     UA[AmountYTD],
     UA[CompanyShortName],AF$5,
     UA[Source],Source,
     UA[Year],Year,
     UA[Month],Month,
     UA[AccountCode],$B956&amp;$C956,
     UA[GroupStructure],GroupStructure
  )</f>
        <v>0</v>
      </c>
      <c r="AH956" s="43">
        <f>SUMIFS(
     UA[AmountYTD],
     UA[CompanyShortName],AH$5,
     UA[Source],Source,
     UA[Year],Year,
     UA[Month],Month,
     UA[AccountCode],$B956&amp;$C956,
     UA[GroupStructure],GroupStructure
  )</f>
        <v>0</v>
      </c>
      <c r="AJ956" s="43">
        <f>SUMIFS(
     UA[AmountYTD],
     UA[CompanyShortName],AJ$5,
     UA[Source],Source,
     UA[Year],Year,
     UA[Month],Month,
     UA[AccountCode],$B956&amp;$C956,
     UA[GroupStructure],GroupStructure
  )</f>
        <v>0</v>
      </c>
      <c r="AL956" s="43">
        <f>SUMIFS(
     UA[AmountYTD],
     UA[CompanyShortName],AL$5,
     UA[Source],Source,
     UA[Year],Year,
     UA[Month],Month,
     UA[AccountCode],$B956&amp;$C956,
     UA[GroupStructure],GroupStructure
  )</f>
        <v>0</v>
      </c>
      <c r="AN956" s="43">
        <f>SUMIFS(
     UA[AmountYTD],
     UA[CompanyShortName],AN$5,
     UA[Source],Source,
     UA[Year],Year,
     UA[Month],Month,
     UA[AccountCode],$B956&amp;$C956,
     UA[GroupStructure],GroupStructure
  )</f>
        <v>0</v>
      </c>
      <c r="AP956" s="43">
        <f>SUMIFS(
     UA[AmountYTD],
     UA[CompanyShortName],AP$5,
     UA[Source],Source,
     UA[Year],Year,
     UA[Month],Month,
     UA[AccountCode],$B956&amp;$C956,
     UA[GroupStructure],GroupStructure
  )</f>
        <v>0</v>
      </c>
      <c r="AR956" s="43">
        <f>SUMIFS(
     UA[AmountYTD],
     UA[CompanyShortName],AR$5,
     UA[Source],Source,
     UA[Year],Year,
     UA[Month],Month,
     UA[AccountCode],$B956&amp;$C956,
     UA[GroupStructure],GroupStructure
  )</f>
        <v>0</v>
      </c>
    </row>
    <row r="957" spans="1:45" ht="17.100000000000001" hidden="1" customHeight="1" outlineLevel="2" x14ac:dyDescent="0.25">
      <c r="B957" s="4">
        <f t="shared" si="1245"/>
        <v>0</v>
      </c>
      <c r="C957" s="4">
        <f>C956+10</f>
        <v>350</v>
      </c>
      <c r="D957" s="4" t="str">
        <f>IFERROR(VLOOKUP($B957&amp;$C957,GA[],2,FALSE),"")</f>
        <v/>
      </c>
      <c r="F957" s="43">
        <f>SUMIFS(
     UA[AmountYTD],
     UA[CompanyShortName],F$5,
     UA[Source],Source,
     UA[Year],Year,
     UA[Month],Month,
     UA[AccountCode],$B957&amp;$C957,
     UA[GroupStructure],GroupStructure
  )</f>
        <v>0</v>
      </c>
      <c r="H957" s="43">
        <f>SUMIFS(
     UA[AmountYTD],
     UA[CompanyShortName],H$5,
     UA[Source],Source,
     UA[Year],Year,
     UA[Month],Month,
     UA[AccountCode],$B957&amp;$C957,
     UA[GroupStructure],GroupStructure
  )</f>
        <v>0</v>
      </c>
      <c r="J957" s="43">
        <f>SUMIFS(
     UA[AmountYTD],
     UA[CompanyShortName],J$5,
     UA[Source],Source,
     UA[Year],Year,
     UA[Month],Month,
     UA[AccountCode],$B957&amp;$C957,
     UA[GroupStructure],GroupStructure
  )</f>
        <v>0</v>
      </c>
      <c r="L957" s="43">
        <f>SUMIFS(
     UA[AmountYTD],
     UA[CompanyShortName],L$5,
     UA[Source],Source,
     UA[Year],Year,
     UA[Month],Month,
     UA[AccountCode],$B957&amp;$C957,
     UA[GroupStructure],GroupStructure
  )</f>
        <v>0</v>
      </c>
      <c r="N957" s="43">
        <f>SUMIFS(
     UA[AmountYTD],
     UA[CompanyShortName],N$5,
     UA[Source],Source,
     UA[Year],Year,
     UA[Month],Month,
     UA[AccountCode],$B957&amp;$C957,
     UA[GroupStructure],GroupStructure
  )</f>
        <v>0</v>
      </c>
      <c r="P957" s="43">
        <f>SUMIFS(
     UA[AmountYTD],
     UA[CompanyShortName],P$5,
     UA[Source],Source,
     UA[Year],Year,
     UA[Month],Month,
     UA[AccountCode],$B957&amp;$C957,
     UA[GroupStructure],GroupStructure
  )</f>
        <v>0</v>
      </c>
      <c r="R957" s="43">
        <f>SUMIFS(
     UA[AmountYTD],
     UA[CompanyShortName],R$5,
     UA[Source],Source,
     UA[Year],Year,
     UA[Month],Month,
     UA[AccountCode],$B957&amp;$C957,
     UA[GroupStructure],GroupStructure
  )</f>
        <v>0</v>
      </c>
      <c r="T957" s="43">
        <f>SUMIFS(
     UA[AmountYTD],
     UA[CompanyShortName],T$5,
     UA[Source],Source,
     UA[Year],Year,
     UA[Month],Month,
     UA[AccountCode],$B957&amp;$C957,
     UA[GroupStructure],GroupStructure
  )</f>
        <v>0</v>
      </c>
      <c r="V957" s="43">
        <f>SUMIFS(
     UA[AmountYTD],
     UA[CompanyShortName],V$5,
     UA[Source],Source,
     UA[Year],Year,
     UA[Month],Month,
     UA[AccountCode],$B957&amp;$C957,
     UA[GroupStructure],GroupStructure
  )</f>
        <v>0</v>
      </c>
      <c r="X957" s="43">
        <f>SUMIFS(
     UA[AmountYTD],
     UA[CompanyShortName],X$5,
     UA[Source],Source,
     UA[Year],Year,
     UA[Month],Month,
     UA[AccountCode],$B957&amp;$C957,
     UA[GroupStructure],GroupStructure
  )</f>
        <v>0</v>
      </c>
      <c r="Z957" s="43">
        <f>SUMIFS(
     UA[AmountYTD],
     UA[CompanyShortName],Z$5,
     UA[Source],Source,
     UA[Year],Year,
     UA[Month],Month,
     UA[AccountCode],$B957&amp;$C957,
     UA[GroupStructure],GroupStructure
  )</f>
        <v>0</v>
      </c>
      <c r="AB957" s="43">
        <f>SUMIFS(
     UA[AmountYTD],
     UA[CompanyShortName],AB$5,
     UA[Source],Source,
     UA[Year],Year,
     UA[Month],Month,
     UA[AccountCode],$B957&amp;$C957,
     UA[GroupStructure],GroupStructure
  )</f>
        <v>0</v>
      </c>
      <c r="AD957" s="43">
        <f>SUMIFS(
     UA[AmountYTD],
     UA[CompanyShortName],AD$5,
     UA[Source],Source,
     UA[Year],Year,
     UA[Month],Month,
     UA[AccountCode],$B957&amp;$C957,
     UA[GroupStructure],GroupStructure
  )</f>
        <v>0</v>
      </c>
      <c r="AF957" s="43">
        <f>SUMIFS(
     UA[AmountYTD],
     UA[CompanyShortName],AF$5,
     UA[Source],Source,
     UA[Year],Year,
     UA[Month],Month,
     UA[AccountCode],$B957&amp;$C957,
     UA[GroupStructure],GroupStructure
  )</f>
        <v>0</v>
      </c>
      <c r="AH957" s="43">
        <f>SUMIFS(
     UA[AmountYTD],
     UA[CompanyShortName],AH$5,
     UA[Source],Source,
     UA[Year],Year,
     UA[Month],Month,
     UA[AccountCode],$B957&amp;$C957,
     UA[GroupStructure],GroupStructure
  )</f>
        <v>0</v>
      </c>
      <c r="AJ957" s="43">
        <f>SUMIFS(
     UA[AmountYTD],
     UA[CompanyShortName],AJ$5,
     UA[Source],Source,
     UA[Year],Year,
     UA[Month],Month,
     UA[AccountCode],$B957&amp;$C957,
     UA[GroupStructure],GroupStructure
  )</f>
        <v>0</v>
      </c>
      <c r="AL957" s="43">
        <f>SUMIFS(
     UA[AmountYTD],
     UA[CompanyShortName],AL$5,
     UA[Source],Source,
     UA[Year],Year,
     UA[Month],Month,
     UA[AccountCode],$B957&amp;$C957,
     UA[GroupStructure],GroupStructure
  )</f>
        <v>0</v>
      </c>
      <c r="AN957" s="43">
        <f>SUMIFS(
     UA[AmountYTD],
     UA[CompanyShortName],AN$5,
     UA[Source],Source,
     UA[Year],Year,
     UA[Month],Month,
     UA[AccountCode],$B957&amp;$C957,
     UA[GroupStructure],GroupStructure
  )</f>
        <v>0</v>
      </c>
      <c r="AP957" s="43">
        <f>SUMIFS(
     UA[AmountYTD],
     UA[CompanyShortName],AP$5,
     UA[Source],Source,
     UA[Year],Year,
     UA[Month],Month,
     UA[AccountCode],$B957&amp;$C957,
     UA[GroupStructure],GroupStructure
  )</f>
        <v>0</v>
      </c>
      <c r="AR957" s="43">
        <f>SUMIFS(
     UA[AmountYTD],
     UA[CompanyShortName],AR$5,
     UA[Source],Source,
     UA[Year],Year,
     UA[Month],Month,
     UA[AccountCode],$B957&amp;$C957,
     UA[GroupStructure],GroupStructure
  )</f>
        <v>0</v>
      </c>
    </row>
    <row r="958" spans="1:45" ht="17.100000000000001" hidden="1" customHeight="1" outlineLevel="2" x14ac:dyDescent="0.25">
      <c r="B958" s="4">
        <f t="shared" si="1245"/>
        <v>0</v>
      </c>
      <c r="C958" s="4">
        <f>C957+10</f>
        <v>360</v>
      </c>
      <c r="D958" s="4" t="str">
        <f>IFERROR(VLOOKUP($B958&amp;$C958,GA[],2,FALSE),"")</f>
        <v/>
      </c>
      <c r="F958" s="43">
        <f>SUMIFS(
     UA[AmountYTD],
     UA[CompanyShortName],F$5,
     UA[Source],Source,
     UA[Year],Year,
     UA[Month],Month,
     UA[AccountCode],$B958&amp;$C958,
     UA[GroupStructure],GroupStructure
  )</f>
        <v>0</v>
      </c>
      <c r="H958" s="43">
        <f>SUMIFS(
     UA[AmountYTD],
     UA[CompanyShortName],H$5,
     UA[Source],Source,
     UA[Year],Year,
     UA[Month],Month,
     UA[AccountCode],$B958&amp;$C958,
     UA[GroupStructure],GroupStructure
  )</f>
        <v>0</v>
      </c>
      <c r="J958" s="43">
        <f>SUMIFS(
     UA[AmountYTD],
     UA[CompanyShortName],J$5,
     UA[Source],Source,
     UA[Year],Year,
     UA[Month],Month,
     UA[AccountCode],$B958&amp;$C958,
     UA[GroupStructure],GroupStructure
  )</f>
        <v>0</v>
      </c>
      <c r="L958" s="43">
        <f>SUMIFS(
     UA[AmountYTD],
     UA[CompanyShortName],L$5,
     UA[Source],Source,
     UA[Year],Year,
     UA[Month],Month,
     UA[AccountCode],$B958&amp;$C958,
     UA[GroupStructure],GroupStructure
  )</f>
        <v>0</v>
      </c>
      <c r="N958" s="43">
        <f>SUMIFS(
     UA[AmountYTD],
     UA[CompanyShortName],N$5,
     UA[Source],Source,
     UA[Year],Year,
     UA[Month],Month,
     UA[AccountCode],$B958&amp;$C958,
     UA[GroupStructure],GroupStructure
  )</f>
        <v>0</v>
      </c>
      <c r="P958" s="43">
        <f>SUMIFS(
     UA[AmountYTD],
     UA[CompanyShortName],P$5,
     UA[Source],Source,
     UA[Year],Year,
     UA[Month],Month,
     UA[AccountCode],$B958&amp;$C958,
     UA[GroupStructure],GroupStructure
  )</f>
        <v>0</v>
      </c>
      <c r="R958" s="43">
        <f>SUMIFS(
     UA[AmountYTD],
     UA[CompanyShortName],R$5,
     UA[Source],Source,
     UA[Year],Year,
     UA[Month],Month,
     UA[AccountCode],$B958&amp;$C958,
     UA[GroupStructure],GroupStructure
  )</f>
        <v>0</v>
      </c>
      <c r="T958" s="43">
        <f>SUMIFS(
     UA[AmountYTD],
     UA[CompanyShortName],T$5,
     UA[Source],Source,
     UA[Year],Year,
     UA[Month],Month,
     UA[AccountCode],$B958&amp;$C958,
     UA[GroupStructure],GroupStructure
  )</f>
        <v>0</v>
      </c>
      <c r="V958" s="43">
        <f>SUMIFS(
     UA[AmountYTD],
     UA[CompanyShortName],V$5,
     UA[Source],Source,
     UA[Year],Year,
     UA[Month],Month,
     UA[AccountCode],$B958&amp;$C958,
     UA[GroupStructure],GroupStructure
  )</f>
        <v>0</v>
      </c>
      <c r="X958" s="43">
        <f>SUMIFS(
     UA[AmountYTD],
     UA[CompanyShortName],X$5,
     UA[Source],Source,
     UA[Year],Year,
     UA[Month],Month,
     UA[AccountCode],$B958&amp;$C958,
     UA[GroupStructure],GroupStructure
  )</f>
        <v>0</v>
      </c>
      <c r="Z958" s="43">
        <f>SUMIFS(
     UA[AmountYTD],
     UA[CompanyShortName],Z$5,
     UA[Source],Source,
     UA[Year],Year,
     UA[Month],Month,
     UA[AccountCode],$B958&amp;$C958,
     UA[GroupStructure],GroupStructure
  )</f>
        <v>0</v>
      </c>
      <c r="AB958" s="43">
        <f>SUMIFS(
     UA[AmountYTD],
     UA[CompanyShortName],AB$5,
     UA[Source],Source,
     UA[Year],Year,
     UA[Month],Month,
     UA[AccountCode],$B958&amp;$C958,
     UA[GroupStructure],GroupStructure
  )</f>
        <v>0</v>
      </c>
      <c r="AD958" s="43">
        <f>SUMIFS(
     UA[AmountYTD],
     UA[CompanyShortName],AD$5,
     UA[Source],Source,
     UA[Year],Year,
     UA[Month],Month,
     UA[AccountCode],$B958&amp;$C958,
     UA[GroupStructure],GroupStructure
  )</f>
        <v>0</v>
      </c>
      <c r="AF958" s="43">
        <f>SUMIFS(
     UA[AmountYTD],
     UA[CompanyShortName],AF$5,
     UA[Source],Source,
     UA[Year],Year,
     UA[Month],Month,
     UA[AccountCode],$B958&amp;$C958,
     UA[GroupStructure],GroupStructure
  )</f>
        <v>0</v>
      </c>
      <c r="AH958" s="43">
        <f>SUMIFS(
     UA[AmountYTD],
     UA[CompanyShortName],AH$5,
     UA[Source],Source,
     UA[Year],Year,
     UA[Month],Month,
     UA[AccountCode],$B958&amp;$C958,
     UA[GroupStructure],GroupStructure
  )</f>
        <v>0</v>
      </c>
      <c r="AJ958" s="43">
        <f>SUMIFS(
     UA[AmountYTD],
     UA[CompanyShortName],AJ$5,
     UA[Source],Source,
     UA[Year],Year,
     UA[Month],Month,
     UA[AccountCode],$B958&amp;$C958,
     UA[GroupStructure],GroupStructure
  )</f>
        <v>0</v>
      </c>
      <c r="AL958" s="43">
        <f>SUMIFS(
     UA[AmountYTD],
     UA[CompanyShortName],AL$5,
     UA[Source],Source,
     UA[Year],Year,
     UA[Month],Month,
     UA[AccountCode],$B958&amp;$C958,
     UA[GroupStructure],GroupStructure
  )</f>
        <v>0</v>
      </c>
      <c r="AN958" s="43">
        <f>SUMIFS(
     UA[AmountYTD],
     UA[CompanyShortName],AN$5,
     UA[Source],Source,
     UA[Year],Year,
     UA[Month],Month,
     UA[AccountCode],$B958&amp;$C958,
     UA[GroupStructure],GroupStructure
  )</f>
        <v>0</v>
      </c>
      <c r="AP958" s="43">
        <f>SUMIFS(
     UA[AmountYTD],
     UA[CompanyShortName],AP$5,
     UA[Source],Source,
     UA[Year],Year,
     UA[Month],Month,
     UA[AccountCode],$B958&amp;$C958,
     UA[GroupStructure],GroupStructure
  )</f>
        <v>0</v>
      </c>
      <c r="AR958" s="43">
        <f>SUMIFS(
     UA[AmountYTD],
     UA[CompanyShortName],AR$5,
     UA[Source],Source,
     UA[Year],Year,
     UA[Month],Month,
     UA[AccountCode],$B958&amp;$C958,
     UA[GroupStructure],GroupStructure
  )</f>
        <v>0</v>
      </c>
    </row>
    <row r="959" spans="1:45" s="5" customFormat="1" ht="17.100000000000001" hidden="1" customHeight="1" outlineLevel="2" x14ac:dyDescent="0.25">
      <c r="A959" s="58"/>
      <c r="B959" s="58">
        <f>B958</f>
        <v>0</v>
      </c>
      <c r="C959" s="58">
        <f>C950</f>
        <v>399</v>
      </c>
      <c r="D959" s="58" t="str">
        <f>IFERROR(VLOOKUP($B959&amp;$C959,GA[],2,FALSE),"")</f>
        <v/>
      </c>
      <c r="E959" s="60"/>
      <c r="F959" s="61">
        <f>SUMIFS(
     UA[AmountYTD],
     UA[CompanyShortName],F$5,
     UA[Source],Source,
     UA[Year],Year,
     UA[Month],Month,
     UA[AccountCode],$B959&amp;$C959,
     UA[GroupStructure],GroupStructure
  )</f>
        <v>0</v>
      </c>
      <c r="G959" s="60"/>
      <c r="H959" s="61">
        <f>SUMIFS(
     UA[AmountYTD],
     UA[CompanyShortName],H$5,
     UA[Source],Source,
     UA[Year],Year,
     UA[Month],Month,
     UA[AccountCode],$B959&amp;$C959,
     UA[GroupStructure],GroupStructure
  )</f>
        <v>0</v>
      </c>
      <c r="I959" s="60"/>
      <c r="J959" s="61">
        <f>SUMIFS(
     UA[AmountYTD],
     UA[CompanyShortName],J$5,
     UA[Source],Source,
     UA[Year],Year,
     UA[Month],Month,
     UA[AccountCode],$B959&amp;$C959,
     UA[GroupStructure],GroupStructure
  )</f>
        <v>0</v>
      </c>
      <c r="K959" s="60"/>
      <c r="L959" s="61">
        <f>SUMIFS(
     UA[AmountYTD],
     UA[CompanyShortName],L$5,
     UA[Source],Source,
     UA[Year],Year,
     UA[Month],Month,
     UA[AccountCode],$B959&amp;$C959,
     UA[GroupStructure],GroupStructure
  )</f>
        <v>0</v>
      </c>
      <c r="M959" s="60"/>
      <c r="N959" s="61">
        <f>SUMIFS(
     UA[AmountYTD],
     UA[CompanyShortName],N$5,
     UA[Source],Source,
     UA[Year],Year,
     UA[Month],Month,
     UA[AccountCode],$B959&amp;$C959,
     UA[GroupStructure],GroupStructure
  )</f>
        <v>0</v>
      </c>
      <c r="O959" s="60"/>
      <c r="P959" s="61">
        <f>SUMIFS(
     UA[AmountYTD],
     UA[CompanyShortName],P$5,
     UA[Source],Source,
     UA[Year],Year,
     UA[Month],Month,
     UA[AccountCode],$B959&amp;$C959,
     UA[GroupStructure],GroupStructure
  )</f>
        <v>0</v>
      </c>
      <c r="Q959" s="60"/>
      <c r="R959" s="61">
        <f>SUMIFS(
     UA[AmountYTD],
     UA[CompanyShortName],R$5,
     UA[Source],Source,
     UA[Year],Year,
     UA[Month],Month,
     UA[AccountCode],$B959&amp;$C959,
     UA[GroupStructure],GroupStructure
  )</f>
        <v>0</v>
      </c>
      <c r="S959" s="60"/>
      <c r="T959" s="61">
        <f>SUMIFS(
     UA[AmountYTD],
     UA[CompanyShortName],T$5,
     UA[Source],Source,
     UA[Year],Year,
     UA[Month],Month,
     UA[AccountCode],$B959&amp;$C959,
     UA[GroupStructure],GroupStructure
  )</f>
        <v>0</v>
      </c>
      <c r="U959" s="60"/>
      <c r="V959" s="61">
        <f>SUMIFS(
     UA[AmountYTD],
     UA[CompanyShortName],V$5,
     UA[Source],Source,
     UA[Year],Year,
     UA[Month],Month,
     UA[AccountCode],$B959&amp;$C959,
     UA[GroupStructure],GroupStructure
  )</f>
        <v>0</v>
      </c>
      <c r="W959" s="60"/>
      <c r="X959" s="61">
        <f>SUMIFS(
     UA[AmountYTD],
     UA[CompanyShortName],X$5,
     UA[Source],Source,
     UA[Year],Year,
     UA[Month],Month,
     UA[AccountCode],$B959&amp;$C959,
     UA[GroupStructure],GroupStructure
  )</f>
        <v>0</v>
      </c>
      <c r="Y959" s="60"/>
      <c r="Z959" s="61">
        <f>SUMIFS(
     UA[AmountYTD],
     UA[CompanyShortName],Z$5,
     UA[Source],Source,
     UA[Year],Year,
     UA[Month],Month,
     UA[AccountCode],$B959&amp;$C959,
     UA[GroupStructure],GroupStructure
  )</f>
        <v>0</v>
      </c>
      <c r="AA959" s="60"/>
      <c r="AB959" s="61">
        <f>SUMIFS(
     UA[AmountYTD],
     UA[CompanyShortName],AB$5,
     UA[Source],Source,
     UA[Year],Year,
     UA[Month],Month,
     UA[AccountCode],$B959&amp;$C959,
     UA[GroupStructure],GroupStructure
  )</f>
        <v>0</v>
      </c>
      <c r="AC959" s="60"/>
      <c r="AD959" s="61">
        <f>SUMIFS(
     UA[AmountYTD],
     UA[CompanyShortName],AD$5,
     UA[Source],Source,
     UA[Year],Year,
     UA[Month],Month,
     UA[AccountCode],$B959&amp;$C959,
     UA[GroupStructure],GroupStructure
  )</f>
        <v>0</v>
      </c>
      <c r="AE959" s="60"/>
      <c r="AF959" s="61">
        <f>SUMIFS(
     UA[AmountYTD],
     UA[CompanyShortName],AF$5,
     UA[Source],Source,
     UA[Year],Year,
     UA[Month],Month,
     UA[AccountCode],$B959&amp;$C959,
     UA[GroupStructure],GroupStructure
  )</f>
        <v>0</v>
      </c>
      <c r="AG959" s="60"/>
      <c r="AH959" s="61">
        <f>SUMIFS(
     UA[AmountYTD],
     UA[CompanyShortName],AH$5,
     UA[Source],Source,
     UA[Year],Year,
     UA[Month],Month,
     UA[AccountCode],$B959&amp;$C959,
     UA[GroupStructure],GroupStructure
  )</f>
        <v>0</v>
      </c>
      <c r="AI959" s="60"/>
      <c r="AJ959" s="61">
        <f>SUMIFS(
     UA[AmountYTD],
     UA[CompanyShortName],AJ$5,
     UA[Source],Source,
     UA[Year],Year,
     UA[Month],Month,
     UA[AccountCode],$B959&amp;$C959,
     UA[GroupStructure],GroupStructure
  )</f>
        <v>0</v>
      </c>
      <c r="AK959" s="60"/>
      <c r="AL959" s="61">
        <f>SUMIFS(
     UA[AmountYTD],
     UA[CompanyShortName],AL$5,
     UA[Source],Source,
     UA[Year],Year,
     UA[Month],Month,
     UA[AccountCode],$B959&amp;$C959,
     UA[GroupStructure],GroupStructure
  )</f>
        <v>0</v>
      </c>
      <c r="AM959" s="60"/>
      <c r="AN959" s="61">
        <f>SUMIFS(
     UA[AmountYTD],
     UA[CompanyShortName],AN$5,
     UA[Source],Source,
     UA[Year],Year,
     UA[Month],Month,
     UA[AccountCode],$B959&amp;$C959,
     UA[GroupStructure],GroupStructure
  )</f>
        <v>0</v>
      </c>
      <c r="AO959" s="60"/>
      <c r="AP959" s="61">
        <f>SUMIFS(
     UA[AmountYTD],
     UA[CompanyShortName],AP$5,
     UA[Source],Source,
     UA[Year],Year,
     UA[Month],Month,
     UA[AccountCode],$B959&amp;$C959,
     UA[GroupStructure],GroupStructure
  )</f>
        <v>0</v>
      </c>
      <c r="AQ959" s="60"/>
      <c r="AR959" s="61">
        <f>SUMIFS(
     UA[AmountYTD],
     UA[CompanyShortName],AR$5,
     UA[Source],Source,
     UA[Year],Year,
     UA[Month],Month,
     UA[AccountCode],$B959&amp;$C959,
     UA[GroupStructure],GroupStructure
  )</f>
        <v>0</v>
      </c>
      <c r="AS959" s="60"/>
    </row>
    <row r="960" spans="1:45" ht="17.100000000000001" hidden="1" customHeight="1" outlineLevel="2" x14ac:dyDescent="0.25">
      <c r="D960" s="4" t="s">
        <v>125</v>
      </c>
      <c r="F960" s="43">
        <f>F959-SUM(F953:F958)</f>
        <v>0</v>
      </c>
      <c r="H960" s="43">
        <f t="shared" ref="H960" si="1246">H959-SUM(H953:H958)</f>
        <v>0</v>
      </c>
      <c r="J960" s="43">
        <f t="shared" ref="J960" si="1247">J959-SUM(J953:J958)</f>
        <v>0</v>
      </c>
      <c r="L960" s="43">
        <f t="shared" ref="L960" si="1248">L959-SUM(L953:L958)</f>
        <v>0</v>
      </c>
      <c r="N960" s="43">
        <f t="shared" ref="N960" si="1249">N959-SUM(N953:N958)</f>
        <v>0</v>
      </c>
      <c r="P960" s="43">
        <f t="shared" ref="P960" si="1250">P959-SUM(P953:P958)</f>
        <v>0</v>
      </c>
      <c r="R960" s="43">
        <f t="shared" ref="R960" si="1251">R959-SUM(R953:R958)</f>
        <v>0</v>
      </c>
      <c r="T960" s="43">
        <f t="shared" ref="T960" si="1252">T959-SUM(T953:T958)</f>
        <v>0</v>
      </c>
      <c r="V960" s="43">
        <f t="shared" ref="V960" si="1253">V959-SUM(V953:V958)</f>
        <v>0</v>
      </c>
      <c r="X960" s="43">
        <f t="shared" ref="X960" si="1254">X959-SUM(X953:X958)</f>
        <v>0</v>
      </c>
      <c r="Z960" s="43">
        <f t="shared" ref="Z960" si="1255">Z959-SUM(Z953:Z958)</f>
        <v>0</v>
      </c>
      <c r="AB960" s="43">
        <f t="shared" ref="AB960" si="1256">AB959-SUM(AB953:AB958)</f>
        <v>0</v>
      </c>
      <c r="AD960" s="43">
        <f t="shared" ref="AD960" si="1257">AD959-SUM(AD953:AD958)</f>
        <v>0</v>
      </c>
      <c r="AF960" s="43">
        <f t="shared" ref="AF960" si="1258">AF959-SUM(AF953:AF958)</f>
        <v>0</v>
      </c>
      <c r="AH960" s="43">
        <f t="shared" ref="AH960" si="1259">AH959-SUM(AH953:AH958)</f>
        <v>0</v>
      </c>
      <c r="AJ960" s="43">
        <f t="shared" ref="AJ960" si="1260">AJ959-SUM(AJ953:AJ958)</f>
        <v>0</v>
      </c>
      <c r="AL960" s="43">
        <f t="shared" ref="AL960" si="1261">AL959-SUM(AL953:AL958)</f>
        <v>0</v>
      </c>
      <c r="AN960" s="43">
        <f t="shared" ref="AN960" si="1262">AN959-SUM(AN953:AN958)</f>
        <v>0</v>
      </c>
      <c r="AP960" s="43">
        <f t="shared" ref="AP960" si="1263">AP959-SUM(AP953:AP958)</f>
        <v>0</v>
      </c>
      <c r="AR960" s="43">
        <f t="shared" ref="AR960" si="1264">AR959-SUM(AR953:AR958)</f>
        <v>0</v>
      </c>
    </row>
    <row r="961" spans="1:45" ht="17.100000000000001" hidden="1" customHeight="1" outlineLevel="2" x14ac:dyDescent="0.25"/>
    <row r="962" spans="1:45" s="5" customFormat="1" ht="17.100000000000001" hidden="1" customHeight="1" outlineLevel="2" x14ac:dyDescent="0.25">
      <c r="A962" s="58"/>
      <c r="B962" s="58">
        <f>B957</f>
        <v>0</v>
      </c>
      <c r="C962" s="59">
        <v>999</v>
      </c>
      <c r="D962" s="58" t="str">
        <f>IFERROR(VLOOKUP($B962&amp;$C962,GA[],2,FALSE),"")</f>
        <v/>
      </c>
      <c r="E962" s="60"/>
      <c r="F962" s="61">
        <f>SUMIFS(
     UA[AmountYTD],
     UA[CompanyShortName],F$5,
     UA[Source],Source,
     UA[Year],Year,
     UA[Month],Month,
     UA[AccountCode],$B962&amp;$C962,
     UA[GroupStructure],GroupStructure
  )</f>
        <v>0</v>
      </c>
      <c r="G962" s="60"/>
      <c r="H962" s="61">
        <f>SUMIFS(
     UA[AmountYTD],
     UA[CompanyShortName],H$5,
     UA[Source],Source,
     UA[Year],Year,
     UA[Month],Month,
     UA[AccountCode],$B962&amp;$C962,
     UA[GroupStructure],GroupStructure
  )</f>
        <v>0</v>
      </c>
      <c r="I962" s="60"/>
      <c r="J962" s="61">
        <f>SUMIFS(
     UA[AmountYTD],
     UA[CompanyShortName],J$5,
     UA[Source],Source,
     UA[Year],Year,
     UA[Month],Month,
     UA[AccountCode],$B962&amp;$C962,
     UA[GroupStructure],GroupStructure
  )</f>
        <v>0</v>
      </c>
      <c r="K962" s="60"/>
      <c r="L962" s="61">
        <f>SUMIFS(
     UA[AmountYTD],
     UA[CompanyShortName],L$5,
     UA[Source],Source,
     UA[Year],Year,
     UA[Month],Month,
     UA[AccountCode],$B962&amp;$C962,
     UA[GroupStructure],GroupStructure
  )</f>
        <v>0</v>
      </c>
      <c r="M962" s="60"/>
      <c r="N962" s="61">
        <f>SUMIFS(
     UA[AmountYTD],
     UA[CompanyShortName],N$5,
     UA[Source],Source,
     UA[Year],Year,
     UA[Month],Month,
     UA[AccountCode],$B962&amp;$C962,
     UA[GroupStructure],GroupStructure
  )</f>
        <v>0</v>
      </c>
      <c r="O962" s="60"/>
      <c r="P962" s="61">
        <f>SUMIFS(
     UA[AmountYTD],
     UA[CompanyShortName],P$5,
     UA[Source],Source,
     UA[Year],Year,
     UA[Month],Month,
     UA[AccountCode],$B962&amp;$C962,
     UA[GroupStructure],GroupStructure
  )</f>
        <v>0</v>
      </c>
      <c r="Q962" s="60"/>
      <c r="R962" s="61">
        <f>SUMIFS(
     UA[AmountYTD],
     UA[CompanyShortName],R$5,
     UA[Source],Source,
     UA[Year],Year,
     UA[Month],Month,
     UA[AccountCode],$B962&amp;$C962,
     UA[GroupStructure],GroupStructure
  )</f>
        <v>0</v>
      </c>
      <c r="S962" s="60"/>
      <c r="T962" s="61">
        <f>SUMIFS(
     UA[AmountYTD],
     UA[CompanyShortName],T$5,
     UA[Source],Source,
     UA[Year],Year,
     UA[Month],Month,
     UA[AccountCode],$B962&amp;$C962,
     UA[GroupStructure],GroupStructure
  )</f>
        <v>0</v>
      </c>
      <c r="U962" s="60"/>
      <c r="V962" s="61">
        <f>SUMIFS(
     UA[AmountYTD],
     UA[CompanyShortName],V$5,
     UA[Source],Source,
     UA[Year],Year,
     UA[Month],Month,
     UA[AccountCode],$B962&amp;$C962,
     UA[GroupStructure],GroupStructure
  )</f>
        <v>0</v>
      </c>
      <c r="W962" s="60"/>
      <c r="X962" s="61">
        <f>SUMIFS(
     UA[AmountYTD],
     UA[CompanyShortName],X$5,
     UA[Source],Source,
     UA[Year],Year,
     UA[Month],Month,
     UA[AccountCode],$B962&amp;$C962,
     UA[GroupStructure],GroupStructure
  )</f>
        <v>0</v>
      </c>
      <c r="Y962" s="60"/>
      <c r="Z962" s="61">
        <f>SUMIFS(
     UA[AmountYTD],
     UA[CompanyShortName],Z$5,
     UA[Source],Source,
     UA[Year],Year,
     UA[Month],Month,
     UA[AccountCode],$B962&amp;$C962,
     UA[GroupStructure],GroupStructure
  )</f>
        <v>0</v>
      </c>
      <c r="AA962" s="60"/>
      <c r="AB962" s="61">
        <f>SUMIFS(
     UA[AmountYTD],
     UA[CompanyShortName],AB$5,
     UA[Source],Source,
     UA[Year],Year,
     UA[Month],Month,
     UA[AccountCode],$B962&amp;$C962,
     UA[GroupStructure],GroupStructure
  )</f>
        <v>0</v>
      </c>
      <c r="AC962" s="60"/>
      <c r="AD962" s="61">
        <f>SUMIFS(
     UA[AmountYTD],
     UA[CompanyShortName],AD$5,
     UA[Source],Source,
     UA[Year],Year,
     UA[Month],Month,
     UA[AccountCode],$B962&amp;$C962,
     UA[GroupStructure],GroupStructure
  )</f>
        <v>0</v>
      </c>
      <c r="AE962" s="60"/>
      <c r="AF962" s="61">
        <f>SUMIFS(
     UA[AmountYTD],
     UA[CompanyShortName],AF$5,
     UA[Source],Source,
     UA[Year],Year,
     UA[Month],Month,
     UA[AccountCode],$B962&amp;$C962,
     UA[GroupStructure],GroupStructure
  )</f>
        <v>0</v>
      </c>
      <c r="AG962" s="60"/>
      <c r="AH962" s="61">
        <f>SUMIFS(
     UA[AmountYTD],
     UA[CompanyShortName],AH$5,
     UA[Source],Source,
     UA[Year],Year,
     UA[Month],Month,
     UA[AccountCode],$B962&amp;$C962,
     UA[GroupStructure],GroupStructure
  )</f>
        <v>0</v>
      </c>
      <c r="AI962" s="60"/>
      <c r="AJ962" s="61">
        <f>SUMIFS(
     UA[AmountYTD],
     UA[CompanyShortName],AJ$5,
     UA[Source],Source,
     UA[Year],Year,
     UA[Month],Month,
     UA[AccountCode],$B962&amp;$C962,
     UA[GroupStructure],GroupStructure
  )</f>
        <v>0</v>
      </c>
      <c r="AK962" s="60"/>
      <c r="AL962" s="61">
        <f>SUMIFS(
     UA[AmountYTD],
     UA[CompanyShortName],AL$5,
     UA[Source],Source,
     UA[Year],Year,
     UA[Month],Month,
     UA[AccountCode],$B962&amp;$C962,
     UA[GroupStructure],GroupStructure
  )</f>
        <v>0</v>
      </c>
      <c r="AM962" s="60"/>
      <c r="AN962" s="61">
        <f>SUMIFS(
     UA[AmountYTD],
     UA[CompanyShortName],AN$5,
     UA[Source],Source,
     UA[Year],Year,
     UA[Month],Month,
     UA[AccountCode],$B962&amp;$C962,
     UA[GroupStructure],GroupStructure
  )</f>
        <v>0</v>
      </c>
      <c r="AO962" s="60"/>
      <c r="AP962" s="61">
        <f>SUMIFS(
     UA[AmountYTD],
     UA[CompanyShortName],AP$5,
     UA[Source],Source,
     UA[Year],Year,
     UA[Month],Month,
     UA[AccountCode],$B962&amp;$C962,
     UA[GroupStructure],GroupStructure
  )</f>
        <v>0</v>
      </c>
      <c r="AQ962" s="60"/>
      <c r="AR962" s="61">
        <f>SUMIFS(
     UA[AmountYTD],
     UA[CompanyShortName],AR$5,
     UA[Source],Source,
     UA[Year],Year,
     UA[Month],Month,
     UA[AccountCode],$B962&amp;$C962,
     UA[GroupStructure],GroupStructure
  )</f>
        <v>0</v>
      </c>
      <c r="AS962" s="60"/>
    </row>
    <row r="963" spans="1:45" ht="17.100000000000001" hidden="1" customHeight="1" outlineLevel="2" x14ac:dyDescent="0.25">
      <c r="D963" s="4" t="s">
        <v>125</v>
      </c>
      <c r="F963" s="43">
        <f>F962-SUM(F940:F946,F953:F958)</f>
        <v>0</v>
      </c>
      <c r="H963" s="43">
        <f t="shared" ref="H963" si="1265">H962-SUM(H940:H946,H953:H958)</f>
        <v>0</v>
      </c>
      <c r="J963" s="43">
        <f t="shared" ref="J963" si="1266">J962-SUM(J940:J946,J953:J958)</f>
        <v>0</v>
      </c>
      <c r="L963" s="43">
        <f t="shared" ref="L963" si="1267">L962-SUM(L940:L946,L953:L958)</f>
        <v>0</v>
      </c>
      <c r="N963" s="43">
        <f t="shared" ref="N963" si="1268">N962-SUM(N940:N946,N953:N958)</f>
        <v>0</v>
      </c>
      <c r="P963" s="43">
        <f t="shared" ref="P963" si="1269">P962-SUM(P940:P946,P953:P958)</f>
        <v>0</v>
      </c>
      <c r="R963" s="43">
        <f t="shared" ref="R963" si="1270">R962-SUM(R940:R946,R953:R958)</f>
        <v>0</v>
      </c>
      <c r="T963" s="43">
        <f t="shared" ref="T963" si="1271">T962-SUM(T940:T946,T953:T958)</f>
        <v>0</v>
      </c>
      <c r="V963" s="43">
        <f t="shared" ref="V963" si="1272">V962-SUM(V940:V946,V953:V958)</f>
        <v>0</v>
      </c>
      <c r="X963" s="43">
        <f t="shared" ref="X963" si="1273">X962-SUM(X940:X946,X953:X958)</f>
        <v>0</v>
      </c>
      <c r="Z963" s="43">
        <f t="shared" ref="Z963" si="1274">Z962-SUM(Z940:Z946,Z953:Z958)</f>
        <v>0</v>
      </c>
      <c r="AB963" s="43">
        <f t="shared" ref="AB963" si="1275">AB962-SUM(AB940:AB946,AB953:AB958)</f>
        <v>0</v>
      </c>
      <c r="AD963" s="43">
        <f t="shared" ref="AD963" si="1276">AD962-SUM(AD940:AD946,AD953:AD958)</f>
        <v>0</v>
      </c>
      <c r="AF963" s="43">
        <f t="shared" ref="AF963" si="1277">AF962-SUM(AF940:AF946,AF953:AF958)</f>
        <v>0</v>
      </c>
      <c r="AH963" s="43">
        <f t="shared" ref="AH963" si="1278">AH962-SUM(AH940:AH946,AH953:AH958)</f>
        <v>0</v>
      </c>
      <c r="AJ963" s="43">
        <f t="shared" ref="AJ963" si="1279">AJ962-SUM(AJ940:AJ946,AJ953:AJ958)</f>
        <v>0</v>
      </c>
      <c r="AL963" s="43">
        <f t="shared" ref="AL963" si="1280">AL962-SUM(AL940:AL946,AL953:AL958)</f>
        <v>0</v>
      </c>
      <c r="AN963" s="43">
        <f t="shared" ref="AN963" si="1281">AN962-SUM(AN940:AN946,AN953:AN958)</f>
        <v>0</v>
      </c>
      <c r="AP963" s="43">
        <f t="shared" ref="AP963" si="1282">AP962-SUM(AP940:AP946,AP953:AP958)</f>
        <v>0</v>
      </c>
      <c r="AR963" s="43">
        <f t="shared" ref="AR963" si="1283">AR962-SUM(AR940:AR946,AR953:AR958)</f>
        <v>0</v>
      </c>
    </row>
    <row r="964" spans="1:45" ht="17.100000000000001" hidden="1" customHeight="1" outlineLevel="1" x14ac:dyDescent="0.25"/>
    <row r="965" spans="1:45" ht="17.100000000000001" hidden="1" customHeight="1" outlineLevel="1" collapsed="1" x14ac:dyDescent="0.25">
      <c r="A965" s="54"/>
      <c r="B965" s="54"/>
      <c r="C965" s="55"/>
      <c r="D965" s="54" t="s">
        <v>126</v>
      </c>
      <c r="E965" s="56"/>
      <c r="F965" s="57"/>
      <c r="G965" s="56"/>
      <c r="H965" s="57"/>
      <c r="I965" s="56"/>
      <c r="J965" s="57"/>
      <c r="K965" s="56"/>
      <c r="L965" s="57"/>
      <c r="M965" s="56"/>
      <c r="N965" s="57"/>
      <c r="O965" s="56"/>
      <c r="P965" s="57"/>
      <c r="Q965" s="56"/>
      <c r="R965" s="57"/>
      <c r="S965" s="56"/>
      <c r="T965" s="57"/>
      <c r="U965" s="56"/>
      <c r="V965" s="57"/>
      <c r="W965" s="56"/>
      <c r="X965" s="57"/>
      <c r="Y965" s="56"/>
      <c r="Z965" s="57"/>
      <c r="AA965" s="56"/>
      <c r="AB965" s="57"/>
      <c r="AC965" s="56"/>
      <c r="AD965" s="57"/>
      <c r="AE965" s="56"/>
      <c r="AF965" s="57"/>
      <c r="AG965" s="56"/>
      <c r="AH965" s="57"/>
      <c r="AI965" s="56"/>
      <c r="AJ965" s="57"/>
      <c r="AK965" s="56"/>
      <c r="AL965" s="57"/>
      <c r="AM965" s="56"/>
      <c r="AN965" s="57"/>
      <c r="AO965" s="56"/>
      <c r="AP965" s="57"/>
      <c r="AQ965" s="56"/>
      <c r="AR965" s="57"/>
      <c r="AS965" s="56"/>
    </row>
    <row r="966" spans="1:45" s="5" customFormat="1" ht="17.100000000000001" hidden="1" customHeight="1" outlineLevel="2" x14ac:dyDescent="0.25">
      <c r="A966" s="49"/>
      <c r="B966" s="49"/>
      <c r="C966" s="49"/>
      <c r="D966" s="49"/>
      <c r="F966" s="62"/>
      <c r="H966" s="62"/>
      <c r="J966" s="62"/>
      <c r="L966" s="62"/>
      <c r="N966" s="62"/>
      <c r="P966" s="62"/>
      <c r="R966" s="62"/>
      <c r="T966" s="62"/>
      <c r="V966" s="62"/>
      <c r="X966" s="62"/>
      <c r="Z966" s="62"/>
      <c r="AB966" s="62"/>
      <c r="AD966" s="62"/>
      <c r="AF966" s="62"/>
      <c r="AH966" s="62"/>
      <c r="AJ966" s="62"/>
      <c r="AL966" s="62"/>
      <c r="AN966" s="62"/>
      <c r="AP966" s="62"/>
      <c r="AR966" s="62"/>
    </row>
    <row r="967" spans="1:45" ht="17.100000000000001" hidden="1" customHeight="1" outlineLevel="2" x14ac:dyDescent="0.25">
      <c r="A967" s="4" t="s">
        <v>127</v>
      </c>
      <c r="B967" s="4">
        <f>B940</f>
        <v>0</v>
      </c>
      <c r="C967" s="4">
        <f>C940</f>
        <v>110</v>
      </c>
      <c r="D967" s="4" t="str">
        <f>D940</f>
        <v/>
      </c>
      <c r="F967" s="43">
        <f>-SUM(F968:F973)</f>
        <v>0</v>
      </c>
      <c r="H967" s="43">
        <f>-SUM(H968:H973)</f>
        <v>0</v>
      </c>
      <c r="J967" s="43">
        <f>-SUM(J968:J973)</f>
        <v>0</v>
      </c>
      <c r="L967" s="43">
        <f>-SUM(L968:L973)</f>
        <v>0</v>
      </c>
      <c r="N967" s="43">
        <f>-SUM(N968:N973)</f>
        <v>0</v>
      </c>
      <c r="P967" s="43">
        <f>-SUM(P968:P973)</f>
        <v>0</v>
      </c>
      <c r="R967" s="43">
        <f>-SUM(R968:R973)</f>
        <v>0</v>
      </c>
      <c r="T967" s="43">
        <f>-SUM(T968:T973)</f>
        <v>0</v>
      </c>
      <c r="V967" s="43">
        <f>-SUM(V968:V973)</f>
        <v>0</v>
      </c>
      <c r="X967" s="43">
        <f>-SUM(X968:X973)</f>
        <v>0</v>
      </c>
      <c r="Z967" s="43">
        <f>-SUM(Z968:Z973)</f>
        <v>0</v>
      </c>
      <c r="AB967" s="43">
        <f>-SUM(AB968:AB973)</f>
        <v>0</v>
      </c>
      <c r="AD967" s="43">
        <f>-SUM(AD968:AD973)</f>
        <v>0</v>
      </c>
      <c r="AF967" s="43">
        <f>-SUM(AF968:AF973)</f>
        <v>0</v>
      </c>
      <c r="AH967" s="43">
        <f>-SUM(AH968:AH973)</f>
        <v>0</v>
      </c>
      <c r="AJ967" s="43">
        <f>-SUM(AJ968:AJ973)</f>
        <v>0</v>
      </c>
      <c r="AL967" s="43">
        <f>-SUM(AL968:AL973)</f>
        <v>0</v>
      </c>
      <c r="AN967" s="43">
        <f>-SUM(AN968:AN973)</f>
        <v>0</v>
      </c>
      <c r="AP967" s="43">
        <f>-SUM(AP968:AP973)</f>
        <v>0</v>
      </c>
      <c r="AR967" s="43">
        <f>-SUM(AR968:AR973)</f>
        <v>0</v>
      </c>
    </row>
    <row r="968" spans="1:45" ht="17.100000000000001" hidden="1" customHeight="1" outlineLevel="2" x14ac:dyDescent="0.25">
      <c r="A968" s="4" t="s">
        <v>127</v>
      </c>
      <c r="B968" s="4">
        <f t="shared" ref="B968:D973" si="1284">B941</f>
        <v>0</v>
      </c>
      <c r="C968" s="4">
        <f t="shared" si="1284"/>
        <v>120</v>
      </c>
      <c r="D968" s="4" t="str">
        <f t="shared" si="1284"/>
        <v/>
      </c>
      <c r="F968" s="42"/>
      <c r="H968" s="42"/>
      <c r="J968" s="42"/>
      <c r="L968" s="42"/>
      <c r="N968" s="42"/>
      <c r="P968" s="42"/>
      <c r="R968" s="42"/>
      <c r="T968" s="42"/>
      <c r="V968" s="42"/>
      <c r="X968" s="42"/>
      <c r="Z968" s="42"/>
      <c r="AB968" s="42"/>
      <c r="AD968" s="42"/>
      <c r="AF968" s="42"/>
      <c r="AH968" s="42"/>
      <c r="AJ968" s="42"/>
      <c r="AL968" s="42"/>
      <c r="AN968" s="42"/>
      <c r="AP968" s="42"/>
      <c r="AR968" s="42"/>
    </row>
    <row r="969" spans="1:45" ht="17.100000000000001" hidden="1" customHeight="1" outlineLevel="2" x14ac:dyDescent="0.25">
      <c r="A969" s="4" t="s">
        <v>127</v>
      </c>
      <c r="B969" s="4">
        <f t="shared" si="1284"/>
        <v>0</v>
      </c>
      <c r="C969" s="4">
        <f t="shared" si="1284"/>
        <v>130</v>
      </c>
      <c r="D969" s="4" t="str">
        <f t="shared" si="1284"/>
        <v/>
      </c>
      <c r="F969" s="42"/>
      <c r="H969" s="42"/>
      <c r="J969" s="42"/>
      <c r="L969" s="42"/>
      <c r="N969" s="42"/>
      <c r="P969" s="42"/>
      <c r="R969" s="42"/>
      <c r="T969" s="42"/>
      <c r="V969" s="42"/>
      <c r="X969" s="42"/>
      <c r="Z969" s="42"/>
      <c r="AB969" s="42"/>
      <c r="AD969" s="42"/>
      <c r="AF969" s="42"/>
      <c r="AH969" s="42"/>
      <c r="AJ969" s="42"/>
      <c r="AL969" s="42"/>
      <c r="AN969" s="42"/>
      <c r="AP969" s="42"/>
      <c r="AR969" s="42"/>
    </row>
    <row r="970" spans="1:45" ht="17.100000000000001" hidden="1" customHeight="1" outlineLevel="2" x14ac:dyDescent="0.25">
      <c r="A970" s="4" t="s">
        <v>127</v>
      </c>
      <c r="B970" s="4">
        <f t="shared" si="1284"/>
        <v>0</v>
      </c>
      <c r="C970" s="4">
        <f t="shared" si="1284"/>
        <v>140</v>
      </c>
      <c r="D970" s="4" t="str">
        <f t="shared" si="1284"/>
        <v/>
      </c>
      <c r="F970" s="42"/>
      <c r="H970" s="42"/>
      <c r="J970" s="42"/>
      <c r="L970" s="42"/>
      <c r="N970" s="42"/>
      <c r="P970" s="42"/>
      <c r="R970" s="42"/>
      <c r="T970" s="42"/>
      <c r="V970" s="42"/>
      <c r="X970" s="42"/>
      <c r="Z970" s="42"/>
      <c r="AB970" s="42"/>
      <c r="AD970" s="42"/>
      <c r="AF970" s="42"/>
      <c r="AH970" s="42"/>
      <c r="AJ970" s="42"/>
      <c r="AL970" s="42"/>
      <c r="AN970" s="42"/>
      <c r="AP970" s="42"/>
      <c r="AR970" s="42"/>
    </row>
    <row r="971" spans="1:45" ht="17.100000000000001" hidden="1" customHeight="1" outlineLevel="2" x14ac:dyDescent="0.25">
      <c r="A971" s="4" t="s">
        <v>127</v>
      </c>
      <c r="B971" s="4">
        <f t="shared" si="1284"/>
        <v>0</v>
      </c>
      <c r="C971" s="4">
        <f t="shared" si="1284"/>
        <v>150</v>
      </c>
      <c r="D971" s="4" t="str">
        <f t="shared" si="1284"/>
        <v/>
      </c>
      <c r="F971" s="42"/>
      <c r="H971" s="42"/>
      <c r="J971" s="42"/>
      <c r="L971" s="42"/>
      <c r="N971" s="42"/>
      <c r="P971" s="42"/>
      <c r="R971" s="42"/>
      <c r="T971" s="42"/>
      <c r="V971" s="42"/>
      <c r="X971" s="42"/>
      <c r="Z971" s="42"/>
      <c r="AB971" s="42"/>
      <c r="AD971" s="42"/>
      <c r="AF971" s="42"/>
      <c r="AH971" s="42"/>
      <c r="AJ971" s="42"/>
      <c r="AL971" s="42"/>
      <c r="AN971" s="42"/>
      <c r="AP971" s="42"/>
      <c r="AR971" s="42"/>
    </row>
    <row r="972" spans="1:45" ht="17.100000000000001" hidden="1" customHeight="1" outlineLevel="2" x14ac:dyDescent="0.25">
      <c r="A972" s="4" t="s">
        <v>127</v>
      </c>
      <c r="B972" s="4">
        <f t="shared" si="1284"/>
        <v>0</v>
      </c>
      <c r="C972" s="4">
        <f t="shared" si="1284"/>
        <v>160</v>
      </c>
      <c r="D972" s="4" t="str">
        <f t="shared" si="1284"/>
        <v/>
      </c>
      <c r="F972" s="42"/>
      <c r="H972" s="42"/>
      <c r="J972" s="42"/>
      <c r="L972" s="42"/>
      <c r="N972" s="42"/>
      <c r="P972" s="42"/>
      <c r="R972" s="42"/>
      <c r="T972" s="42"/>
      <c r="V972" s="42"/>
      <c r="X972" s="42"/>
      <c r="Z972" s="42"/>
      <c r="AB972" s="42"/>
      <c r="AD972" s="42"/>
      <c r="AF972" s="42"/>
      <c r="AH972" s="42"/>
      <c r="AJ972" s="42"/>
      <c r="AL972" s="42"/>
      <c r="AN972" s="42"/>
      <c r="AP972" s="42"/>
      <c r="AR972" s="42"/>
    </row>
    <row r="973" spans="1:45" ht="17.100000000000001" hidden="1" customHeight="1" outlineLevel="2" x14ac:dyDescent="0.25">
      <c r="A973" s="4" t="s">
        <v>127</v>
      </c>
      <c r="B973" s="4">
        <f t="shared" si="1284"/>
        <v>0</v>
      </c>
      <c r="C973" s="4">
        <f t="shared" si="1284"/>
        <v>170</v>
      </c>
      <c r="D973" s="4" t="str">
        <f t="shared" si="1284"/>
        <v/>
      </c>
      <c r="F973" s="42"/>
      <c r="H973" s="42"/>
      <c r="J973" s="42"/>
      <c r="L973" s="42"/>
      <c r="N973" s="42"/>
      <c r="P973" s="42"/>
      <c r="R973" s="42"/>
      <c r="T973" s="42"/>
      <c r="V973" s="42"/>
      <c r="X973" s="42"/>
      <c r="Z973" s="42"/>
      <c r="AB973" s="42"/>
      <c r="AD973" s="42"/>
      <c r="AF973" s="42"/>
      <c r="AH973" s="42"/>
      <c r="AJ973" s="42"/>
      <c r="AL973" s="42"/>
      <c r="AN973" s="42"/>
      <c r="AP973" s="42"/>
      <c r="AR973" s="42"/>
    </row>
    <row r="974" spans="1:45" ht="17.100000000000001" hidden="1" customHeight="1" outlineLevel="2" x14ac:dyDescent="0.25"/>
    <row r="975" spans="1:45" ht="17.100000000000001" hidden="1" customHeight="1" outlineLevel="2" x14ac:dyDescent="0.25">
      <c r="A975" s="4" t="s">
        <v>127</v>
      </c>
      <c r="B975" s="4">
        <f>B953</f>
        <v>0</v>
      </c>
      <c r="C975" s="4">
        <f>C953</f>
        <v>310</v>
      </c>
      <c r="D975" s="4" t="str">
        <f>D953</f>
        <v/>
      </c>
      <c r="F975" s="43">
        <f>-SUM(F976:F980)</f>
        <v>0</v>
      </c>
      <c r="H975" s="43">
        <f>-SUM(H976:H980)</f>
        <v>0</v>
      </c>
      <c r="J975" s="43">
        <f>-SUM(J976:J980)</f>
        <v>0</v>
      </c>
      <c r="L975" s="43">
        <f>-SUM(L976:L980)</f>
        <v>0</v>
      </c>
      <c r="N975" s="43">
        <f>-SUM(N976:N980)</f>
        <v>0</v>
      </c>
      <c r="P975" s="43">
        <f>-SUM(P976:P980)</f>
        <v>0</v>
      </c>
      <c r="R975" s="43">
        <f>-SUM(R976:R980)</f>
        <v>0</v>
      </c>
      <c r="T975" s="43">
        <f>-SUM(T976:T980)</f>
        <v>0</v>
      </c>
      <c r="V975" s="43">
        <f>-SUM(V976:V980)</f>
        <v>0</v>
      </c>
      <c r="X975" s="43">
        <f>-SUM(X976:X980)</f>
        <v>0</v>
      </c>
      <c r="Z975" s="43">
        <f>-SUM(Z976:Z980)</f>
        <v>0</v>
      </c>
      <c r="AB975" s="43">
        <f>-SUM(AB976:AB980)</f>
        <v>0</v>
      </c>
      <c r="AD975" s="43">
        <f>-SUM(AD976:AD980)</f>
        <v>0</v>
      </c>
      <c r="AF975" s="43">
        <f>-SUM(AF976:AF980)</f>
        <v>0</v>
      </c>
      <c r="AH975" s="43">
        <f>-SUM(AH976:AH980)</f>
        <v>0</v>
      </c>
      <c r="AJ975" s="43">
        <f>-SUM(AJ976:AJ980)</f>
        <v>0</v>
      </c>
      <c r="AL975" s="43">
        <f>-SUM(AL976:AL980)</f>
        <v>0</v>
      </c>
      <c r="AN975" s="43">
        <f>-SUM(AN976:AN980)</f>
        <v>0</v>
      </c>
      <c r="AP975" s="43">
        <f>-SUM(AP976:AP980)</f>
        <v>0</v>
      </c>
      <c r="AR975" s="43">
        <f>-SUM(AR976:AR980)</f>
        <v>0</v>
      </c>
    </row>
    <row r="976" spans="1:45" ht="17.100000000000001" hidden="1" customHeight="1" outlineLevel="2" x14ac:dyDescent="0.25">
      <c r="A976" s="4" t="s">
        <v>127</v>
      </c>
      <c r="B976" s="4">
        <f t="shared" ref="B976:C980" si="1285">B954</f>
        <v>0</v>
      </c>
      <c r="C976" s="4">
        <f t="shared" si="1285"/>
        <v>320</v>
      </c>
      <c r="D976" s="4" t="str">
        <f>D954</f>
        <v/>
      </c>
      <c r="F976" s="42"/>
      <c r="H976" s="42"/>
      <c r="J976" s="42"/>
      <c r="L976" s="42"/>
      <c r="N976" s="42"/>
      <c r="P976" s="42"/>
      <c r="R976" s="42"/>
      <c r="T976" s="42"/>
      <c r="V976" s="42"/>
      <c r="X976" s="42"/>
      <c r="Z976" s="42"/>
      <c r="AB976" s="42"/>
      <c r="AD976" s="42"/>
      <c r="AF976" s="42"/>
      <c r="AH976" s="42"/>
      <c r="AJ976" s="42"/>
      <c r="AL976" s="42"/>
      <c r="AN976" s="42"/>
      <c r="AP976" s="42"/>
      <c r="AR976" s="42"/>
    </row>
    <row r="977" spans="1:45" ht="17.100000000000001" hidden="1" customHeight="1" outlineLevel="2" x14ac:dyDescent="0.25">
      <c r="A977" s="4" t="s">
        <v>127</v>
      </c>
      <c r="B977" s="4">
        <f t="shared" si="1285"/>
        <v>0</v>
      </c>
      <c r="C977" s="4">
        <f t="shared" si="1285"/>
        <v>330</v>
      </c>
      <c r="D977" s="4" t="str">
        <f>D955</f>
        <v/>
      </c>
      <c r="F977" s="42"/>
      <c r="H977" s="42"/>
      <c r="J977" s="42"/>
      <c r="L977" s="42"/>
      <c r="N977" s="42"/>
      <c r="P977" s="42"/>
      <c r="R977" s="42"/>
      <c r="T977" s="42"/>
      <c r="V977" s="42"/>
      <c r="X977" s="42"/>
      <c r="Z977" s="42"/>
      <c r="AB977" s="42"/>
      <c r="AD977" s="42"/>
      <c r="AF977" s="42"/>
      <c r="AH977" s="42"/>
      <c r="AJ977" s="42"/>
      <c r="AL977" s="42"/>
      <c r="AN977" s="42"/>
      <c r="AP977" s="42"/>
      <c r="AR977" s="42"/>
    </row>
    <row r="978" spans="1:45" ht="17.100000000000001" hidden="1" customHeight="1" outlineLevel="2" x14ac:dyDescent="0.25">
      <c r="A978" s="4" t="s">
        <v>127</v>
      </c>
      <c r="B978" s="4">
        <f t="shared" si="1285"/>
        <v>0</v>
      </c>
      <c r="C978" s="4">
        <f t="shared" si="1285"/>
        <v>340</v>
      </c>
      <c r="D978" s="4" t="str">
        <f>D956</f>
        <v/>
      </c>
      <c r="F978" s="42"/>
      <c r="H978" s="42"/>
      <c r="J978" s="42"/>
      <c r="L978" s="42"/>
      <c r="N978" s="42"/>
      <c r="P978" s="42"/>
      <c r="R978" s="42"/>
      <c r="T978" s="42"/>
      <c r="V978" s="42"/>
      <c r="X978" s="42"/>
      <c r="Z978" s="42"/>
      <c r="AB978" s="42"/>
      <c r="AD978" s="42"/>
      <c r="AF978" s="42"/>
      <c r="AH978" s="42"/>
      <c r="AJ978" s="42"/>
      <c r="AL978" s="42"/>
      <c r="AN978" s="42"/>
      <c r="AP978" s="42"/>
      <c r="AR978" s="42"/>
    </row>
    <row r="979" spans="1:45" ht="17.100000000000001" hidden="1" customHeight="1" outlineLevel="2" x14ac:dyDescent="0.25">
      <c r="A979" s="4" t="s">
        <v>127</v>
      </c>
      <c r="B979" s="4">
        <f t="shared" si="1285"/>
        <v>0</v>
      </c>
      <c r="C979" s="4">
        <f t="shared" si="1285"/>
        <v>350</v>
      </c>
      <c r="D979" s="4" t="str">
        <f>D957</f>
        <v/>
      </c>
      <c r="F979" s="42"/>
      <c r="H979" s="42"/>
      <c r="J979" s="42"/>
      <c r="L979" s="42"/>
      <c r="N979" s="42"/>
      <c r="P979" s="42"/>
      <c r="R979" s="42"/>
      <c r="T979" s="42"/>
      <c r="V979" s="42"/>
      <c r="X979" s="42"/>
      <c r="Z979" s="42"/>
      <c r="AB979" s="42"/>
      <c r="AD979" s="42"/>
      <c r="AF979" s="42"/>
      <c r="AH979" s="42"/>
      <c r="AJ979" s="42"/>
      <c r="AL979" s="42"/>
      <c r="AN979" s="42"/>
      <c r="AP979" s="42"/>
      <c r="AR979" s="42"/>
    </row>
    <row r="980" spans="1:45" ht="17.100000000000001" hidden="1" customHeight="1" outlineLevel="2" x14ac:dyDescent="0.25">
      <c r="A980" s="4" t="s">
        <v>127</v>
      </c>
      <c r="B980" s="4">
        <f t="shared" si="1285"/>
        <v>0</v>
      </c>
      <c r="C980" s="4">
        <f t="shared" si="1285"/>
        <v>360</v>
      </c>
      <c r="D980" s="4" t="str">
        <f>D958</f>
        <v/>
      </c>
      <c r="F980" s="42"/>
      <c r="H980" s="42"/>
      <c r="J980" s="42"/>
      <c r="L980" s="42"/>
      <c r="N980" s="42"/>
      <c r="P980" s="42"/>
      <c r="R980" s="42"/>
      <c r="T980" s="42"/>
      <c r="V980" s="42"/>
      <c r="X980" s="42"/>
      <c r="Z980" s="42"/>
      <c r="AB980" s="42"/>
      <c r="AD980" s="42"/>
      <c r="AF980" s="42"/>
      <c r="AH980" s="42"/>
      <c r="AJ980" s="42"/>
      <c r="AL980" s="42"/>
      <c r="AN980" s="42"/>
      <c r="AP980" s="42"/>
      <c r="AR980" s="42"/>
    </row>
    <row r="981" spans="1:45" ht="17.100000000000001" hidden="1" customHeight="1" outlineLevel="1" x14ac:dyDescent="0.25"/>
    <row r="982" spans="1:45" ht="17.100000000000001" hidden="1" customHeight="1" outlineLevel="1" collapsed="1" x14ac:dyDescent="0.25">
      <c r="A982" s="54"/>
      <c r="B982" s="54"/>
      <c r="C982" s="55"/>
      <c r="D982" s="54" t="s">
        <v>128</v>
      </c>
      <c r="E982" s="56"/>
      <c r="F982" s="57"/>
      <c r="G982" s="56"/>
      <c r="H982" s="57"/>
      <c r="I982" s="56"/>
      <c r="J982" s="57"/>
      <c r="K982" s="56"/>
      <c r="L982" s="57"/>
      <c r="M982" s="56"/>
      <c r="N982" s="57"/>
      <c r="O982" s="56"/>
      <c r="P982" s="57"/>
      <c r="Q982" s="56"/>
      <c r="R982" s="57"/>
      <c r="S982" s="56"/>
      <c r="T982" s="57"/>
      <c r="U982" s="56"/>
      <c r="V982" s="57"/>
      <c r="W982" s="56"/>
      <c r="X982" s="57"/>
      <c r="Y982" s="56"/>
      <c r="Z982" s="57"/>
      <c r="AA982" s="56"/>
      <c r="AB982" s="57"/>
      <c r="AC982" s="56"/>
      <c r="AD982" s="57"/>
      <c r="AE982" s="56"/>
      <c r="AF982" s="57"/>
      <c r="AG982" s="56"/>
      <c r="AH982" s="57"/>
      <c r="AI982" s="56"/>
      <c r="AJ982" s="57"/>
      <c r="AK982" s="56"/>
      <c r="AL982" s="57"/>
      <c r="AM982" s="56"/>
      <c r="AN982" s="57"/>
      <c r="AO982" s="56"/>
      <c r="AP982" s="57"/>
      <c r="AQ982" s="56"/>
      <c r="AR982" s="57"/>
      <c r="AS982" s="56"/>
    </row>
    <row r="983" spans="1:45" ht="17.100000000000001" hidden="1" customHeight="1" outlineLevel="2" x14ac:dyDescent="0.25"/>
    <row r="984" spans="1:45" s="5" customFormat="1" ht="17.100000000000001" hidden="1" customHeight="1" outlineLevel="2" x14ac:dyDescent="0.25">
      <c r="A984" s="58"/>
      <c r="B984" s="58"/>
      <c r="C984" s="58"/>
      <c r="D984" s="58" t="e">
        <f>D937</f>
        <v>#N/A</v>
      </c>
      <c r="E984" s="60"/>
      <c r="F984" s="61">
        <f>F937</f>
        <v>0</v>
      </c>
      <c r="G984" s="60"/>
      <c r="H984" s="61">
        <f>H937</f>
        <v>0</v>
      </c>
      <c r="I984" s="60"/>
      <c r="J984" s="61">
        <f>J937</f>
        <v>0</v>
      </c>
      <c r="K984" s="60"/>
      <c r="L984" s="61">
        <f>L937</f>
        <v>0</v>
      </c>
      <c r="M984" s="60"/>
      <c r="N984" s="61">
        <f>N937</f>
        <v>0</v>
      </c>
      <c r="O984" s="60"/>
      <c r="P984" s="61">
        <f>P937</f>
        <v>0</v>
      </c>
      <c r="Q984" s="60"/>
      <c r="R984" s="61">
        <f>R937</f>
        <v>0</v>
      </c>
      <c r="S984" s="60"/>
      <c r="T984" s="61">
        <f>T937</f>
        <v>0</v>
      </c>
      <c r="U984" s="60"/>
      <c r="V984" s="61">
        <f>V937</f>
        <v>0</v>
      </c>
      <c r="W984" s="60"/>
      <c r="X984" s="61">
        <f>X937</f>
        <v>0</v>
      </c>
      <c r="Y984" s="60"/>
      <c r="Z984" s="61">
        <f>Z937</f>
        <v>0</v>
      </c>
      <c r="AA984" s="60"/>
      <c r="AB984" s="61">
        <f>AB937</f>
        <v>0</v>
      </c>
      <c r="AC984" s="60"/>
      <c r="AD984" s="61">
        <f>AD937</f>
        <v>0</v>
      </c>
      <c r="AE984" s="60"/>
      <c r="AF984" s="61">
        <f>AF937</f>
        <v>0</v>
      </c>
      <c r="AG984" s="60"/>
      <c r="AH984" s="61">
        <f>AH937</f>
        <v>0</v>
      </c>
      <c r="AI984" s="60"/>
      <c r="AJ984" s="61">
        <f>AJ937</f>
        <v>0</v>
      </c>
      <c r="AK984" s="60"/>
      <c r="AL984" s="61">
        <f>AL937</f>
        <v>0</v>
      </c>
      <c r="AM984" s="60"/>
      <c r="AN984" s="61">
        <f>AN937</f>
        <v>0</v>
      </c>
      <c r="AO984" s="60"/>
      <c r="AP984" s="61">
        <f>AP937</f>
        <v>0</v>
      </c>
      <c r="AQ984" s="60"/>
      <c r="AR984" s="61">
        <f>AR937</f>
        <v>0</v>
      </c>
      <c r="AS984" s="60"/>
    </row>
    <row r="985" spans="1:45" ht="17.100000000000001" hidden="1" customHeight="1" outlineLevel="2" x14ac:dyDescent="0.25">
      <c r="D985" s="4" t="s">
        <v>124</v>
      </c>
      <c r="F985" s="43">
        <f>F987-F984</f>
        <v>0</v>
      </c>
      <c r="H985" s="43">
        <f>H987-H984</f>
        <v>0</v>
      </c>
      <c r="J985" s="43">
        <f>J987-J984</f>
        <v>0</v>
      </c>
      <c r="L985" s="43">
        <f>L987-L984</f>
        <v>0</v>
      </c>
      <c r="N985" s="43">
        <f>N987-N984</f>
        <v>0</v>
      </c>
      <c r="P985" s="43">
        <f>P987-P984</f>
        <v>0</v>
      </c>
      <c r="R985" s="43">
        <f>R987-R984</f>
        <v>0</v>
      </c>
      <c r="T985" s="43">
        <f>T987-T984</f>
        <v>0</v>
      </c>
      <c r="V985" s="43">
        <f>V987-V984</f>
        <v>0</v>
      </c>
      <c r="X985" s="43">
        <f>X987-X984</f>
        <v>0</v>
      </c>
      <c r="Z985" s="43">
        <f>Z987-Z984</f>
        <v>0</v>
      </c>
      <c r="AB985" s="43">
        <f>AB987-AB984</f>
        <v>0</v>
      </c>
      <c r="AD985" s="43">
        <f>AD987-AD984</f>
        <v>0</v>
      </c>
      <c r="AF985" s="43">
        <f>AF987-AF984</f>
        <v>0</v>
      </c>
      <c r="AH985" s="43">
        <f>AH987-AH984</f>
        <v>0</v>
      </c>
      <c r="AJ985" s="43">
        <f>AJ987-AJ984</f>
        <v>0</v>
      </c>
      <c r="AL985" s="43">
        <f>AL987-AL984</f>
        <v>0</v>
      </c>
      <c r="AN985" s="43">
        <f>AN987-AN984</f>
        <v>0</v>
      </c>
      <c r="AP985" s="43">
        <f>AP987-AP984</f>
        <v>0</v>
      </c>
      <c r="AR985" s="43">
        <f>AR987-AR984</f>
        <v>0</v>
      </c>
    </row>
    <row r="986" spans="1:45" ht="17.100000000000001" hidden="1" customHeight="1" outlineLevel="2" x14ac:dyDescent="0.25"/>
    <row r="987" spans="1:45" ht="17.100000000000001" hidden="1" customHeight="1" outlineLevel="2" x14ac:dyDescent="0.25">
      <c r="D987" s="4" t="str">
        <f>D940</f>
        <v/>
      </c>
      <c r="F987" s="43">
        <f>SUM(F940,F967)</f>
        <v>0</v>
      </c>
      <c r="H987" s="43">
        <f>SUM(H940,H967)</f>
        <v>0</v>
      </c>
      <c r="J987" s="43">
        <f>SUM(J940,J967)</f>
        <v>0</v>
      </c>
      <c r="L987" s="43">
        <f>SUM(L940,L967)</f>
        <v>0</v>
      </c>
      <c r="N987" s="43">
        <f>SUM(N940,N967)</f>
        <v>0</v>
      </c>
      <c r="P987" s="43">
        <f>SUM(P940,P967)</f>
        <v>0</v>
      </c>
      <c r="R987" s="43">
        <f>SUM(R940,R967)</f>
        <v>0</v>
      </c>
      <c r="T987" s="43">
        <f>SUM(T940,T967)</f>
        <v>0</v>
      </c>
      <c r="V987" s="43">
        <f>SUM(V940,V967)</f>
        <v>0</v>
      </c>
      <c r="X987" s="43">
        <f>SUM(X940,X967)</f>
        <v>0</v>
      </c>
      <c r="Z987" s="43">
        <f>SUM(Z940,Z967)</f>
        <v>0</v>
      </c>
      <c r="AB987" s="43">
        <f>SUM(AB940,AB967)</f>
        <v>0</v>
      </c>
      <c r="AD987" s="43">
        <f>SUM(AD940,AD967)</f>
        <v>0</v>
      </c>
      <c r="AF987" s="43">
        <f>SUM(AF940,AF967)</f>
        <v>0</v>
      </c>
      <c r="AH987" s="43">
        <f>SUM(AH940,AH967)</f>
        <v>0</v>
      </c>
      <c r="AJ987" s="43">
        <f>SUM(AJ940,AJ967)</f>
        <v>0</v>
      </c>
      <c r="AL987" s="43">
        <f>SUM(AL940,AL967)</f>
        <v>0</v>
      </c>
      <c r="AN987" s="43">
        <f>SUM(AN940,AN967)</f>
        <v>0</v>
      </c>
      <c r="AP987" s="43">
        <f>SUM(AP940,AP967)</f>
        <v>0</v>
      </c>
      <c r="AR987" s="43">
        <f>SUM(AR940,AR967)</f>
        <v>0</v>
      </c>
    </row>
    <row r="988" spans="1:45" ht="17.100000000000001" hidden="1" customHeight="1" outlineLevel="2" x14ac:dyDescent="0.25">
      <c r="D988" s="4" t="str">
        <f>D941</f>
        <v/>
      </c>
      <c r="F988" s="43">
        <f t="shared" ref="F988:F993" si="1286">SUM(F941,F968)</f>
        <v>0</v>
      </c>
      <c r="H988" s="43">
        <f t="shared" ref="H988:J993" si="1287">SUM(H941,H968)</f>
        <v>0</v>
      </c>
      <c r="J988" s="43">
        <f t="shared" si="1287"/>
        <v>0</v>
      </c>
      <c r="L988" s="43">
        <f t="shared" ref="L988:L993" si="1288">SUM(L941,L968)</f>
        <v>0</v>
      </c>
      <c r="N988" s="43">
        <f t="shared" ref="N988:N993" si="1289">SUM(N941,N968)</f>
        <v>0</v>
      </c>
      <c r="P988" s="43">
        <f t="shared" ref="P988:P993" si="1290">SUM(P941,P968)</f>
        <v>0</v>
      </c>
      <c r="R988" s="43">
        <f t="shared" ref="R988:R993" si="1291">SUM(R941,R968)</f>
        <v>0</v>
      </c>
      <c r="T988" s="43">
        <f t="shared" ref="T988:T993" si="1292">SUM(T941,T968)</f>
        <v>0</v>
      </c>
      <c r="V988" s="43">
        <f t="shared" ref="V988:V993" si="1293">SUM(V941,V968)</f>
        <v>0</v>
      </c>
      <c r="X988" s="43">
        <f t="shared" ref="X988:X993" si="1294">SUM(X941,X968)</f>
        <v>0</v>
      </c>
      <c r="Z988" s="43">
        <f t="shared" ref="Z988:Z993" si="1295">SUM(Z941,Z968)</f>
        <v>0</v>
      </c>
      <c r="AB988" s="43">
        <f t="shared" ref="AB988:AB993" si="1296">SUM(AB941,AB968)</f>
        <v>0</v>
      </c>
      <c r="AD988" s="43">
        <f t="shared" ref="AD988:AD993" si="1297">SUM(AD941,AD968)</f>
        <v>0</v>
      </c>
      <c r="AF988" s="43">
        <f t="shared" ref="AF988:AF993" si="1298">SUM(AF941,AF968)</f>
        <v>0</v>
      </c>
      <c r="AH988" s="43">
        <f t="shared" ref="AH988:AH993" si="1299">SUM(AH941,AH968)</f>
        <v>0</v>
      </c>
      <c r="AJ988" s="43">
        <f t="shared" ref="AJ988:AJ993" si="1300">SUM(AJ941,AJ968)</f>
        <v>0</v>
      </c>
      <c r="AL988" s="43">
        <f t="shared" ref="AL988:AL993" si="1301">SUM(AL941,AL968)</f>
        <v>0</v>
      </c>
      <c r="AN988" s="43">
        <f t="shared" ref="AN988:AN993" si="1302">SUM(AN941,AN968)</f>
        <v>0</v>
      </c>
      <c r="AP988" s="43">
        <f t="shared" ref="AP988:AP993" si="1303">SUM(AP941,AP968)</f>
        <v>0</v>
      </c>
      <c r="AR988" s="43">
        <f t="shared" ref="AR988:AR993" si="1304">SUM(AR941,AR968)</f>
        <v>0</v>
      </c>
    </row>
    <row r="989" spans="1:45" ht="17.100000000000001" hidden="1" customHeight="1" outlineLevel="2" x14ac:dyDescent="0.25">
      <c r="D989" s="4" t="str">
        <f t="shared" ref="D989:D994" si="1305">D942</f>
        <v/>
      </c>
      <c r="F989" s="43">
        <f t="shared" si="1286"/>
        <v>0</v>
      </c>
      <c r="H989" s="43">
        <f t="shared" si="1287"/>
        <v>0</v>
      </c>
      <c r="J989" s="43">
        <f t="shared" si="1287"/>
        <v>0</v>
      </c>
      <c r="L989" s="43">
        <f t="shared" si="1288"/>
        <v>0</v>
      </c>
      <c r="N989" s="43">
        <f t="shared" si="1289"/>
        <v>0</v>
      </c>
      <c r="P989" s="43">
        <f t="shared" si="1290"/>
        <v>0</v>
      </c>
      <c r="R989" s="43">
        <f t="shared" si="1291"/>
        <v>0</v>
      </c>
      <c r="T989" s="43">
        <f t="shared" si="1292"/>
        <v>0</v>
      </c>
      <c r="V989" s="43">
        <f t="shared" si="1293"/>
        <v>0</v>
      </c>
      <c r="X989" s="43">
        <f t="shared" si="1294"/>
        <v>0</v>
      </c>
      <c r="Z989" s="43">
        <f t="shared" si="1295"/>
        <v>0</v>
      </c>
      <c r="AB989" s="43">
        <f t="shared" si="1296"/>
        <v>0</v>
      </c>
      <c r="AD989" s="43">
        <f t="shared" si="1297"/>
        <v>0</v>
      </c>
      <c r="AF989" s="43">
        <f t="shared" si="1298"/>
        <v>0</v>
      </c>
      <c r="AH989" s="43">
        <f t="shared" si="1299"/>
        <v>0</v>
      </c>
      <c r="AJ989" s="43">
        <f t="shared" si="1300"/>
        <v>0</v>
      </c>
      <c r="AL989" s="43">
        <f t="shared" si="1301"/>
        <v>0</v>
      </c>
      <c r="AN989" s="43">
        <f t="shared" si="1302"/>
        <v>0</v>
      </c>
      <c r="AP989" s="43">
        <f t="shared" si="1303"/>
        <v>0</v>
      </c>
      <c r="AR989" s="43">
        <f t="shared" si="1304"/>
        <v>0</v>
      </c>
    </row>
    <row r="990" spans="1:45" ht="17.100000000000001" hidden="1" customHeight="1" outlineLevel="2" x14ac:dyDescent="0.25">
      <c r="D990" s="4" t="str">
        <f t="shared" si="1305"/>
        <v/>
      </c>
      <c r="F990" s="43">
        <f t="shared" si="1286"/>
        <v>0</v>
      </c>
      <c r="H990" s="43">
        <f t="shared" si="1287"/>
        <v>0</v>
      </c>
      <c r="J990" s="43">
        <f t="shared" si="1287"/>
        <v>0</v>
      </c>
      <c r="L990" s="43">
        <f t="shared" si="1288"/>
        <v>0</v>
      </c>
      <c r="N990" s="43">
        <f t="shared" si="1289"/>
        <v>0</v>
      </c>
      <c r="P990" s="43">
        <f t="shared" si="1290"/>
        <v>0</v>
      </c>
      <c r="R990" s="43">
        <f t="shared" si="1291"/>
        <v>0</v>
      </c>
      <c r="T990" s="43">
        <f t="shared" si="1292"/>
        <v>0</v>
      </c>
      <c r="V990" s="43">
        <f t="shared" si="1293"/>
        <v>0</v>
      </c>
      <c r="X990" s="43">
        <f t="shared" si="1294"/>
        <v>0</v>
      </c>
      <c r="Z990" s="43">
        <f t="shared" si="1295"/>
        <v>0</v>
      </c>
      <c r="AB990" s="43">
        <f t="shared" si="1296"/>
        <v>0</v>
      </c>
      <c r="AD990" s="43">
        <f t="shared" si="1297"/>
        <v>0</v>
      </c>
      <c r="AF990" s="43">
        <f t="shared" si="1298"/>
        <v>0</v>
      </c>
      <c r="AH990" s="43">
        <f t="shared" si="1299"/>
        <v>0</v>
      </c>
      <c r="AJ990" s="43">
        <f t="shared" si="1300"/>
        <v>0</v>
      </c>
      <c r="AL990" s="43">
        <f t="shared" si="1301"/>
        <v>0</v>
      </c>
      <c r="AN990" s="43">
        <f t="shared" si="1302"/>
        <v>0</v>
      </c>
      <c r="AP990" s="43">
        <f t="shared" si="1303"/>
        <v>0</v>
      </c>
      <c r="AR990" s="43">
        <f t="shared" si="1304"/>
        <v>0</v>
      </c>
    </row>
    <row r="991" spans="1:45" ht="17.100000000000001" hidden="1" customHeight="1" outlineLevel="2" x14ac:dyDescent="0.25">
      <c r="D991" s="4" t="str">
        <f t="shared" si="1305"/>
        <v/>
      </c>
      <c r="F991" s="43">
        <f t="shared" si="1286"/>
        <v>0</v>
      </c>
      <c r="H991" s="43">
        <f t="shared" si="1287"/>
        <v>0</v>
      </c>
      <c r="J991" s="43">
        <f t="shared" si="1287"/>
        <v>0</v>
      </c>
      <c r="L991" s="43">
        <f t="shared" si="1288"/>
        <v>0</v>
      </c>
      <c r="N991" s="43">
        <f t="shared" si="1289"/>
        <v>0</v>
      </c>
      <c r="P991" s="43">
        <f t="shared" si="1290"/>
        <v>0</v>
      </c>
      <c r="R991" s="43">
        <f t="shared" si="1291"/>
        <v>0</v>
      </c>
      <c r="T991" s="43">
        <f t="shared" si="1292"/>
        <v>0</v>
      </c>
      <c r="V991" s="43">
        <f t="shared" si="1293"/>
        <v>0</v>
      </c>
      <c r="X991" s="43">
        <f t="shared" si="1294"/>
        <v>0</v>
      </c>
      <c r="Z991" s="43">
        <f t="shared" si="1295"/>
        <v>0</v>
      </c>
      <c r="AB991" s="43">
        <f t="shared" si="1296"/>
        <v>0</v>
      </c>
      <c r="AD991" s="43">
        <f t="shared" si="1297"/>
        <v>0</v>
      </c>
      <c r="AF991" s="43">
        <f t="shared" si="1298"/>
        <v>0</v>
      </c>
      <c r="AH991" s="43">
        <f t="shared" si="1299"/>
        <v>0</v>
      </c>
      <c r="AJ991" s="43">
        <f t="shared" si="1300"/>
        <v>0</v>
      </c>
      <c r="AL991" s="43">
        <f t="shared" si="1301"/>
        <v>0</v>
      </c>
      <c r="AN991" s="43">
        <f t="shared" si="1302"/>
        <v>0</v>
      </c>
      <c r="AP991" s="43">
        <f t="shared" si="1303"/>
        <v>0</v>
      </c>
      <c r="AR991" s="43">
        <f t="shared" si="1304"/>
        <v>0</v>
      </c>
    </row>
    <row r="992" spans="1:45" ht="17.100000000000001" hidden="1" customHeight="1" outlineLevel="2" x14ac:dyDescent="0.25">
      <c r="D992" s="4" t="str">
        <f t="shared" si="1305"/>
        <v/>
      </c>
      <c r="F992" s="43">
        <f t="shared" si="1286"/>
        <v>0</v>
      </c>
      <c r="H992" s="43">
        <f t="shared" si="1287"/>
        <v>0</v>
      </c>
      <c r="J992" s="43">
        <f t="shared" si="1287"/>
        <v>0</v>
      </c>
      <c r="L992" s="43">
        <f t="shared" si="1288"/>
        <v>0</v>
      </c>
      <c r="N992" s="43">
        <f t="shared" si="1289"/>
        <v>0</v>
      </c>
      <c r="P992" s="43">
        <f t="shared" si="1290"/>
        <v>0</v>
      </c>
      <c r="R992" s="43">
        <f t="shared" si="1291"/>
        <v>0</v>
      </c>
      <c r="T992" s="43">
        <f t="shared" si="1292"/>
        <v>0</v>
      </c>
      <c r="V992" s="43">
        <f t="shared" si="1293"/>
        <v>0</v>
      </c>
      <c r="X992" s="43">
        <f t="shared" si="1294"/>
        <v>0</v>
      </c>
      <c r="Z992" s="43">
        <f t="shared" si="1295"/>
        <v>0</v>
      </c>
      <c r="AB992" s="43">
        <f t="shared" si="1296"/>
        <v>0</v>
      </c>
      <c r="AD992" s="43">
        <f t="shared" si="1297"/>
        <v>0</v>
      </c>
      <c r="AF992" s="43">
        <f t="shared" si="1298"/>
        <v>0</v>
      </c>
      <c r="AH992" s="43">
        <f t="shared" si="1299"/>
        <v>0</v>
      </c>
      <c r="AJ992" s="43">
        <f t="shared" si="1300"/>
        <v>0</v>
      </c>
      <c r="AL992" s="43">
        <f t="shared" si="1301"/>
        <v>0</v>
      </c>
      <c r="AN992" s="43">
        <f t="shared" si="1302"/>
        <v>0</v>
      </c>
      <c r="AP992" s="43">
        <f t="shared" si="1303"/>
        <v>0</v>
      </c>
      <c r="AR992" s="43">
        <f t="shared" si="1304"/>
        <v>0</v>
      </c>
    </row>
    <row r="993" spans="1:45" ht="17.100000000000001" hidden="1" customHeight="1" outlineLevel="2" x14ac:dyDescent="0.25">
      <c r="D993" s="4" t="str">
        <f t="shared" si="1305"/>
        <v/>
      </c>
      <c r="F993" s="43">
        <f t="shared" si="1286"/>
        <v>0</v>
      </c>
      <c r="H993" s="43">
        <f t="shared" si="1287"/>
        <v>0</v>
      </c>
      <c r="J993" s="43">
        <f t="shared" si="1287"/>
        <v>0</v>
      </c>
      <c r="L993" s="43">
        <f t="shared" si="1288"/>
        <v>0</v>
      </c>
      <c r="N993" s="43">
        <f t="shared" si="1289"/>
        <v>0</v>
      </c>
      <c r="P993" s="43">
        <f t="shared" si="1290"/>
        <v>0</v>
      </c>
      <c r="R993" s="43">
        <f t="shared" si="1291"/>
        <v>0</v>
      </c>
      <c r="T993" s="43">
        <f t="shared" si="1292"/>
        <v>0</v>
      </c>
      <c r="V993" s="43">
        <f t="shared" si="1293"/>
        <v>0</v>
      </c>
      <c r="X993" s="43">
        <f t="shared" si="1294"/>
        <v>0</v>
      </c>
      <c r="Z993" s="43">
        <f t="shared" si="1295"/>
        <v>0</v>
      </c>
      <c r="AB993" s="43">
        <f t="shared" si="1296"/>
        <v>0</v>
      </c>
      <c r="AD993" s="43">
        <f t="shared" si="1297"/>
        <v>0</v>
      </c>
      <c r="AF993" s="43">
        <f t="shared" si="1298"/>
        <v>0</v>
      </c>
      <c r="AH993" s="43">
        <f t="shared" si="1299"/>
        <v>0</v>
      </c>
      <c r="AJ993" s="43">
        <f t="shared" si="1300"/>
        <v>0</v>
      </c>
      <c r="AL993" s="43">
        <f t="shared" si="1301"/>
        <v>0</v>
      </c>
      <c r="AN993" s="43">
        <f t="shared" si="1302"/>
        <v>0</v>
      </c>
      <c r="AP993" s="43">
        <f t="shared" si="1303"/>
        <v>0</v>
      </c>
      <c r="AR993" s="43">
        <f t="shared" si="1304"/>
        <v>0</v>
      </c>
    </row>
    <row r="994" spans="1:45" s="5" customFormat="1" ht="17.100000000000001" hidden="1" customHeight="1" outlineLevel="2" x14ac:dyDescent="0.25">
      <c r="A994" s="58"/>
      <c r="B994" s="58"/>
      <c r="C994" s="58"/>
      <c r="D994" s="58" t="str">
        <f t="shared" si="1305"/>
        <v/>
      </c>
      <c r="E994" s="60"/>
      <c r="F994" s="61">
        <f>SUM(F987:F993)</f>
        <v>0</v>
      </c>
      <c r="G994" s="60"/>
      <c r="H994" s="61">
        <f>SUM(H987:H993)</f>
        <v>0</v>
      </c>
      <c r="I994" s="60"/>
      <c r="J994" s="61">
        <f>SUM(J987:J993)</f>
        <v>0</v>
      </c>
      <c r="K994" s="60"/>
      <c r="L994" s="61">
        <f>SUM(L987:L993)</f>
        <v>0</v>
      </c>
      <c r="M994" s="60"/>
      <c r="N994" s="61">
        <f>SUM(N987:N993)</f>
        <v>0</v>
      </c>
      <c r="O994" s="60"/>
      <c r="P994" s="61">
        <f>SUM(P987:P993)</f>
        <v>0</v>
      </c>
      <c r="Q994" s="60"/>
      <c r="R994" s="61">
        <f>SUM(R987:R993)</f>
        <v>0</v>
      </c>
      <c r="S994" s="60"/>
      <c r="T994" s="61">
        <f>SUM(T987:T993)</f>
        <v>0</v>
      </c>
      <c r="U994" s="60"/>
      <c r="V994" s="61">
        <f>SUM(V987:V993)</f>
        <v>0</v>
      </c>
      <c r="W994" s="60"/>
      <c r="X994" s="61">
        <f>SUM(X987:X993)</f>
        <v>0</v>
      </c>
      <c r="Y994" s="60"/>
      <c r="Z994" s="61">
        <f>SUM(Z987:Z993)</f>
        <v>0</v>
      </c>
      <c r="AA994" s="60"/>
      <c r="AB994" s="61">
        <f>SUM(AB987:AB993)</f>
        <v>0</v>
      </c>
      <c r="AC994" s="60"/>
      <c r="AD994" s="61">
        <f>SUM(AD987:AD993)</f>
        <v>0</v>
      </c>
      <c r="AE994" s="60"/>
      <c r="AF994" s="61">
        <f>SUM(AF987:AF993)</f>
        <v>0</v>
      </c>
      <c r="AG994" s="60"/>
      <c r="AH994" s="61">
        <f>SUM(AH987:AH993)</f>
        <v>0</v>
      </c>
      <c r="AI994" s="60"/>
      <c r="AJ994" s="61">
        <f>SUM(AJ987:AJ993)</f>
        <v>0</v>
      </c>
      <c r="AK994" s="60"/>
      <c r="AL994" s="61">
        <f>SUM(AL987:AL993)</f>
        <v>0</v>
      </c>
      <c r="AM994" s="60"/>
      <c r="AN994" s="61">
        <f>SUM(AN987:AN993)</f>
        <v>0</v>
      </c>
      <c r="AO994" s="60"/>
      <c r="AP994" s="61">
        <f>SUM(AP987:AP993)</f>
        <v>0</v>
      </c>
      <c r="AQ994" s="60"/>
      <c r="AR994" s="61">
        <f>SUM(AR987:AR993)</f>
        <v>0</v>
      </c>
      <c r="AS994" s="60"/>
    </row>
    <row r="995" spans="1:45" ht="17.100000000000001" hidden="1" customHeight="1" outlineLevel="2" x14ac:dyDescent="0.25"/>
    <row r="996" spans="1:45" s="5" customFormat="1" ht="17.100000000000001" hidden="1" customHeight="1" outlineLevel="2" x14ac:dyDescent="0.25">
      <c r="A996" s="58"/>
      <c r="B996" s="58"/>
      <c r="C996" s="58"/>
      <c r="D996" s="58" t="e">
        <f>D950</f>
        <v>#N/A</v>
      </c>
      <c r="E996" s="60"/>
      <c r="F996" s="61">
        <f>F950</f>
        <v>0</v>
      </c>
      <c r="G996" s="60"/>
      <c r="H996" s="61">
        <f>H950</f>
        <v>0</v>
      </c>
      <c r="I996" s="60"/>
      <c r="J996" s="61">
        <f>J950</f>
        <v>0</v>
      </c>
      <c r="K996" s="60"/>
      <c r="L996" s="61">
        <f>L950</f>
        <v>0</v>
      </c>
      <c r="M996" s="60"/>
      <c r="N996" s="61">
        <f>N950</f>
        <v>0</v>
      </c>
      <c r="O996" s="60"/>
      <c r="P996" s="61">
        <f>P950</f>
        <v>0</v>
      </c>
      <c r="Q996" s="60"/>
      <c r="R996" s="61">
        <f>R950</f>
        <v>0</v>
      </c>
      <c r="S996" s="60"/>
      <c r="T996" s="61">
        <f>T950</f>
        <v>0</v>
      </c>
      <c r="U996" s="60"/>
      <c r="V996" s="61">
        <f>V950</f>
        <v>0</v>
      </c>
      <c r="W996" s="60"/>
      <c r="X996" s="61">
        <f>X950</f>
        <v>0</v>
      </c>
      <c r="Y996" s="60"/>
      <c r="Z996" s="61">
        <f>Z950</f>
        <v>0</v>
      </c>
      <c r="AA996" s="60"/>
      <c r="AB996" s="61">
        <f>AB950</f>
        <v>0</v>
      </c>
      <c r="AC996" s="60"/>
      <c r="AD996" s="61">
        <f>AD950</f>
        <v>0</v>
      </c>
      <c r="AE996" s="60"/>
      <c r="AF996" s="61">
        <f>AF950</f>
        <v>0</v>
      </c>
      <c r="AG996" s="60"/>
      <c r="AH996" s="61">
        <f>AH950</f>
        <v>0</v>
      </c>
      <c r="AI996" s="60"/>
      <c r="AJ996" s="61">
        <f>AJ950</f>
        <v>0</v>
      </c>
      <c r="AK996" s="60"/>
      <c r="AL996" s="61">
        <f>AL950</f>
        <v>0</v>
      </c>
      <c r="AM996" s="60"/>
      <c r="AN996" s="61">
        <f>AN950</f>
        <v>0</v>
      </c>
      <c r="AO996" s="60"/>
      <c r="AP996" s="61">
        <f>AP950</f>
        <v>0</v>
      </c>
      <c r="AQ996" s="60"/>
      <c r="AR996" s="61">
        <f>AR950</f>
        <v>0</v>
      </c>
      <c r="AS996" s="60"/>
    </row>
    <row r="997" spans="1:45" ht="17.100000000000001" hidden="1" customHeight="1" outlineLevel="2" x14ac:dyDescent="0.25">
      <c r="D997" s="4" t="s">
        <v>124</v>
      </c>
      <c r="F997" s="43">
        <f>F999-F996</f>
        <v>0</v>
      </c>
      <c r="H997" s="43">
        <f>H999-H996</f>
        <v>0</v>
      </c>
      <c r="J997" s="43">
        <f>J999-J996</f>
        <v>0</v>
      </c>
      <c r="L997" s="43">
        <f>L999-L996</f>
        <v>0</v>
      </c>
      <c r="N997" s="43">
        <f>N999-N996</f>
        <v>0</v>
      </c>
      <c r="P997" s="43">
        <f>P999-P996</f>
        <v>0</v>
      </c>
      <c r="R997" s="43">
        <f>R999-R996</f>
        <v>0</v>
      </c>
      <c r="T997" s="43">
        <f>T999-T996</f>
        <v>0</v>
      </c>
      <c r="V997" s="43">
        <f>V999-V996</f>
        <v>0</v>
      </c>
      <c r="X997" s="43">
        <f>X999-X996</f>
        <v>0</v>
      </c>
      <c r="Z997" s="43">
        <f>Z999-Z996</f>
        <v>0</v>
      </c>
      <c r="AB997" s="43">
        <f>AB999-AB996</f>
        <v>0</v>
      </c>
      <c r="AD997" s="43">
        <f>AD999-AD996</f>
        <v>0</v>
      </c>
      <c r="AF997" s="43">
        <f>AF999-AF996</f>
        <v>0</v>
      </c>
      <c r="AH997" s="43">
        <f>AH999-AH996</f>
        <v>0</v>
      </c>
      <c r="AJ997" s="43">
        <f>AJ999-AJ996</f>
        <v>0</v>
      </c>
      <c r="AL997" s="43">
        <f>AL999-AL996</f>
        <v>0</v>
      </c>
      <c r="AN997" s="43">
        <f>AN999-AN996</f>
        <v>0</v>
      </c>
      <c r="AP997" s="43">
        <f>AP999-AP996</f>
        <v>0</v>
      </c>
      <c r="AR997" s="43">
        <f>AR999-AR996</f>
        <v>0</v>
      </c>
    </row>
    <row r="998" spans="1:45" ht="17.100000000000001" hidden="1" customHeight="1" outlineLevel="2" x14ac:dyDescent="0.25"/>
    <row r="999" spans="1:45" ht="17.100000000000001" hidden="1" customHeight="1" outlineLevel="2" x14ac:dyDescent="0.25">
      <c r="D999" s="4" t="str">
        <f t="shared" ref="D999:D1005" si="1306">D953</f>
        <v/>
      </c>
      <c r="F999" s="43">
        <f>SUM(F953,F975)</f>
        <v>0</v>
      </c>
      <c r="H999" s="43">
        <f>SUM(H953,H975)</f>
        <v>0</v>
      </c>
      <c r="J999" s="43">
        <f>SUM(J953,J975)</f>
        <v>0</v>
      </c>
      <c r="L999" s="43">
        <f>SUM(L953,L975)</f>
        <v>0</v>
      </c>
      <c r="N999" s="43">
        <f>SUM(N953,N975)</f>
        <v>0</v>
      </c>
      <c r="P999" s="43">
        <f>SUM(P953,P975)</f>
        <v>0</v>
      </c>
      <c r="R999" s="43">
        <f>SUM(R953,R975)</f>
        <v>0</v>
      </c>
      <c r="T999" s="43">
        <f>SUM(T953,T975)</f>
        <v>0</v>
      </c>
      <c r="V999" s="43">
        <f>SUM(V953,V975)</f>
        <v>0</v>
      </c>
      <c r="X999" s="43">
        <f>SUM(X953,X975)</f>
        <v>0</v>
      </c>
      <c r="Z999" s="43">
        <f>SUM(Z953,Z975)</f>
        <v>0</v>
      </c>
      <c r="AB999" s="43">
        <f>SUM(AB953,AB975)</f>
        <v>0</v>
      </c>
      <c r="AD999" s="43">
        <f>SUM(AD953,AD975)</f>
        <v>0</v>
      </c>
      <c r="AF999" s="43">
        <f>SUM(AF953,AF975)</f>
        <v>0</v>
      </c>
      <c r="AH999" s="43">
        <f>SUM(AH953,AH975)</f>
        <v>0</v>
      </c>
      <c r="AJ999" s="43">
        <f>SUM(AJ953,AJ975)</f>
        <v>0</v>
      </c>
      <c r="AL999" s="43">
        <f>SUM(AL953,AL975)</f>
        <v>0</v>
      </c>
      <c r="AN999" s="43">
        <f>SUM(AN953,AN975)</f>
        <v>0</v>
      </c>
      <c r="AP999" s="43">
        <f>SUM(AP953,AP975)</f>
        <v>0</v>
      </c>
      <c r="AR999" s="43">
        <f>SUM(AR953,AR975)</f>
        <v>0</v>
      </c>
    </row>
    <row r="1000" spans="1:45" ht="17.100000000000001" hidden="1" customHeight="1" outlineLevel="2" x14ac:dyDescent="0.25">
      <c r="D1000" s="4" t="str">
        <f t="shared" si="1306"/>
        <v/>
      </c>
      <c r="F1000" s="43">
        <f t="shared" ref="F1000:F1004" si="1307">SUM(F954,F976)</f>
        <v>0</v>
      </c>
      <c r="H1000" s="43">
        <f t="shared" ref="H1000:J1004" si="1308">SUM(H954,H976)</f>
        <v>0</v>
      </c>
      <c r="J1000" s="43">
        <f t="shared" si="1308"/>
        <v>0</v>
      </c>
      <c r="L1000" s="43">
        <f t="shared" ref="L1000:L1004" si="1309">SUM(L954,L976)</f>
        <v>0</v>
      </c>
      <c r="N1000" s="43">
        <f t="shared" ref="N1000:N1004" si="1310">SUM(N954,N976)</f>
        <v>0</v>
      </c>
      <c r="P1000" s="43">
        <f t="shared" ref="P1000:P1004" si="1311">SUM(P954,P976)</f>
        <v>0</v>
      </c>
      <c r="R1000" s="43">
        <f t="shared" ref="R1000:R1004" si="1312">SUM(R954,R976)</f>
        <v>0</v>
      </c>
      <c r="T1000" s="43">
        <f t="shared" ref="T1000:T1004" si="1313">SUM(T954,T976)</f>
        <v>0</v>
      </c>
      <c r="V1000" s="43">
        <f t="shared" ref="V1000:V1004" si="1314">SUM(V954,V976)</f>
        <v>0</v>
      </c>
      <c r="X1000" s="43">
        <f t="shared" ref="X1000:X1004" si="1315">SUM(X954,X976)</f>
        <v>0</v>
      </c>
      <c r="Z1000" s="43">
        <f t="shared" ref="Z1000:Z1004" si="1316">SUM(Z954,Z976)</f>
        <v>0</v>
      </c>
      <c r="AB1000" s="43">
        <f t="shared" ref="AB1000:AB1004" si="1317">SUM(AB954,AB976)</f>
        <v>0</v>
      </c>
      <c r="AD1000" s="43">
        <f t="shared" ref="AD1000:AD1004" si="1318">SUM(AD954,AD976)</f>
        <v>0</v>
      </c>
      <c r="AF1000" s="43">
        <f t="shared" ref="AF1000:AF1004" si="1319">SUM(AF954,AF976)</f>
        <v>0</v>
      </c>
      <c r="AH1000" s="43">
        <f t="shared" ref="AH1000:AH1004" si="1320">SUM(AH954,AH976)</f>
        <v>0</v>
      </c>
      <c r="AJ1000" s="43">
        <f t="shared" ref="AJ1000:AJ1004" si="1321">SUM(AJ954,AJ976)</f>
        <v>0</v>
      </c>
      <c r="AL1000" s="43">
        <f t="shared" ref="AL1000:AL1004" si="1322">SUM(AL954,AL976)</f>
        <v>0</v>
      </c>
      <c r="AN1000" s="43">
        <f t="shared" ref="AN1000:AN1004" si="1323">SUM(AN954,AN976)</f>
        <v>0</v>
      </c>
      <c r="AP1000" s="43">
        <f t="shared" ref="AP1000:AP1004" si="1324">SUM(AP954,AP976)</f>
        <v>0</v>
      </c>
      <c r="AR1000" s="43">
        <f t="shared" ref="AR1000:AR1004" si="1325">SUM(AR954,AR976)</f>
        <v>0</v>
      </c>
    </row>
    <row r="1001" spans="1:45" ht="17.100000000000001" hidden="1" customHeight="1" outlineLevel="2" x14ac:dyDescent="0.25">
      <c r="D1001" s="4" t="str">
        <f t="shared" si="1306"/>
        <v/>
      </c>
      <c r="F1001" s="43">
        <f t="shared" si="1307"/>
        <v>0</v>
      </c>
      <c r="H1001" s="43">
        <f t="shared" si="1308"/>
        <v>0</v>
      </c>
      <c r="J1001" s="43">
        <f t="shared" si="1308"/>
        <v>0</v>
      </c>
      <c r="L1001" s="43">
        <f t="shared" si="1309"/>
        <v>0</v>
      </c>
      <c r="N1001" s="43">
        <f t="shared" si="1310"/>
        <v>0</v>
      </c>
      <c r="P1001" s="43">
        <f t="shared" si="1311"/>
        <v>0</v>
      </c>
      <c r="R1001" s="43">
        <f t="shared" si="1312"/>
        <v>0</v>
      </c>
      <c r="T1001" s="43">
        <f t="shared" si="1313"/>
        <v>0</v>
      </c>
      <c r="V1001" s="43">
        <f t="shared" si="1314"/>
        <v>0</v>
      </c>
      <c r="X1001" s="43">
        <f t="shared" si="1315"/>
        <v>0</v>
      </c>
      <c r="Z1001" s="43">
        <f t="shared" si="1316"/>
        <v>0</v>
      </c>
      <c r="AB1001" s="43">
        <f t="shared" si="1317"/>
        <v>0</v>
      </c>
      <c r="AD1001" s="43">
        <f t="shared" si="1318"/>
        <v>0</v>
      </c>
      <c r="AF1001" s="43">
        <f t="shared" si="1319"/>
        <v>0</v>
      </c>
      <c r="AH1001" s="43">
        <f t="shared" si="1320"/>
        <v>0</v>
      </c>
      <c r="AJ1001" s="43">
        <f t="shared" si="1321"/>
        <v>0</v>
      </c>
      <c r="AL1001" s="43">
        <f t="shared" si="1322"/>
        <v>0</v>
      </c>
      <c r="AN1001" s="43">
        <f t="shared" si="1323"/>
        <v>0</v>
      </c>
      <c r="AP1001" s="43">
        <f t="shared" si="1324"/>
        <v>0</v>
      </c>
      <c r="AR1001" s="43">
        <f t="shared" si="1325"/>
        <v>0</v>
      </c>
    </row>
    <row r="1002" spans="1:45" ht="17.100000000000001" hidden="1" customHeight="1" outlineLevel="2" x14ac:dyDescent="0.25">
      <c r="D1002" s="4" t="str">
        <f t="shared" si="1306"/>
        <v/>
      </c>
      <c r="F1002" s="43">
        <f t="shared" si="1307"/>
        <v>0</v>
      </c>
      <c r="H1002" s="43">
        <f t="shared" si="1308"/>
        <v>0</v>
      </c>
      <c r="J1002" s="43">
        <f t="shared" si="1308"/>
        <v>0</v>
      </c>
      <c r="L1002" s="43">
        <f t="shared" si="1309"/>
        <v>0</v>
      </c>
      <c r="N1002" s="43">
        <f t="shared" si="1310"/>
        <v>0</v>
      </c>
      <c r="P1002" s="43">
        <f t="shared" si="1311"/>
        <v>0</v>
      </c>
      <c r="R1002" s="43">
        <f t="shared" si="1312"/>
        <v>0</v>
      </c>
      <c r="T1002" s="43">
        <f t="shared" si="1313"/>
        <v>0</v>
      </c>
      <c r="V1002" s="43">
        <f t="shared" si="1314"/>
        <v>0</v>
      </c>
      <c r="X1002" s="43">
        <f t="shared" si="1315"/>
        <v>0</v>
      </c>
      <c r="Z1002" s="43">
        <f t="shared" si="1316"/>
        <v>0</v>
      </c>
      <c r="AB1002" s="43">
        <f t="shared" si="1317"/>
        <v>0</v>
      </c>
      <c r="AD1002" s="43">
        <f t="shared" si="1318"/>
        <v>0</v>
      </c>
      <c r="AF1002" s="43">
        <f t="shared" si="1319"/>
        <v>0</v>
      </c>
      <c r="AH1002" s="43">
        <f t="shared" si="1320"/>
        <v>0</v>
      </c>
      <c r="AJ1002" s="43">
        <f t="shared" si="1321"/>
        <v>0</v>
      </c>
      <c r="AL1002" s="43">
        <f t="shared" si="1322"/>
        <v>0</v>
      </c>
      <c r="AN1002" s="43">
        <f t="shared" si="1323"/>
        <v>0</v>
      </c>
      <c r="AP1002" s="43">
        <f t="shared" si="1324"/>
        <v>0</v>
      </c>
      <c r="AR1002" s="43">
        <f t="shared" si="1325"/>
        <v>0</v>
      </c>
    </row>
    <row r="1003" spans="1:45" ht="17.100000000000001" hidden="1" customHeight="1" outlineLevel="2" x14ac:dyDescent="0.25">
      <c r="D1003" s="4" t="str">
        <f t="shared" si="1306"/>
        <v/>
      </c>
      <c r="F1003" s="43">
        <f t="shared" si="1307"/>
        <v>0</v>
      </c>
      <c r="H1003" s="43">
        <f t="shared" si="1308"/>
        <v>0</v>
      </c>
      <c r="J1003" s="43">
        <f t="shared" si="1308"/>
        <v>0</v>
      </c>
      <c r="L1003" s="43">
        <f t="shared" si="1309"/>
        <v>0</v>
      </c>
      <c r="N1003" s="43">
        <f t="shared" si="1310"/>
        <v>0</v>
      </c>
      <c r="P1003" s="43">
        <f t="shared" si="1311"/>
        <v>0</v>
      </c>
      <c r="R1003" s="43">
        <f t="shared" si="1312"/>
        <v>0</v>
      </c>
      <c r="T1003" s="43">
        <f t="shared" si="1313"/>
        <v>0</v>
      </c>
      <c r="V1003" s="43">
        <f t="shared" si="1314"/>
        <v>0</v>
      </c>
      <c r="X1003" s="43">
        <f t="shared" si="1315"/>
        <v>0</v>
      </c>
      <c r="Z1003" s="43">
        <f t="shared" si="1316"/>
        <v>0</v>
      </c>
      <c r="AB1003" s="43">
        <f t="shared" si="1317"/>
        <v>0</v>
      </c>
      <c r="AD1003" s="43">
        <f t="shared" si="1318"/>
        <v>0</v>
      </c>
      <c r="AF1003" s="43">
        <f t="shared" si="1319"/>
        <v>0</v>
      </c>
      <c r="AH1003" s="43">
        <f t="shared" si="1320"/>
        <v>0</v>
      </c>
      <c r="AJ1003" s="43">
        <f t="shared" si="1321"/>
        <v>0</v>
      </c>
      <c r="AL1003" s="43">
        <f t="shared" si="1322"/>
        <v>0</v>
      </c>
      <c r="AN1003" s="43">
        <f t="shared" si="1323"/>
        <v>0</v>
      </c>
      <c r="AP1003" s="43">
        <f t="shared" si="1324"/>
        <v>0</v>
      </c>
      <c r="AR1003" s="43">
        <f t="shared" si="1325"/>
        <v>0</v>
      </c>
    </row>
    <row r="1004" spans="1:45" ht="17.100000000000001" hidden="1" customHeight="1" outlineLevel="2" x14ac:dyDescent="0.25">
      <c r="D1004" s="4" t="str">
        <f t="shared" si="1306"/>
        <v/>
      </c>
      <c r="F1004" s="43">
        <f t="shared" si="1307"/>
        <v>0</v>
      </c>
      <c r="H1004" s="43">
        <f t="shared" si="1308"/>
        <v>0</v>
      </c>
      <c r="J1004" s="43">
        <f t="shared" si="1308"/>
        <v>0</v>
      </c>
      <c r="L1004" s="43">
        <f t="shared" si="1309"/>
        <v>0</v>
      </c>
      <c r="N1004" s="43">
        <f t="shared" si="1310"/>
        <v>0</v>
      </c>
      <c r="P1004" s="43">
        <f t="shared" si="1311"/>
        <v>0</v>
      </c>
      <c r="R1004" s="43">
        <f t="shared" si="1312"/>
        <v>0</v>
      </c>
      <c r="T1004" s="43">
        <f t="shared" si="1313"/>
        <v>0</v>
      </c>
      <c r="V1004" s="43">
        <f t="shared" si="1314"/>
        <v>0</v>
      </c>
      <c r="X1004" s="43">
        <f t="shared" si="1315"/>
        <v>0</v>
      </c>
      <c r="Z1004" s="43">
        <f t="shared" si="1316"/>
        <v>0</v>
      </c>
      <c r="AB1004" s="43">
        <f t="shared" si="1317"/>
        <v>0</v>
      </c>
      <c r="AD1004" s="43">
        <f t="shared" si="1318"/>
        <v>0</v>
      </c>
      <c r="AF1004" s="43">
        <f t="shared" si="1319"/>
        <v>0</v>
      </c>
      <c r="AH1004" s="43">
        <f t="shared" si="1320"/>
        <v>0</v>
      </c>
      <c r="AJ1004" s="43">
        <f t="shared" si="1321"/>
        <v>0</v>
      </c>
      <c r="AL1004" s="43">
        <f t="shared" si="1322"/>
        <v>0</v>
      </c>
      <c r="AN1004" s="43">
        <f t="shared" si="1323"/>
        <v>0</v>
      </c>
      <c r="AP1004" s="43">
        <f t="shared" si="1324"/>
        <v>0</v>
      </c>
      <c r="AR1004" s="43">
        <f t="shared" si="1325"/>
        <v>0</v>
      </c>
    </row>
    <row r="1005" spans="1:45" s="5" customFormat="1" ht="17.100000000000001" hidden="1" customHeight="1" outlineLevel="2" x14ac:dyDescent="0.25">
      <c r="A1005" s="58"/>
      <c r="B1005" s="58"/>
      <c r="C1005" s="58"/>
      <c r="D1005" s="58" t="str">
        <f t="shared" si="1306"/>
        <v/>
      </c>
      <c r="E1005" s="60"/>
      <c r="F1005" s="61">
        <f>SUM(F999:F1004)</f>
        <v>0</v>
      </c>
      <c r="G1005" s="60"/>
      <c r="H1005" s="61">
        <f>SUM(H999:H1004)</f>
        <v>0</v>
      </c>
      <c r="I1005" s="60"/>
      <c r="J1005" s="61">
        <f>SUM(J999:J1004)</f>
        <v>0</v>
      </c>
      <c r="K1005" s="60"/>
      <c r="L1005" s="61">
        <f>SUM(L999:L1004)</f>
        <v>0</v>
      </c>
      <c r="M1005" s="60"/>
      <c r="N1005" s="61">
        <f>SUM(N999:N1004)</f>
        <v>0</v>
      </c>
      <c r="O1005" s="60"/>
      <c r="P1005" s="61">
        <f>SUM(P999:P1004)</f>
        <v>0</v>
      </c>
      <c r="Q1005" s="60"/>
      <c r="R1005" s="61">
        <f>SUM(R999:R1004)</f>
        <v>0</v>
      </c>
      <c r="S1005" s="60"/>
      <c r="T1005" s="61">
        <f>SUM(T999:T1004)</f>
        <v>0</v>
      </c>
      <c r="U1005" s="60"/>
      <c r="V1005" s="61">
        <f>SUM(V999:V1004)</f>
        <v>0</v>
      </c>
      <c r="W1005" s="60"/>
      <c r="X1005" s="61">
        <f>SUM(X999:X1004)</f>
        <v>0</v>
      </c>
      <c r="Y1005" s="60"/>
      <c r="Z1005" s="61">
        <f>SUM(Z999:Z1004)</f>
        <v>0</v>
      </c>
      <c r="AA1005" s="60"/>
      <c r="AB1005" s="61">
        <f>SUM(AB999:AB1004)</f>
        <v>0</v>
      </c>
      <c r="AC1005" s="60"/>
      <c r="AD1005" s="61">
        <f>SUM(AD999:AD1004)</f>
        <v>0</v>
      </c>
      <c r="AE1005" s="60"/>
      <c r="AF1005" s="61">
        <f>SUM(AF999:AF1004)</f>
        <v>0</v>
      </c>
      <c r="AG1005" s="60"/>
      <c r="AH1005" s="61">
        <f>SUM(AH999:AH1004)</f>
        <v>0</v>
      </c>
      <c r="AI1005" s="60"/>
      <c r="AJ1005" s="61">
        <f>SUM(AJ999:AJ1004)</f>
        <v>0</v>
      </c>
      <c r="AK1005" s="60"/>
      <c r="AL1005" s="61">
        <f>SUM(AL999:AL1004)</f>
        <v>0</v>
      </c>
      <c r="AM1005" s="60"/>
      <c r="AN1005" s="61">
        <f>SUM(AN999:AN1004)</f>
        <v>0</v>
      </c>
      <c r="AO1005" s="60"/>
      <c r="AP1005" s="61">
        <f>SUM(AP999:AP1004)</f>
        <v>0</v>
      </c>
      <c r="AQ1005" s="60"/>
      <c r="AR1005" s="61">
        <f>SUM(AR999:AR1004)</f>
        <v>0</v>
      </c>
      <c r="AS1005" s="60"/>
    </row>
    <row r="1006" spans="1:45" ht="17.100000000000001" hidden="1" customHeight="1" outlineLevel="2" x14ac:dyDescent="0.25"/>
    <row r="1007" spans="1:45" s="5" customFormat="1" ht="17.100000000000001" hidden="1" customHeight="1" outlineLevel="2" x14ac:dyDescent="0.25">
      <c r="A1007" s="58"/>
      <c r="B1007" s="58"/>
      <c r="C1007" s="58"/>
      <c r="D1007" s="58" t="str">
        <f>D962</f>
        <v/>
      </c>
      <c r="E1007" s="60"/>
      <c r="F1007" s="61">
        <f>SUM(F1005,F994)</f>
        <v>0</v>
      </c>
      <c r="G1007" s="60"/>
      <c r="H1007" s="61">
        <f>SUM(H1005,H994)</f>
        <v>0</v>
      </c>
      <c r="I1007" s="60"/>
      <c r="J1007" s="61">
        <f>SUM(J1005,J994)</f>
        <v>0</v>
      </c>
      <c r="K1007" s="60"/>
      <c r="L1007" s="61">
        <f>SUM(L1005,L994)</f>
        <v>0</v>
      </c>
      <c r="M1007" s="60"/>
      <c r="N1007" s="61">
        <f>SUM(N1005,N994)</f>
        <v>0</v>
      </c>
      <c r="O1007" s="60"/>
      <c r="P1007" s="61">
        <f>SUM(P1005,P994)</f>
        <v>0</v>
      </c>
      <c r="Q1007" s="60"/>
      <c r="R1007" s="61">
        <f>SUM(R1005,R994)</f>
        <v>0</v>
      </c>
      <c r="S1007" s="60"/>
      <c r="T1007" s="61">
        <f>SUM(T1005,T994)</f>
        <v>0</v>
      </c>
      <c r="U1007" s="60"/>
      <c r="V1007" s="61">
        <f>SUM(V1005,V994)</f>
        <v>0</v>
      </c>
      <c r="W1007" s="60"/>
      <c r="X1007" s="61">
        <f>SUM(X1005,X994)</f>
        <v>0</v>
      </c>
      <c r="Y1007" s="60"/>
      <c r="Z1007" s="61">
        <f>SUM(Z1005,Z994)</f>
        <v>0</v>
      </c>
      <c r="AA1007" s="60"/>
      <c r="AB1007" s="61">
        <f>SUM(AB1005,AB994)</f>
        <v>0</v>
      </c>
      <c r="AC1007" s="60"/>
      <c r="AD1007" s="61">
        <f>SUM(AD1005,AD994)</f>
        <v>0</v>
      </c>
      <c r="AE1007" s="60"/>
      <c r="AF1007" s="61">
        <f>SUM(AF1005,AF994)</f>
        <v>0</v>
      </c>
      <c r="AG1007" s="60"/>
      <c r="AH1007" s="61">
        <f>SUM(AH1005,AH994)</f>
        <v>0</v>
      </c>
      <c r="AI1007" s="60"/>
      <c r="AJ1007" s="61">
        <f>SUM(AJ1005,AJ994)</f>
        <v>0</v>
      </c>
      <c r="AK1007" s="60"/>
      <c r="AL1007" s="61">
        <f>SUM(AL1005,AL994)</f>
        <v>0</v>
      </c>
      <c r="AM1007" s="60"/>
      <c r="AN1007" s="61">
        <f>SUM(AN1005,AN994)</f>
        <v>0</v>
      </c>
      <c r="AO1007" s="60"/>
      <c r="AP1007" s="61">
        <f>SUM(AP1005,AP994)</f>
        <v>0</v>
      </c>
      <c r="AQ1007" s="60"/>
      <c r="AR1007" s="61">
        <f>SUM(AR1005,AR994)</f>
        <v>0</v>
      </c>
      <c r="AS1007" s="60"/>
    </row>
    <row r="1008" spans="1:45" ht="17.100000000000001" hidden="1" customHeight="1" outlineLevel="2" x14ac:dyDescent="0.25"/>
    <row r="1009" spans="1:45" ht="17.100000000000001" customHeight="1" x14ac:dyDescent="0.25"/>
    <row r="1010" spans="1:45" ht="17.100000000000001" customHeight="1" collapsed="1" x14ac:dyDescent="0.25">
      <c r="A1010" s="40"/>
      <c r="B1010" s="51"/>
      <c r="C1010" s="44"/>
      <c r="D1010" s="40" t="str">
        <f>D1039</f>
        <v/>
      </c>
      <c r="E1010" s="52"/>
      <c r="F1010" s="53"/>
      <c r="G1010" s="52"/>
      <c r="H1010" s="53"/>
      <c r="I1010" s="52"/>
      <c r="J1010" s="53"/>
      <c r="K1010" s="52"/>
      <c r="L1010" s="53"/>
      <c r="M1010" s="52"/>
      <c r="N1010" s="53"/>
      <c r="O1010" s="52"/>
      <c r="P1010" s="53"/>
      <c r="Q1010" s="52"/>
      <c r="R1010" s="53"/>
      <c r="S1010" s="52"/>
      <c r="T1010" s="53"/>
      <c r="U1010" s="52"/>
      <c r="V1010" s="53"/>
      <c r="W1010" s="52"/>
      <c r="X1010" s="53"/>
      <c r="Y1010" s="52"/>
      <c r="Z1010" s="53"/>
      <c r="AA1010" s="52"/>
      <c r="AB1010" s="53"/>
      <c r="AC1010" s="52"/>
      <c r="AD1010" s="53"/>
      <c r="AE1010" s="52"/>
      <c r="AF1010" s="53"/>
      <c r="AG1010" s="52"/>
      <c r="AH1010" s="53"/>
      <c r="AI1010" s="52"/>
      <c r="AJ1010" s="53"/>
      <c r="AK1010" s="52"/>
      <c r="AL1010" s="53"/>
      <c r="AM1010" s="52"/>
      <c r="AN1010" s="53"/>
      <c r="AO1010" s="52"/>
      <c r="AP1010" s="53"/>
      <c r="AQ1010" s="52"/>
      <c r="AR1010" s="53"/>
      <c r="AS1010" s="52"/>
    </row>
    <row r="1011" spans="1:45" ht="17.100000000000001" hidden="1" customHeight="1" outlineLevel="1" x14ac:dyDescent="0.25"/>
    <row r="1012" spans="1:45" ht="17.100000000000001" hidden="1" customHeight="1" outlineLevel="1" collapsed="1" x14ac:dyDescent="0.25">
      <c r="A1012" s="54"/>
      <c r="B1012" s="54"/>
      <c r="C1012" s="55"/>
      <c r="D1012" s="54" t="s">
        <v>123</v>
      </c>
      <c r="E1012" s="56"/>
      <c r="F1012" s="57"/>
      <c r="G1012" s="56"/>
      <c r="H1012" s="57"/>
      <c r="I1012" s="56"/>
      <c r="J1012" s="57"/>
      <c r="K1012" s="56"/>
      <c r="L1012" s="57"/>
      <c r="M1012" s="56"/>
      <c r="N1012" s="57"/>
      <c r="O1012" s="56"/>
      <c r="P1012" s="57"/>
      <c r="Q1012" s="56"/>
      <c r="R1012" s="57"/>
      <c r="S1012" s="56"/>
      <c r="T1012" s="57"/>
      <c r="U1012" s="56"/>
      <c r="V1012" s="57"/>
      <c r="W1012" s="56"/>
      <c r="X1012" s="57"/>
      <c r="Y1012" s="56"/>
      <c r="Z1012" s="57"/>
      <c r="AA1012" s="56"/>
      <c r="AB1012" s="57"/>
      <c r="AC1012" s="56"/>
      <c r="AD1012" s="57"/>
      <c r="AE1012" s="56"/>
      <c r="AF1012" s="57"/>
      <c r="AG1012" s="56"/>
      <c r="AH1012" s="57"/>
      <c r="AI1012" s="56"/>
      <c r="AJ1012" s="57"/>
      <c r="AK1012" s="56"/>
      <c r="AL1012" s="57"/>
      <c r="AM1012" s="56"/>
      <c r="AN1012" s="57"/>
      <c r="AO1012" s="56"/>
      <c r="AP1012" s="57"/>
      <c r="AQ1012" s="56"/>
      <c r="AR1012" s="57"/>
      <c r="AS1012" s="56"/>
    </row>
    <row r="1013" spans="1:45" ht="17.100000000000001" hidden="1" customHeight="1" outlineLevel="2" x14ac:dyDescent="0.25"/>
    <row r="1014" spans="1:45" s="5" customFormat="1" ht="17.100000000000001" hidden="1" customHeight="1" outlineLevel="2" x14ac:dyDescent="0.25">
      <c r="A1014" s="58"/>
      <c r="B1014" s="58">
        <f>B1010</f>
        <v>0</v>
      </c>
      <c r="C1014" s="59">
        <v>199</v>
      </c>
      <c r="D1014" s="58" t="e">
        <f>VLOOKUP($B1014&amp;$C1014,GA[],2,FALSE)&amp;"  -  PY"</f>
        <v>#N/A</v>
      </c>
      <c r="E1014" s="60"/>
      <c r="F1014" s="61">
        <f>SUMIFS(
     UA[AmountYTD],
     UA[CompanyShortName],F$5,
     UA[Source],Source,
     UA[Year],YearEndYear,
     UA[Month],YearEnd,
     UA[AccountCode],$B1014&amp;$C1014,
     UA[GroupStructure],GroupStructure
  )</f>
        <v>0</v>
      </c>
      <c r="G1014" s="60"/>
      <c r="H1014" s="61">
        <f>SUMIFS(
     UA[AmountYTD],
     UA[CompanyShortName],H$5,
     UA[Source],Source,
     UA[Year],YearEndYear,
     UA[Month],YearEnd,
     UA[AccountCode],$B1014&amp;$C1014,
     UA[GroupStructure],GroupStructure
  )</f>
        <v>0</v>
      </c>
      <c r="I1014" s="60"/>
      <c r="J1014" s="61">
        <f>SUMIFS(
     UA[AmountYTD],
     UA[CompanyShortName],J$5,
     UA[Source],Source,
     UA[Year],YearEndYear,
     UA[Month],YearEnd,
     UA[AccountCode],$B1014&amp;$C1014,
     UA[GroupStructure],GroupStructure
  )</f>
        <v>0</v>
      </c>
      <c r="K1014" s="60"/>
      <c r="L1014" s="61">
        <f>SUMIFS(
     UA[AmountYTD],
     UA[CompanyShortName],L$5,
     UA[Source],Source,
     UA[Year],YearEndYear,
     UA[Month],YearEnd,
     UA[AccountCode],$B1014&amp;$C1014,
     UA[GroupStructure],GroupStructure
  )</f>
        <v>0</v>
      </c>
      <c r="M1014" s="60"/>
      <c r="N1014" s="61">
        <f>SUMIFS(
     UA[AmountYTD],
     UA[CompanyShortName],N$5,
     UA[Source],Source,
     UA[Year],YearEndYear,
     UA[Month],YearEnd,
     UA[AccountCode],$B1014&amp;$C1014,
     UA[GroupStructure],GroupStructure
  )</f>
        <v>0</v>
      </c>
      <c r="O1014" s="60"/>
      <c r="P1014" s="61">
        <f>SUMIFS(
     UA[AmountYTD],
     UA[CompanyShortName],P$5,
     UA[Source],Source,
     UA[Year],YearEndYear,
     UA[Month],YearEnd,
     UA[AccountCode],$B1014&amp;$C1014,
     UA[GroupStructure],GroupStructure
  )</f>
        <v>0</v>
      </c>
      <c r="Q1014" s="60"/>
      <c r="R1014" s="61">
        <f>SUMIFS(
     UA[AmountYTD],
     UA[CompanyShortName],R$5,
     UA[Source],Source,
     UA[Year],YearEndYear,
     UA[Month],YearEnd,
     UA[AccountCode],$B1014&amp;$C1014,
     UA[GroupStructure],GroupStructure
  )</f>
        <v>0</v>
      </c>
      <c r="S1014" s="60"/>
      <c r="T1014" s="61">
        <f>SUMIFS(
     UA[AmountYTD],
     UA[CompanyShortName],T$5,
     UA[Source],Source,
     UA[Year],YearEndYear,
     UA[Month],YearEnd,
     UA[AccountCode],$B1014&amp;$C1014,
     UA[GroupStructure],GroupStructure
  )</f>
        <v>0</v>
      </c>
      <c r="U1014" s="60"/>
      <c r="V1014" s="61">
        <f>SUMIFS(
     UA[AmountYTD],
     UA[CompanyShortName],V$5,
     UA[Source],Source,
     UA[Year],YearEndYear,
     UA[Month],YearEnd,
     UA[AccountCode],$B1014&amp;$C1014,
     UA[GroupStructure],GroupStructure
  )</f>
        <v>0</v>
      </c>
      <c r="W1014" s="60"/>
      <c r="X1014" s="61">
        <f>SUMIFS(
     UA[AmountYTD],
     UA[CompanyShortName],X$5,
     UA[Source],Source,
     UA[Year],YearEndYear,
     UA[Month],YearEnd,
     UA[AccountCode],$B1014&amp;$C1014,
     UA[GroupStructure],GroupStructure
  )</f>
        <v>0</v>
      </c>
      <c r="Y1014" s="60"/>
      <c r="Z1014" s="61">
        <f>SUMIFS(
     UA[AmountYTD],
     UA[CompanyShortName],Z$5,
     UA[Source],Source,
     UA[Year],YearEndYear,
     UA[Month],YearEnd,
     UA[AccountCode],$B1014&amp;$C1014,
     UA[GroupStructure],GroupStructure
  )</f>
        <v>0</v>
      </c>
      <c r="AA1014" s="60"/>
      <c r="AB1014" s="61">
        <f>SUMIFS(
     UA[AmountYTD],
     UA[CompanyShortName],AB$5,
     UA[Source],Source,
     UA[Year],YearEndYear,
     UA[Month],YearEnd,
     UA[AccountCode],$B1014&amp;$C1014,
     UA[GroupStructure],GroupStructure
  )</f>
        <v>0</v>
      </c>
      <c r="AC1014" s="60"/>
      <c r="AD1014" s="61">
        <f>SUMIFS(
     UA[AmountYTD],
     UA[CompanyShortName],AD$5,
     UA[Source],Source,
     UA[Year],YearEndYear,
     UA[Month],YearEnd,
     UA[AccountCode],$B1014&amp;$C1014,
     UA[GroupStructure],GroupStructure
  )</f>
        <v>0</v>
      </c>
      <c r="AE1014" s="60"/>
      <c r="AF1014" s="61">
        <f>SUMIFS(
     UA[AmountYTD],
     UA[CompanyShortName],AF$5,
     UA[Source],Source,
     UA[Year],YearEndYear,
     UA[Month],YearEnd,
     UA[AccountCode],$B1014&amp;$C1014,
     UA[GroupStructure],GroupStructure
  )</f>
        <v>0</v>
      </c>
      <c r="AG1014" s="60"/>
      <c r="AH1014" s="61">
        <f>SUMIFS(
     UA[AmountYTD],
     UA[CompanyShortName],AH$5,
     UA[Source],Source,
     UA[Year],YearEndYear,
     UA[Month],YearEnd,
     UA[AccountCode],$B1014&amp;$C1014,
     UA[GroupStructure],GroupStructure
  )</f>
        <v>0</v>
      </c>
      <c r="AI1014" s="60"/>
      <c r="AJ1014" s="61">
        <f>SUMIFS(
     UA[AmountYTD],
     UA[CompanyShortName],AJ$5,
     UA[Source],Source,
     UA[Year],YearEndYear,
     UA[Month],YearEnd,
     UA[AccountCode],$B1014&amp;$C1014,
     UA[GroupStructure],GroupStructure
  )</f>
        <v>0</v>
      </c>
      <c r="AK1014" s="60"/>
      <c r="AL1014" s="61">
        <f>SUMIFS(
     UA[AmountYTD],
     UA[CompanyShortName],AL$5,
     UA[Source],Source,
     UA[Year],YearEndYear,
     UA[Month],YearEnd,
     UA[AccountCode],$B1014&amp;$C1014,
     UA[GroupStructure],GroupStructure
  )</f>
        <v>0</v>
      </c>
      <c r="AM1014" s="60"/>
      <c r="AN1014" s="61">
        <f>SUMIFS(
     UA[AmountYTD],
     UA[CompanyShortName],AN$5,
     UA[Source],Source,
     UA[Year],YearEndYear,
     UA[Month],YearEnd,
     UA[AccountCode],$B1014&amp;$C1014,
     UA[GroupStructure],GroupStructure
  )</f>
        <v>0</v>
      </c>
      <c r="AO1014" s="60"/>
      <c r="AP1014" s="61">
        <f>SUMIFS(
     UA[AmountYTD],
     UA[CompanyShortName],AP$5,
     UA[Source],Source,
     UA[Year],YearEndYear,
     UA[Month],YearEnd,
     UA[AccountCode],$B1014&amp;$C1014,
     UA[GroupStructure],GroupStructure
  )</f>
        <v>0</v>
      </c>
      <c r="AQ1014" s="60"/>
      <c r="AR1014" s="61">
        <f>SUMIFS(
     UA[AmountYTD],
     UA[CompanyShortName],AR$5,
     UA[Source],Source,
     UA[Year],YearEndYear,
     UA[Month],YearEnd,
     UA[AccountCode],$B1014&amp;$C1014,
     UA[GroupStructure],GroupStructure
  )</f>
        <v>0</v>
      </c>
      <c r="AS1014" s="60"/>
    </row>
    <row r="1015" spans="1:45" ht="17.100000000000001" hidden="1" customHeight="1" outlineLevel="2" x14ac:dyDescent="0.25">
      <c r="D1015" s="4" t="s">
        <v>124</v>
      </c>
      <c r="F1015" s="43">
        <f>F1017-F1014</f>
        <v>0</v>
      </c>
      <c r="H1015" s="43">
        <f>H1017-H1014</f>
        <v>0</v>
      </c>
      <c r="J1015" s="43">
        <f>J1017-J1014</f>
        <v>0</v>
      </c>
      <c r="L1015" s="43">
        <f>L1017-L1014</f>
        <v>0</v>
      </c>
      <c r="N1015" s="43">
        <f>N1017-N1014</f>
        <v>0</v>
      </c>
      <c r="P1015" s="43">
        <f>P1017-P1014</f>
        <v>0</v>
      </c>
      <c r="R1015" s="43">
        <f>R1017-R1014</f>
        <v>0</v>
      </c>
      <c r="T1015" s="43">
        <f>T1017-T1014</f>
        <v>0</v>
      </c>
      <c r="V1015" s="43">
        <f>V1017-V1014</f>
        <v>0</v>
      </c>
      <c r="X1015" s="43">
        <f>X1017-X1014</f>
        <v>0</v>
      </c>
      <c r="Z1015" s="43">
        <f>Z1017-Z1014</f>
        <v>0</v>
      </c>
      <c r="AB1015" s="43">
        <f>AB1017-AB1014</f>
        <v>0</v>
      </c>
      <c r="AD1015" s="43">
        <f>AD1017-AD1014</f>
        <v>0</v>
      </c>
      <c r="AF1015" s="43">
        <f>AF1017-AF1014</f>
        <v>0</v>
      </c>
      <c r="AH1015" s="43">
        <f>AH1017-AH1014</f>
        <v>0</v>
      </c>
      <c r="AJ1015" s="43">
        <f>AJ1017-AJ1014</f>
        <v>0</v>
      </c>
      <c r="AL1015" s="43">
        <f>AL1017-AL1014</f>
        <v>0</v>
      </c>
      <c r="AN1015" s="43">
        <f>AN1017-AN1014</f>
        <v>0</v>
      </c>
      <c r="AP1015" s="43">
        <f>AP1017-AP1014</f>
        <v>0</v>
      </c>
      <c r="AR1015" s="43">
        <f>AR1017-AR1014</f>
        <v>0</v>
      </c>
    </row>
    <row r="1016" spans="1:45" ht="17.100000000000001" hidden="1" customHeight="1" outlineLevel="2" x14ac:dyDescent="0.25"/>
    <row r="1017" spans="1:45" ht="17.100000000000001" hidden="1" customHeight="1" outlineLevel="2" x14ac:dyDescent="0.25">
      <c r="B1017" s="4">
        <f>B1014</f>
        <v>0</v>
      </c>
      <c r="C1017" s="41">
        <v>110</v>
      </c>
      <c r="D1017" s="4" t="str">
        <f>IFERROR(VLOOKUP($B1017&amp;$C1017,GA[],2,FALSE),"")</f>
        <v/>
      </c>
      <c r="F1017" s="43">
        <f>SUMIFS(
     UA[AmountYTD],
     UA[CompanyShortName],F$5,
     UA[Source],Source,
     UA[Year],Year,
     UA[Month],Month,
     UA[AccountCode],$B1017&amp;$C1017,
     UA[GroupStructure],GroupStructure
  )</f>
        <v>0</v>
      </c>
      <c r="H1017" s="43">
        <f>SUMIFS(
     UA[AmountYTD],
     UA[CompanyShortName],H$5,
     UA[Source],Source,
     UA[Year],Year,
     UA[Month],Month,
     UA[AccountCode],$B1017&amp;$C1017,
     UA[GroupStructure],GroupStructure
  )</f>
        <v>0</v>
      </c>
      <c r="J1017" s="43">
        <f>SUMIFS(
     UA[AmountYTD],
     UA[CompanyShortName],J$5,
     UA[Source],Source,
     UA[Year],Year,
     UA[Month],Month,
     UA[AccountCode],$B1017&amp;$C1017,
     UA[GroupStructure],GroupStructure
  )</f>
        <v>0</v>
      </c>
      <c r="L1017" s="43">
        <f>SUMIFS(
     UA[AmountYTD],
     UA[CompanyShortName],L$5,
     UA[Source],Source,
     UA[Year],Year,
     UA[Month],Month,
     UA[AccountCode],$B1017&amp;$C1017,
     UA[GroupStructure],GroupStructure
  )</f>
        <v>0</v>
      </c>
      <c r="N1017" s="43">
        <f>SUMIFS(
     UA[AmountYTD],
     UA[CompanyShortName],N$5,
     UA[Source],Source,
     UA[Year],Year,
     UA[Month],Month,
     UA[AccountCode],$B1017&amp;$C1017,
     UA[GroupStructure],GroupStructure
  )</f>
        <v>0</v>
      </c>
      <c r="P1017" s="43">
        <f>SUMIFS(
     UA[AmountYTD],
     UA[CompanyShortName],P$5,
     UA[Source],Source,
     UA[Year],Year,
     UA[Month],Month,
     UA[AccountCode],$B1017&amp;$C1017,
     UA[GroupStructure],GroupStructure
  )</f>
        <v>0</v>
      </c>
      <c r="R1017" s="43">
        <f>SUMIFS(
     UA[AmountYTD],
     UA[CompanyShortName],R$5,
     UA[Source],Source,
     UA[Year],Year,
     UA[Month],Month,
     UA[AccountCode],$B1017&amp;$C1017,
     UA[GroupStructure],GroupStructure
  )</f>
        <v>0</v>
      </c>
      <c r="T1017" s="43">
        <f>SUMIFS(
     UA[AmountYTD],
     UA[CompanyShortName],T$5,
     UA[Source],Source,
     UA[Year],Year,
     UA[Month],Month,
     UA[AccountCode],$B1017&amp;$C1017,
     UA[GroupStructure],GroupStructure
  )</f>
        <v>0</v>
      </c>
      <c r="V1017" s="43">
        <f>SUMIFS(
     UA[AmountYTD],
     UA[CompanyShortName],V$5,
     UA[Source],Source,
     UA[Year],Year,
     UA[Month],Month,
     UA[AccountCode],$B1017&amp;$C1017,
     UA[GroupStructure],GroupStructure
  )</f>
        <v>0</v>
      </c>
      <c r="X1017" s="43">
        <f>SUMIFS(
     UA[AmountYTD],
     UA[CompanyShortName],X$5,
     UA[Source],Source,
     UA[Year],Year,
     UA[Month],Month,
     UA[AccountCode],$B1017&amp;$C1017,
     UA[GroupStructure],GroupStructure
  )</f>
        <v>0</v>
      </c>
      <c r="Z1017" s="43">
        <f>SUMIFS(
     UA[AmountYTD],
     UA[CompanyShortName],Z$5,
     UA[Source],Source,
     UA[Year],Year,
     UA[Month],Month,
     UA[AccountCode],$B1017&amp;$C1017,
     UA[GroupStructure],GroupStructure
  )</f>
        <v>0</v>
      </c>
      <c r="AB1017" s="43">
        <f>SUMIFS(
     UA[AmountYTD],
     UA[CompanyShortName],AB$5,
     UA[Source],Source,
     UA[Year],Year,
     UA[Month],Month,
     UA[AccountCode],$B1017&amp;$C1017,
     UA[GroupStructure],GroupStructure
  )</f>
        <v>0</v>
      </c>
      <c r="AD1017" s="43">
        <f>SUMIFS(
     UA[AmountYTD],
     UA[CompanyShortName],AD$5,
     UA[Source],Source,
     UA[Year],Year,
     UA[Month],Month,
     UA[AccountCode],$B1017&amp;$C1017,
     UA[GroupStructure],GroupStructure
  )</f>
        <v>0</v>
      </c>
      <c r="AF1017" s="43">
        <f>SUMIFS(
     UA[AmountYTD],
     UA[CompanyShortName],AF$5,
     UA[Source],Source,
     UA[Year],Year,
     UA[Month],Month,
     UA[AccountCode],$B1017&amp;$C1017,
     UA[GroupStructure],GroupStructure
  )</f>
        <v>0</v>
      </c>
      <c r="AH1017" s="43">
        <f>SUMIFS(
     UA[AmountYTD],
     UA[CompanyShortName],AH$5,
     UA[Source],Source,
     UA[Year],Year,
     UA[Month],Month,
     UA[AccountCode],$B1017&amp;$C1017,
     UA[GroupStructure],GroupStructure
  )</f>
        <v>0</v>
      </c>
      <c r="AJ1017" s="43">
        <f>SUMIFS(
     UA[AmountYTD],
     UA[CompanyShortName],AJ$5,
     UA[Source],Source,
     UA[Year],Year,
     UA[Month],Month,
     UA[AccountCode],$B1017&amp;$C1017,
     UA[GroupStructure],GroupStructure
  )</f>
        <v>0</v>
      </c>
      <c r="AL1017" s="43">
        <f>SUMIFS(
     UA[AmountYTD],
     UA[CompanyShortName],AL$5,
     UA[Source],Source,
     UA[Year],Year,
     UA[Month],Month,
     UA[AccountCode],$B1017&amp;$C1017,
     UA[GroupStructure],GroupStructure
  )</f>
        <v>0</v>
      </c>
      <c r="AN1017" s="43">
        <f>SUMIFS(
     UA[AmountYTD],
     UA[CompanyShortName],AN$5,
     UA[Source],Source,
     UA[Year],Year,
     UA[Month],Month,
     UA[AccountCode],$B1017&amp;$C1017,
     UA[GroupStructure],GroupStructure
  )</f>
        <v>0</v>
      </c>
      <c r="AP1017" s="43">
        <f>SUMIFS(
     UA[AmountYTD],
     UA[CompanyShortName],AP$5,
     UA[Source],Source,
     UA[Year],Year,
     UA[Month],Month,
     UA[AccountCode],$B1017&amp;$C1017,
     UA[GroupStructure],GroupStructure
  )</f>
        <v>0</v>
      </c>
      <c r="AR1017" s="43">
        <f>SUMIFS(
     UA[AmountYTD],
     UA[CompanyShortName],AR$5,
     UA[Source],Source,
     UA[Year],Year,
     UA[Month],Month,
     UA[AccountCode],$B1017&amp;$C1017,
     UA[GroupStructure],GroupStructure
  )</f>
        <v>0</v>
      </c>
    </row>
    <row r="1018" spans="1:45" ht="17.100000000000001" hidden="1" customHeight="1" outlineLevel="2" x14ac:dyDescent="0.25">
      <c r="B1018" s="4">
        <f t="shared" ref="B1018:B1024" si="1326">B1017</f>
        <v>0</v>
      </c>
      <c r="C1018" s="4">
        <f t="shared" ref="C1018:C1023" si="1327">C1017+10</f>
        <v>120</v>
      </c>
      <c r="D1018" s="4" t="str">
        <f>IFERROR(VLOOKUP($B1018&amp;$C1018,GA[],2,FALSE),"")</f>
        <v/>
      </c>
      <c r="F1018" s="43">
        <f>SUMIFS(
     UA[AmountYTD],
     UA[CompanyShortName],F$5,
     UA[Source],Source,
     UA[Year],Year,
     UA[Month],Month,
     UA[AccountCode],$B1018&amp;$C1018,
     UA[GroupStructure],GroupStructure
  )</f>
        <v>0</v>
      </c>
      <c r="H1018" s="43">
        <f>SUMIFS(
     UA[AmountYTD],
     UA[CompanyShortName],H$5,
     UA[Source],Source,
     UA[Year],Year,
     UA[Month],Month,
     UA[AccountCode],$B1018&amp;$C1018,
     UA[GroupStructure],GroupStructure
  )</f>
        <v>0</v>
      </c>
      <c r="J1018" s="43">
        <f>SUMIFS(
     UA[AmountYTD],
     UA[CompanyShortName],J$5,
     UA[Source],Source,
     UA[Year],Year,
     UA[Month],Month,
     UA[AccountCode],$B1018&amp;$C1018,
     UA[GroupStructure],GroupStructure
  )</f>
        <v>0</v>
      </c>
      <c r="L1018" s="43">
        <f>SUMIFS(
     UA[AmountYTD],
     UA[CompanyShortName],L$5,
     UA[Source],Source,
     UA[Year],Year,
     UA[Month],Month,
     UA[AccountCode],$B1018&amp;$C1018,
     UA[GroupStructure],GroupStructure
  )</f>
        <v>0</v>
      </c>
      <c r="N1018" s="43">
        <f>SUMIFS(
     UA[AmountYTD],
     UA[CompanyShortName],N$5,
     UA[Source],Source,
     UA[Year],Year,
     UA[Month],Month,
     UA[AccountCode],$B1018&amp;$C1018,
     UA[GroupStructure],GroupStructure
  )</f>
        <v>0</v>
      </c>
      <c r="P1018" s="43">
        <f>SUMIFS(
     UA[AmountYTD],
     UA[CompanyShortName],P$5,
     UA[Source],Source,
     UA[Year],Year,
     UA[Month],Month,
     UA[AccountCode],$B1018&amp;$C1018,
     UA[GroupStructure],GroupStructure
  )</f>
        <v>0</v>
      </c>
      <c r="R1018" s="43">
        <f>SUMIFS(
     UA[AmountYTD],
     UA[CompanyShortName],R$5,
     UA[Source],Source,
     UA[Year],Year,
     UA[Month],Month,
     UA[AccountCode],$B1018&amp;$C1018,
     UA[GroupStructure],GroupStructure
  )</f>
        <v>0</v>
      </c>
      <c r="T1018" s="43">
        <f>SUMIFS(
     UA[AmountYTD],
     UA[CompanyShortName],T$5,
     UA[Source],Source,
     UA[Year],Year,
     UA[Month],Month,
     UA[AccountCode],$B1018&amp;$C1018,
     UA[GroupStructure],GroupStructure
  )</f>
        <v>0</v>
      </c>
      <c r="V1018" s="43">
        <f>SUMIFS(
     UA[AmountYTD],
     UA[CompanyShortName],V$5,
     UA[Source],Source,
     UA[Year],Year,
     UA[Month],Month,
     UA[AccountCode],$B1018&amp;$C1018,
     UA[GroupStructure],GroupStructure
  )</f>
        <v>0</v>
      </c>
      <c r="X1018" s="43">
        <f>SUMIFS(
     UA[AmountYTD],
     UA[CompanyShortName],X$5,
     UA[Source],Source,
     UA[Year],Year,
     UA[Month],Month,
     UA[AccountCode],$B1018&amp;$C1018,
     UA[GroupStructure],GroupStructure
  )</f>
        <v>0</v>
      </c>
      <c r="Z1018" s="43">
        <f>SUMIFS(
     UA[AmountYTD],
     UA[CompanyShortName],Z$5,
     UA[Source],Source,
     UA[Year],Year,
     UA[Month],Month,
     UA[AccountCode],$B1018&amp;$C1018,
     UA[GroupStructure],GroupStructure
  )</f>
        <v>0</v>
      </c>
      <c r="AB1018" s="43">
        <f>SUMIFS(
     UA[AmountYTD],
     UA[CompanyShortName],AB$5,
     UA[Source],Source,
     UA[Year],Year,
     UA[Month],Month,
     UA[AccountCode],$B1018&amp;$C1018,
     UA[GroupStructure],GroupStructure
  )</f>
        <v>0</v>
      </c>
      <c r="AD1018" s="43">
        <f>SUMIFS(
     UA[AmountYTD],
     UA[CompanyShortName],AD$5,
     UA[Source],Source,
     UA[Year],Year,
     UA[Month],Month,
     UA[AccountCode],$B1018&amp;$C1018,
     UA[GroupStructure],GroupStructure
  )</f>
        <v>0</v>
      </c>
      <c r="AF1018" s="43">
        <f>SUMIFS(
     UA[AmountYTD],
     UA[CompanyShortName],AF$5,
     UA[Source],Source,
     UA[Year],Year,
     UA[Month],Month,
     UA[AccountCode],$B1018&amp;$C1018,
     UA[GroupStructure],GroupStructure
  )</f>
        <v>0</v>
      </c>
      <c r="AH1018" s="43">
        <f>SUMIFS(
     UA[AmountYTD],
     UA[CompanyShortName],AH$5,
     UA[Source],Source,
     UA[Year],Year,
     UA[Month],Month,
     UA[AccountCode],$B1018&amp;$C1018,
     UA[GroupStructure],GroupStructure
  )</f>
        <v>0</v>
      </c>
      <c r="AJ1018" s="43">
        <f>SUMIFS(
     UA[AmountYTD],
     UA[CompanyShortName],AJ$5,
     UA[Source],Source,
     UA[Year],Year,
     UA[Month],Month,
     UA[AccountCode],$B1018&amp;$C1018,
     UA[GroupStructure],GroupStructure
  )</f>
        <v>0</v>
      </c>
      <c r="AL1018" s="43">
        <f>SUMIFS(
     UA[AmountYTD],
     UA[CompanyShortName],AL$5,
     UA[Source],Source,
     UA[Year],Year,
     UA[Month],Month,
     UA[AccountCode],$B1018&amp;$C1018,
     UA[GroupStructure],GroupStructure
  )</f>
        <v>0</v>
      </c>
      <c r="AN1018" s="43">
        <f>SUMIFS(
     UA[AmountYTD],
     UA[CompanyShortName],AN$5,
     UA[Source],Source,
     UA[Year],Year,
     UA[Month],Month,
     UA[AccountCode],$B1018&amp;$C1018,
     UA[GroupStructure],GroupStructure
  )</f>
        <v>0</v>
      </c>
      <c r="AP1018" s="43">
        <f>SUMIFS(
     UA[AmountYTD],
     UA[CompanyShortName],AP$5,
     UA[Source],Source,
     UA[Year],Year,
     UA[Month],Month,
     UA[AccountCode],$B1018&amp;$C1018,
     UA[GroupStructure],GroupStructure
  )</f>
        <v>0</v>
      </c>
      <c r="AR1018" s="43">
        <f>SUMIFS(
     UA[AmountYTD],
     UA[CompanyShortName],AR$5,
     UA[Source],Source,
     UA[Year],Year,
     UA[Month],Month,
     UA[AccountCode],$B1018&amp;$C1018,
     UA[GroupStructure],GroupStructure
  )</f>
        <v>0</v>
      </c>
    </row>
    <row r="1019" spans="1:45" ht="17.100000000000001" hidden="1" customHeight="1" outlineLevel="2" x14ac:dyDescent="0.25">
      <c r="B1019" s="4">
        <f t="shared" si="1326"/>
        <v>0</v>
      </c>
      <c r="C1019" s="4">
        <f t="shared" si="1327"/>
        <v>130</v>
      </c>
      <c r="D1019" s="4" t="str">
        <f>IFERROR(VLOOKUP($B1019&amp;$C1019,GA[],2,FALSE),"")</f>
        <v/>
      </c>
      <c r="F1019" s="43">
        <f>SUMIFS(
     UA[AmountYTD],
     UA[CompanyShortName],F$5,
     UA[Source],Source,
     UA[Year],Year,
     UA[Month],Month,
     UA[AccountCode],$B1019&amp;$C1019,
     UA[GroupStructure],GroupStructure
  )</f>
        <v>0</v>
      </c>
      <c r="H1019" s="43">
        <f>SUMIFS(
     UA[AmountYTD],
     UA[CompanyShortName],H$5,
     UA[Source],Source,
     UA[Year],Year,
     UA[Month],Month,
     UA[AccountCode],$B1019&amp;$C1019,
     UA[GroupStructure],GroupStructure
  )</f>
        <v>0</v>
      </c>
      <c r="J1019" s="43">
        <f>SUMIFS(
     UA[AmountYTD],
     UA[CompanyShortName],J$5,
     UA[Source],Source,
     UA[Year],Year,
     UA[Month],Month,
     UA[AccountCode],$B1019&amp;$C1019,
     UA[GroupStructure],GroupStructure
  )</f>
        <v>0</v>
      </c>
      <c r="L1019" s="43">
        <f>SUMIFS(
     UA[AmountYTD],
     UA[CompanyShortName],L$5,
     UA[Source],Source,
     UA[Year],Year,
     UA[Month],Month,
     UA[AccountCode],$B1019&amp;$C1019,
     UA[GroupStructure],GroupStructure
  )</f>
        <v>0</v>
      </c>
      <c r="N1019" s="43">
        <f>SUMIFS(
     UA[AmountYTD],
     UA[CompanyShortName],N$5,
     UA[Source],Source,
     UA[Year],Year,
     UA[Month],Month,
     UA[AccountCode],$B1019&amp;$C1019,
     UA[GroupStructure],GroupStructure
  )</f>
        <v>0</v>
      </c>
      <c r="P1019" s="43">
        <f>SUMIFS(
     UA[AmountYTD],
     UA[CompanyShortName],P$5,
     UA[Source],Source,
     UA[Year],Year,
     UA[Month],Month,
     UA[AccountCode],$B1019&amp;$C1019,
     UA[GroupStructure],GroupStructure
  )</f>
        <v>0</v>
      </c>
      <c r="R1019" s="43">
        <f>SUMIFS(
     UA[AmountYTD],
     UA[CompanyShortName],R$5,
     UA[Source],Source,
     UA[Year],Year,
     UA[Month],Month,
     UA[AccountCode],$B1019&amp;$C1019,
     UA[GroupStructure],GroupStructure
  )</f>
        <v>0</v>
      </c>
      <c r="T1019" s="43">
        <f>SUMIFS(
     UA[AmountYTD],
     UA[CompanyShortName],T$5,
     UA[Source],Source,
     UA[Year],Year,
     UA[Month],Month,
     UA[AccountCode],$B1019&amp;$C1019,
     UA[GroupStructure],GroupStructure
  )</f>
        <v>0</v>
      </c>
      <c r="V1019" s="43">
        <f>SUMIFS(
     UA[AmountYTD],
     UA[CompanyShortName],V$5,
     UA[Source],Source,
     UA[Year],Year,
     UA[Month],Month,
     UA[AccountCode],$B1019&amp;$C1019,
     UA[GroupStructure],GroupStructure
  )</f>
        <v>0</v>
      </c>
      <c r="X1019" s="43">
        <f>SUMIFS(
     UA[AmountYTD],
     UA[CompanyShortName],X$5,
     UA[Source],Source,
     UA[Year],Year,
     UA[Month],Month,
     UA[AccountCode],$B1019&amp;$C1019,
     UA[GroupStructure],GroupStructure
  )</f>
        <v>0</v>
      </c>
      <c r="Z1019" s="43">
        <f>SUMIFS(
     UA[AmountYTD],
     UA[CompanyShortName],Z$5,
     UA[Source],Source,
     UA[Year],Year,
     UA[Month],Month,
     UA[AccountCode],$B1019&amp;$C1019,
     UA[GroupStructure],GroupStructure
  )</f>
        <v>0</v>
      </c>
      <c r="AB1019" s="43">
        <f>SUMIFS(
     UA[AmountYTD],
     UA[CompanyShortName],AB$5,
     UA[Source],Source,
     UA[Year],Year,
     UA[Month],Month,
     UA[AccountCode],$B1019&amp;$C1019,
     UA[GroupStructure],GroupStructure
  )</f>
        <v>0</v>
      </c>
      <c r="AD1019" s="43">
        <f>SUMIFS(
     UA[AmountYTD],
     UA[CompanyShortName],AD$5,
     UA[Source],Source,
     UA[Year],Year,
     UA[Month],Month,
     UA[AccountCode],$B1019&amp;$C1019,
     UA[GroupStructure],GroupStructure
  )</f>
        <v>0</v>
      </c>
      <c r="AF1019" s="43">
        <f>SUMIFS(
     UA[AmountYTD],
     UA[CompanyShortName],AF$5,
     UA[Source],Source,
     UA[Year],Year,
     UA[Month],Month,
     UA[AccountCode],$B1019&amp;$C1019,
     UA[GroupStructure],GroupStructure
  )</f>
        <v>0</v>
      </c>
      <c r="AH1019" s="43">
        <f>SUMIFS(
     UA[AmountYTD],
     UA[CompanyShortName],AH$5,
     UA[Source],Source,
     UA[Year],Year,
     UA[Month],Month,
     UA[AccountCode],$B1019&amp;$C1019,
     UA[GroupStructure],GroupStructure
  )</f>
        <v>0</v>
      </c>
      <c r="AJ1019" s="43">
        <f>SUMIFS(
     UA[AmountYTD],
     UA[CompanyShortName],AJ$5,
     UA[Source],Source,
     UA[Year],Year,
     UA[Month],Month,
     UA[AccountCode],$B1019&amp;$C1019,
     UA[GroupStructure],GroupStructure
  )</f>
        <v>0</v>
      </c>
      <c r="AL1019" s="43">
        <f>SUMIFS(
     UA[AmountYTD],
     UA[CompanyShortName],AL$5,
     UA[Source],Source,
     UA[Year],Year,
     UA[Month],Month,
     UA[AccountCode],$B1019&amp;$C1019,
     UA[GroupStructure],GroupStructure
  )</f>
        <v>0</v>
      </c>
      <c r="AN1019" s="43">
        <f>SUMIFS(
     UA[AmountYTD],
     UA[CompanyShortName],AN$5,
     UA[Source],Source,
     UA[Year],Year,
     UA[Month],Month,
     UA[AccountCode],$B1019&amp;$C1019,
     UA[GroupStructure],GroupStructure
  )</f>
        <v>0</v>
      </c>
      <c r="AP1019" s="43">
        <f>SUMIFS(
     UA[AmountYTD],
     UA[CompanyShortName],AP$5,
     UA[Source],Source,
     UA[Year],Year,
     UA[Month],Month,
     UA[AccountCode],$B1019&amp;$C1019,
     UA[GroupStructure],GroupStructure
  )</f>
        <v>0</v>
      </c>
      <c r="AR1019" s="43">
        <f>SUMIFS(
     UA[AmountYTD],
     UA[CompanyShortName],AR$5,
     UA[Source],Source,
     UA[Year],Year,
     UA[Month],Month,
     UA[AccountCode],$B1019&amp;$C1019,
     UA[GroupStructure],GroupStructure
  )</f>
        <v>0</v>
      </c>
    </row>
    <row r="1020" spans="1:45" ht="17.100000000000001" hidden="1" customHeight="1" outlineLevel="2" x14ac:dyDescent="0.25">
      <c r="B1020" s="4">
        <f t="shared" si="1326"/>
        <v>0</v>
      </c>
      <c r="C1020" s="4">
        <f t="shared" si="1327"/>
        <v>140</v>
      </c>
      <c r="D1020" s="4" t="str">
        <f>IFERROR(VLOOKUP($B1020&amp;$C1020,GA[],2,FALSE),"")</f>
        <v/>
      </c>
      <c r="F1020" s="43">
        <f>SUMIFS(
     UA[AmountYTD],
     UA[CompanyShortName],F$5,
     UA[Source],Source,
     UA[Year],Year,
     UA[Month],Month,
     UA[AccountCode],$B1020&amp;$C1020,
     UA[GroupStructure],GroupStructure
  )</f>
        <v>0</v>
      </c>
      <c r="H1020" s="43">
        <f>SUMIFS(
     UA[AmountYTD],
     UA[CompanyShortName],H$5,
     UA[Source],Source,
     UA[Year],Year,
     UA[Month],Month,
     UA[AccountCode],$B1020&amp;$C1020,
     UA[GroupStructure],GroupStructure
  )</f>
        <v>0</v>
      </c>
      <c r="J1020" s="43">
        <f>SUMIFS(
     UA[AmountYTD],
     UA[CompanyShortName],J$5,
     UA[Source],Source,
     UA[Year],Year,
     UA[Month],Month,
     UA[AccountCode],$B1020&amp;$C1020,
     UA[GroupStructure],GroupStructure
  )</f>
        <v>0</v>
      </c>
      <c r="L1020" s="43">
        <f>SUMIFS(
     UA[AmountYTD],
     UA[CompanyShortName],L$5,
     UA[Source],Source,
     UA[Year],Year,
     UA[Month],Month,
     UA[AccountCode],$B1020&amp;$C1020,
     UA[GroupStructure],GroupStructure
  )</f>
        <v>0</v>
      </c>
      <c r="N1020" s="43">
        <f>SUMIFS(
     UA[AmountYTD],
     UA[CompanyShortName],N$5,
     UA[Source],Source,
     UA[Year],Year,
     UA[Month],Month,
     UA[AccountCode],$B1020&amp;$C1020,
     UA[GroupStructure],GroupStructure
  )</f>
        <v>0</v>
      </c>
      <c r="P1020" s="43">
        <f>SUMIFS(
     UA[AmountYTD],
     UA[CompanyShortName],P$5,
     UA[Source],Source,
     UA[Year],Year,
     UA[Month],Month,
     UA[AccountCode],$B1020&amp;$C1020,
     UA[GroupStructure],GroupStructure
  )</f>
        <v>0</v>
      </c>
      <c r="R1020" s="43">
        <f>SUMIFS(
     UA[AmountYTD],
     UA[CompanyShortName],R$5,
     UA[Source],Source,
     UA[Year],Year,
     UA[Month],Month,
     UA[AccountCode],$B1020&amp;$C1020,
     UA[GroupStructure],GroupStructure
  )</f>
        <v>0</v>
      </c>
      <c r="T1020" s="43">
        <f>SUMIFS(
     UA[AmountYTD],
     UA[CompanyShortName],T$5,
     UA[Source],Source,
     UA[Year],Year,
     UA[Month],Month,
     UA[AccountCode],$B1020&amp;$C1020,
     UA[GroupStructure],GroupStructure
  )</f>
        <v>0</v>
      </c>
      <c r="V1020" s="43">
        <f>SUMIFS(
     UA[AmountYTD],
     UA[CompanyShortName],V$5,
     UA[Source],Source,
     UA[Year],Year,
     UA[Month],Month,
     UA[AccountCode],$B1020&amp;$C1020,
     UA[GroupStructure],GroupStructure
  )</f>
        <v>0</v>
      </c>
      <c r="X1020" s="43">
        <f>SUMIFS(
     UA[AmountYTD],
     UA[CompanyShortName],X$5,
     UA[Source],Source,
     UA[Year],Year,
     UA[Month],Month,
     UA[AccountCode],$B1020&amp;$C1020,
     UA[GroupStructure],GroupStructure
  )</f>
        <v>0</v>
      </c>
      <c r="Z1020" s="43">
        <f>SUMIFS(
     UA[AmountYTD],
     UA[CompanyShortName],Z$5,
     UA[Source],Source,
     UA[Year],Year,
     UA[Month],Month,
     UA[AccountCode],$B1020&amp;$C1020,
     UA[GroupStructure],GroupStructure
  )</f>
        <v>0</v>
      </c>
      <c r="AB1020" s="43">
        <f>SUMIFS(
     UA[AmountYTD],
     UA[CompanyShortName],AB$5,
     UA[Source],Source,
     UA[Year],Year,
     UA[Month],Month,
     UA[AccountCode],$B1020&amp;$C1020,
     UA[GroupStructure],GroupStructure
  )</f>
        <v>0</v>
      </c>
      <c r="AD1020" s="43">
        <f>SUMIFS(
     UA[AmountYTD],
     UA[CompanyShortName],AD$5,
     UA[Source],Source,
     UA[Year],Year,
     UA[Month],Month,
     UA[AccountCode],$B1020&amp;$C1020,
     UA[GroupStructure],GroupStructure
  )</f>
        <v>0</v>
      </c>
      <c r="AF1020" s="43">
        <f>SUMIFS(
     UA[AmountYTD],
     UA[CompanyShortName],AF$5,
     UA[Source],Source,
     UA[Year],Year,
     UA[Month],Month,
     UA[AccountCode],$B1020&amp;$C1020,
     UA[GroupStructure],GroupStructure
  )</f>
        <v>0</v>
      </c>
      <c r="AH1020" s="43">
        <f>SUMIFS(
     UA[AmountYTD],
     UA[CompanyShortName],AH$5,
     UA[Source],Source,
     UA[Year],Year,
     UA[Month],Month,
     UA[AccountCode],$B1020&amp;$C1020,
     UA[GroupStructure],GroupStructure
  )</f>
        <v>0</v>
      </c>
      <c r="AJ1020" s="43">
        <f>SUMIFS(
     UA[AmountYTD],
     UA[CompanyShortName],AJ$5,
     UA[Source],Source,
     UA[Year],Year,
     UA[Month],Month,
     UA[AccountCode],$B1020&amp;$C1020,
     UA[GroupStructure],GroupStructure
  )</f>
        <v>0</v>
      </c>
      <c r="AL1020" s="43">
        <f>SUMIFS(
     UA[AmountYTD],
     UA[CompanyShortName],AL$5,
     UA[Source],Source,
     UA[Year],Year,
     UA[Month],Month,
     UA[AccountCode],$B1020&amp;$C1020,
     UA[GroupStructure],GroupStructure
  )</f>
        <v>0</v>
      </c>
      <c r="AN1020" s="43">
        <f>SUMIFS(
     UA[AmountYTD],
     UA[CompanyShortName],AN$5,
     UA[Source],Source,
     UA[Year],Year,
     UA[Month],Month,
     UA[AccountCode],$B1020&amp;$C1020,
     UA[GroupStructure],GroupStructure
  )</f>
        <v>0</v>
      </c>
      <c r="AP1020" s="43">
        <f>SUMIFS(
     UA[AmountYTD],
     UA[CompanyShortName],AP$5,
     UA[Source],Source,
     UA[Year],Year,
     UA[Month],Month,
     UA[AccountCode],$B1020&amp;$C1020,
     UA[GroupStructure],GroupStructure
  )</f>
        <v>0</v>
      </c>
      <c r="AR1020" s="43">
        <f>SUMIFS(
     UA[AmountYTD],
     UA[CompanyShortName],AR$5,
     UA[Source],Source,
     UA[Year],Year,
     UA[Month],Month,
     UA[AccountCode],$B1020&amp;$C1020,
     UA[GroupStructure],GroupStructure
  )</f>
        <v>0</v>
      </c>
    </row>
    <row r="1021" spans="1:45" ht="17.100000000000001" hidden="1" customHeight="1" outlineLevel="2" x14ac:dyDescent="0.25">
      <c r="B1021" s="4">
        <f t="shared" si="1326"/>
        <v>0</v>
      </c>
      <c r="C1021" s="4">
        <f t="shared" si="1327"/>
        <v>150</v>
      </c>
      <c r="D1021" s="4" t="str">
        <f>IFERROR(VLOOKUP($B1021&amp;$C1021,GA[],2,FALSE),"")</f>
        <v/>
      </c>
      <c r="F1021" s="43">
        <f>SUMIFS(
     UA[AmountYTD],
     UA[CompanyShortName],F$5,
     UA[Source],Source,
     UA[Year],Year,
     UA[Month],Month,
     UA[AccountCode],$B1021&amp;$C1021,
     UA[GroupStructure],GroupStructure
  )</f>
        <v>0</v>
      </c>
      <c r="H1021" s="43">
        <f>SUMIFS(
     UA[AmountYTD],
     UA[CompanyShortName],H$5,
     UA[Source],Source,
     UA[Year],Year,
     UA[Month],Month,
     UA[AccountCode],$B1021&amp;$C1021,
     UA[GroupStructure],GroupStructure
  )</f>
        <v>0</v>
      </c>
      <c r="J1021" s="43">
        <f>SUMIFS(
     UA[AmountYTD],
     UA[CompanyShortName],J$5,
     UA[Source],Source,
     UA[Year],Year,
     UA[Month],Month,
     UA[AccountCode],$B1021&amp;$C1021,
     UA[GroupStructure],GroupStructure
  )</f>
        <v>0</v>
      </c>
      <c r="L1021" s="43">
        <f>SUMIFS(
     UA[AmountYTD],
     UA[CompanyShortName],L$5,
     UA[Source],Source,
     UA[Year],Year,
     UA[Month],Month,
     UA[AccountCode],$B1021&amp;$C1021,
     UA[GroupStructure],GroupStructure
  )</f>
        <v>0</v>
      </c>
      <c r="N1021" s="43">
        <f>SUMIFS(
     UA[AmountYTD],
     UA[CompanyShortName],N$5,
     UA[Source],Source,
     UA[Year],Year,
     UA[Month],Month,
     UA[AccountCode],$B1021&amp;$C1021,
     UA[GroupStructure],GroupStructure
  )</f>
        <v>0</v>
      </c>
      <c r="P1021" s="43">
        <f>SUMIFS(
     UA[AmountYTD],
     UA[CompanyShortName],P$5,
     UA[Source],Source,
     UA[Year],Year,
     UA[Month],Month,
     UA[AccountCode],$B1021&amp;$C1021,
     UA[GroupStructure],GroupStructure
  )</f>
        <v>0</v>
      </c>
      <c r="R1021" s="43">
        <f>SUMIFS(
     UA[AmountYTD],
     UA[CompanyShortName],R$5,
     UA[Source],Source,
     UA[Year],Year,
     UA[Month],Month,
     UA[AccountCode],$B1021&amp;$C1021,
     UA[GroupStructure],GroupStructure
  )</f>
        <v>0</v>
      </c>
      <c r="T1021" s="43">
        <f>SUMIFS(
     UA[AmountYTD],
     UA[CompanyShortName],T$5,
     UA[Source],Source,
     UA[Year],Year,
     UA[Month],Month,
     UA[AccountCode],$B1021&amp;$C1021,
     UA[GroupStructure],GroupStructure
  )</f>
        <v>0</v>
      </c>
      <c r="V1021" s="43">
        <f>SUMIFS(
     UA[AmountYTD],
     UA[CompanyShortName],V$5,
     UA[Source],Source,
     UA[Year],Year,
     UA[Month],Month,
     UA[AccountCode],$B1021&amp;$C1021,
     UA[GroupStructure],GroupStructure
  )</f>
        <v>0</v>
      </c>
      <c r="X1021" s="43">
        <f>SUMIFS(
     UA[AmountYTD],
     UA[CompanyShortName],X$5,
     UA[Source],Source,
     UA[Year],Year,
     UA[Month],Month,
     UA[AccountCode],$B1021&amp;$C1021,
     UA[GroupStructure],GroupStructure
  )</f>
        <v>0</v>
      </c>
      <c r="Z1021" s="43">
        <f>SUMIFS(
     UA[AmountYTD],
     UA[CompanyShortName],Z$5,
     UA[Source],Source,
     UA[Year],Year,
     UA[Month],Month,
     UA[AccountCode],$B1021&amp;$C1021,
     UA[GroupStructure],GroupStructure
  )</f>
        <v>0</v>
      </c>
      <c r="AB1021" s="43">
        <f>SUMIFS(
     UA[AmountYTD],
     UA[CompanyShortName],AB$5,
     UA[Source],Source,
     UA[Year],Year,
     UA[Month],Month,
     UA[AccountCode],$B1021&amp;$C1021,
     UA[GroupStructure],GroupStructure
  )</f>
        <v>0</v>
      </c>
      <c r="AD1021" s="43">
        <f>SUMIFS(
     UA[AmountYTD],
     UA[CompanyShortName],AD$5,
     UA[Source],Source,
     UA[Year],Year,
     UA[Month],Month,
     UA[AccountCode],$B1021&amp;$C1021,
     UA[GroupStructure],GroupStructure
  )</f>
        <v>0</v>
      </c>
      <c r="AF1021" s="43">
        <f>SUMIFS(
     UA[AmountYTD],
     UA[CompanyShortName],AF$5,
     UA[Source],Source,
     UA[Year],Year,
     UA[Month],Month,
     UA[AccountCode],$B1021&amp;$C1021,
     UA[GroupStructure],GroupStructure
  )</f>
        <v>0</v>
      </c>
      <c r="AH1021" s="43">
        <f>SUMIFS(
     UA[AmountYTD],
     UA[CompanyShortName],AH$5,
     UA[Source],Source,
     UA[Year],Year,
     UA[Month],Month,
     UA[AccountCode],$B1021&amp;$C1021,
     UA[GroupStructure],GroupStructure
  )</f>
        <v>0</v>
      </c>
      <c r="AJ1021" s="43">
        <f>SUMIFS(
     UA[AmountYTD],
     UA[CompanyShortName],AJ$5,
     UA[Source],Source,
     UA[Year],Year,
     UA[Month],Month,
     UA[AccountCode],$B1021&amp;$C1021,
     UA[GroupStructure],GroupStructure
  )</f>
        <v>0</v>
      </c>
      <c r="AL1021" s="43">
        <f>SUMIFS(
     UA[AmountYTD],
     UA[CompanyShortName],AL$5,
     UA[Source],Source,
     UA[Year],Year,
     UA[Month],Month,
     UA[AccountCode],$B1021&amp;$C1021,
     UA[GroupStructure],GroupStructure
  )</f>
        <v>0</v>
      </c>
      <c r="AN1021" s="43">
        <f>SUMIFS(
     UA[AmountYTD],
     UA[CompanyShortName],AN$5,
     UA[Source],Source,
     UA[Year],Year,
     UA[Month],Month,
     UA[AccountCode],$B1021&amp;$C1021,
     UA[GroupStructure],GroupStructure
  )</f>
        <v>0</v>
      </c>
      <c r="AP1021" s="43">
        <f>SUMIFS(
     UA[AmountYTD],
     UA[CompanyShortName],AP$5,
     UA[Source],Source,
     UA[Year],Year,
     UA[Month],Month,
     UA[AccountCode],$B1021&amp;$C1021,
     UA[GroupStructure],GroupStructure
  )</f>
        <v>0</v>
      </c>
      <c r="AR1021" s="43">
        <f>SUMIFS(
     UA[AmountYTD],
     UA[CompanyShortName],AR$5,
     UA[Source],Source,
     UA[Year],Year,
     UA[Month],Month,
     UA[AccountCode],$B1021&amp;$C1021,
     UA[GroupStructure],GroupStructure
  )</f>
        <v>0</v>
      </c>
    </row>
    <row r="1022" spans="1:45" ht="17.100000000000001" hidden="1" customHeight="1" outlineLevel="2" x14ac:dyDescent="0.25">
      <c r="B1022" s="4">
        <f t="shared" si="1326"/>
        <v>0</v>
      </c>
      <c r="C1022" s="4">
        <f t="shared" si="1327"/>
        <v>160</v>
      </c>
      <c r="D1022" s="4" t="str">
        <f>IFERROR(VLOOKUP($B1022&amp;$C1022,GA[],2,FALSE),"")</f>
        <v/>
      </c>
      <c r="F1022" s="43">
        <f>SUMIFS(
     UA[AmountYTD],
     UA[CompanyShortName],F$5,
     UA[Source],Source,
     UA[Year],Year,
     UA[Month],Month,
     UA[AccountCode],$B1022&amp;$C1022,
     UA[GroupStructure],GroupStructure
  )</f>
        <v>0</v>
      </c>
      <c r="H1022" s="43">
        <f>SUMIFS(
     UA[AmountYTD],
     UA[CompanyShortName],H$5,
     UA[Source],Source,
     UA[Year],Year,
     UA[Month],Month,
     UA[AccountCode],$B1022&amp;$C1022,
     UA[GroupStructure],GroupStructure
  )</f>
        <v>0</v>
      </c>
      <c r="J1022" s="43">
        <f>SUMIFS(
     UA[AmountYTD],
     UA[CompanyShortName],J$5,
     UA[Source],Source,
     UA[Year],Year,
     UA[Month],Month,
     UA[AccountCode],$B1022&amp;$C1022,
     UA[GroupStructure],GroupStructure
  )</f>
        <v>0</v>
      </c>
      <c r="L1022" s="43">
        <f>SUMIFS(
     UA[AmountYTD],
     UA[CompanyShortName],L$5,
     UA[Source],Source,
     UA[Year],Year,
     UA[Month],Month,
     UA[AccountCode],$B1022&amp;$C1022,
     UA[GroupStructure],GroupStructure
  )</f>
        <v>0</v>
      </c>
      <c r="N1022" s="43">
        <f>SUMIFS(
     UA[AmountYTD],
     UA[CompanyShortName],N$5,
     UA[Source],Source,
     UA[Year],Year,
     UA[Month],Month,
     UA[AccountCode],$B1022&amp;$C1022,
     UA[GroupStructure],GroupStructure
  )</f>
        <v>0</v>
      </c>
      <c r="P1022" s="43">
        <f>SUMIFS(
     UA[AmountYTD],
     UA[CompanyShortName],P$5,
     UA[Source],Source,
     UA[Year],Year,
     UA[Month],Month,
     UA[AccountCode],$B1022&amp;$C1022,
     UA[GroupStructure],GroupStructure
  )</f>
        <v>0</v>
      </c>
      <c r="R1022" s="43">
        <f>SUMIFS(
     UA[AmountYTD],
     UA[CompanyShortName],R$5,
     UA[Source],Source,
     UA[Year],Year,
     UA[Month],Month,
     UA[AccountCode],$B1022&amp;$C1022,
     UA[GroupStructure],GroupStructure
  )</f>
        <v>0</v>
      </c>
      <c r="T1022" s="43">
        <f>SUMIFS(
     UA[AmountYTD],
     UA[CompanyShortName],T$5,
     UA[Source],Source,
     UA[Year],Year,
     UA[Month],Month,
     UA[AccountCode],$B1022&amp;$C1022,
     UA[GroupStructure],GroupStructure
  )</f>
        <v>0</v>
      </c>
      <c r="V1022" s="43">
        <f>SUMIFS(
     UA[AmountYTD],
     UA[CompanyShortName],V$5,
     UA[Source],Source,
     UA[Year],Year,
     UA[Month],Month,
     UA[AccountCode],$B1022&amp;$C1022,
     UA[GroupStructure],GroupStructure
  )</f>
        <v>0</v>
      </c>
      <c r="X1022" s="43">
        <f>SUMIFS(
     UA[AmountYTD],
     UA[CompanyShortName],X$5,
     UA[Source],Source,
     UA[Year],Year,
     UA[Month],Month,
     UA[AccountCode],$B1022&amp;$C1022,
     UA[GroupStructure],GroupStructure
  )</f>
        <v>0</v>
      </c>
      <c r="Z1022" s="43">
        <f>SUMIFS(
     UA[AmountYTD],
     UA[CompanyShortName],Z$5,
     UA[Source],Source,
     UA[Year],Year,
     UA[Month],Month,
     UA[AccountCode],$B1022&amp;$C1022,
     UA[GroupStructure],GroupStructure
  )</f>
        <v>0</v>
      </c>
      <c r="AB1022" s="43">
        <f>SUMIFS(
     UA[AmountYTD],
     UA[CompanyShortName],AB$5,
     UA[Source],Source,
     UA[Year],Year,
     UA[Month],Month,
     UA[AccountCode],$B1022&amp;$C1022,
     UA[GroupStructure],GroupStructure
  )</f>
        <v>0</v>
      </c>
      <c r="AD1022" s="43">
        <f>SUMIFS(
     UA[AmountYTD],
     UA[CompanyShortName],AD$5,
     UA[Source],Source,
     UA[Year],Year,
     UA[Month],Month,
     UA[AccountCode],$B1022&amp;$C1022,
     UA[GroupStructure],GroupStructure
  )</f>
        <v>0</v>
      </c>
      <c r="AF1022" s="43">
        <f>SUMIFS(
     UA[AmountYTD],
     UA[CompanyShortName],AF$5,
     UA[Source],Source,
     UA[Year],Year,
     UA[Month],Month,
     UA[AccountCode],$B1022&amp;$C1022,
     UA[GroupStructure],GroupStructure
  )</f>
        <v>0</v>
      </c>
      <c r="AH1022" s="43">
        <f>SUMIFS(
     UA[AmountYTD],
     UA[CompanyShortName],AH$5,
     UA[Source],Source,
     UA[Year],Year,
     UA[Month],Month,
     UA[AccountCode],$B1022&amp;$C1022,
     UA[GroupStructure],GroupStructure
  )</f>
        <v>0</v>
      </c>
      <c r="AJ1022" s="43">
        <f>SUMIFS(
     UA[AmountYTD],
     UA[CompanyShortName],AJ$5,
     UA[Source],Source,
     UA[Year],Year,
     UA[Month],Month,
     UA[AccountCode],$B1022&amp;$C1022,
     UA[GroupStructure],GroupStructure
  )</f>
        <v>0</v>
      </c>
      <c r="AL1022" s="43">
        <f>SUMIFS(
     UA[AmountYTD],
     UA[CompanyShortName],AL$5,
     UA[Source],Source,
     UA[Year],Year,
     UA[Month],Month,
     UA[AccountCode],$B1022&amp;$C1022,
     UA[GroupStructure],GroupStructure
  )</f>
        <v>0</v>
      </c>
      <c r="AN1022" s="43">
        <f>SUMIFS(
     UA[AmountYTD],
     UA[CompanyShortName],AN$5,
     UA[Source],Source,
     UA[Year],Year,
     UA[Month],Month,
     UA[AccountCode],$B1022&amp;$C1022,
     UA[GroupStructure],GroupStructure
  )</f>
        <v>0</v>
      </c>
      <c r="AP1022" s="43">
        <f>SUMIFS(
     UA[AmountYTD],
     UA[CompanyShortName],AP$5,
     UA[Source],Source,
     UA[Year],Year,
     UA[Month],Month,
     UA[AccountCode],$B1022&amp;$C1022,
     UA[GroupStructure],GroupStructure
  )</f>
        <v>0</v>
      </c>
      <c r="AR1022" s="43">
        <f>SUMIFS(
     UA[AmountYTD],
     UA[CompanyShortName],AR$5,
     UA[Source],Source,
     UA[Year],Year,
     UA[Month],Month,
     UA[AccountCode],$B1022&amp;$C1022,
     UA[GroupStructure],GroupStructure
  )</f>
        <v>0</v>
      </c>
    </row>
    <row r="1023" spans="1:45" ht="17.100000000000001" hidden="1" customHeight="1" outlineLevel="2" x14ac:dyDescent="0.25">
      <c r="B1023" s="4">
        <f t="shared" si="1326"/>
        <v>0</v>
      </c>
      <c r="C1023" s="4">
        <f t="shared" si="1327"/>
        <v>170</v>
      </c>
      <c r="D1023" s="4" t="str">
        <f>IFERROR(VLOOKUP($B1023&amp;$C1023,GA[],2,FALSE),"")</f>
        <v/>
      </c>
      <c r="F1023" s="43">
        <f>SUMIFS(
     UA[AmountYTD],
     UA[CompanyShortName],F$5,
     UA[Source],Source,
     UA[Year],Year,
     UA[Month],Month,
     UA[AccountCode],$B1023&amp;$C1023,
     UA[GroupStructure],GroupStructure
  )</f>
        <v>0</v>
      </c>
      <c r="H1023" s="43">
        <f>SUMIFS(
     UA[AmountYTD],
     UA[CompanyShortName],H$5,
     UA[Source],Source,
     UA[Year],Year,
     UA[Month],Month,
     UA[AccountCode],$B1023&amp;$C1023,
     UA[GroupStructure],GroupStructure
  )</f>
        <v>0</v>
      </c>
      <c r="J1023" s="43">
        <f>SUMIFS(
     UA[AmountYTD],
     UA[CompanyShortName],J$5,
     UA[Source],Source,
     UA[Year],Year,
     UA[Month],Month,
     UA[AccountCode],$B1023&amp;$C1023,
     UA[GroupStructure],GroupStructure
  )</f>
        <v>0</v>
      </c>
      <c r="L1023" s="43">
        <f>SUMIFS(
     UA[AmountYTD],
     UA[CompanyShortName],L$5,
     UA[Source],Source,
     UA[Year],Year,
     UA[Month],Month,
     UA[AccountCode],$B1023&amp;$C1023,
     UA[GroupStructure],GroupStructure
  )</f>
        <v>0</v>
      </c>
      <c r="N1023" s="43">
        <f>SUMIFS(
     UA[AmountYTD],
     UA[CompanyShortName],N$5,
     UA[Source],Source,
     UA[Year],Year,
     UA[Month],Month,
     UA[AccountCode],$B1023&amp;$C1023,
     UA[GroupStructure],GroupStructure
  )</f>
        <v>0</v>
      </c>
      <c r="P1023" s="43">
        <f>SUMIFS(
     UA[AmountYTD],
     UA[CompanyShortName],P$5,
     UA[Source],Source,
     UA[Year],Year,
     UA[Month],Month,
     UA[AccountCode],$B1023&amp;$C1023,
     UA[GroupStructure],GroupStructure
  )</f>
        <v>0</v>
      </c>
      <c r="R1023" s="43">
        <f>SUMIFS(
     UA[AmountYTD],
     UA[CompanyShortName],R$5,
     UA[Source],Source,
     UA[Year],Year,
     UA[Month],Month,
     UA[AccountCode],$B1023&amp;$C1023,
     UA[GroupStructure],GroupStructure
  )</f>
        <v>0</v>
      </c>
      <c r="T1023" s="43">
        <f>SUMIFS(
     UA[AmountYTD],
     UA[CompanyShortName],T$5,
     UA[Source],Source,
     UA[Year],Year,
     UA[Month],Month,
     UA[AccountCode],$B1023&amp;$C1023,
     UA[GroupStructure],GroupStructure
  )</f>
        <v>0</v>
      </c>
      <c r="V1023" s="43">
        <f>SUMIFS(
     UA[AmountYTD],
     UA[CompanyShortName],V$5,
     UA[Source],Source,
     UA[Year],Year,
     UA[Month],Month,
     UA[AccountCode],$B1023&amp;$C1023,
     UA[GroupStructure],GroupStructure
  )</f>
        <v>0</v>
      </c>
      <c r="X1023" s="43">
        <f>SUMIFS(
     UA[AmountYTD],
     UA[CompanyShortName],X$5,
     UA[Source],Source,
     UA[Year],Year,
     UA[Month],Month,
     UA[AccountCode],$B1023&amp;$C1023,
     UA[GroupStructure],GroupStructure
  )</f>
        <v>0</v>
      </c>
      <c r="Z1023" s="43">
        <f>SUMIFS(
     UA[AmountYTD],
     UA[CompanyShortName],Z$5,
     UA[Source],Source,
     UA[Year],Year,
     UA[Month],Month,
     UA[AccountCode],$B1023&amp;$C1023,
     UA[GroupStructure],GroupStructure
  )</f>
        <v>0</v>
      </c>
      <c r="AB1023" s="43">
        <f>SUMIFS(
     UA[AmountYTD],
     UA[CompanyShortName],AB$5,
     UA[Source],Source,
     UA[Year],Year,
     UA[Month],Month,
     UA[AccountCode],$B1023&amp;$C1023,
     UA[GroupStructure],GroupStructure
  )</f>
        <v>0</v>
      </c>
      <c r="AD1023" s="43">
        <f>SUMIFS(
     UA[AmountYTD],
     UA[CompanyShortName],AD$5,
     UA[Source],Source,
     UA[Year],Year,
     UA[Month],Month,
     UA[AccountCode],$B1023&amp;$C1023,
     UA[GroupStructure],GroupStructure
  )</f>
        <v>0</v>
      </c>
      <c r="AF1023" s="43">
        <f>SUMIFS(
     UA[AmountYTD],
     UA[CompanyShortName],AF$5,
     UA[Source],Source,
     UA[Year],Year,
     UA[Month],Month,
     UA[AccountCode],$B1023&amp;$C1023,
     UA[GroupStructure],GroupStructure
  )</f>
        <v>0</v>
      </c>
      <c r="AH1023" s="43">
        <f>SUMIFS(
     UA[AmountYTD],
     UA[CompanyShortName],AH$5,
     UA[Source],Source,
     UA[Year],Year,
     UA[Month],Month,
     UA[AccountCode],$B1023&amp;$C1023,
     UA[GroupStructure],GroupStructure
  )</f>
        <v>0</v>
      </c>
      <c r="AJ1023" s="43">
        <f>SUMIFS(
     UA[AmountYTD],
     UA[CompanyShortName],AJ$5,
     UA[Source],Source,
     UA[Year],Year,
     UA[Month],Month,
     UA[AccountCode],$B1023&amp;$C1023,
     UA[GroupStructure],GroupStructure
  )</f>
        <v>0</v>
      </c>
      <c r="AL1023" s="43">
        <f>SUMIFS(
     UA[AmountYTD],
     UA[CompanyShortName],AL$5,
     UA[Source],Source,
     UA[Year],Year,
     UA[Month],Month,
     UA[AccountCode],$B1023&amp;$C1023,
     UA[GroupStructure],GroupStructure
  )</f>
        <v>0</v>
      </c>
      <c r="AN1023" s="43">
        <f>SUMIFS(
     UA[AmountYTD],
     UA[CompanyShortName],AN$5,
     UA[Source],Source,
     UA[Year],Year,
     UA[Month],Month,
     UA[AccountCode],$B1023&amp;$C1023,
     UA[GroupStructure],GroupStructure
  )</f>
        <v>0</v>
      </c>
      <c r="AP1023" s="43">
        <f>SUMIFS(
     UA[AmountYTD],
     UA[CompanyShortName],AP$5,
     UA[Source],Source,
     UA[Year],Year,
     UA[Month],Month,
     UA[AccountCode],$B1023&amp;$C1023,
     UA[GroupStructure],GroupStructure
  )</f>
        <v>0</v>
      </c>
      <c r="AR1023" s="43">
        <f>SUMIFS(
     UA[AmountYTD],
     UA[CompanyShortName],AR$5,
     UA[Source],Source,
     UA[Year],Year,
     UA[Month],Month,
     UA[AccountCode],$B1023&amp;$C1023,
     UA[GroupStructure],GroupStructure
  )</f>
        <v>0</v>
      </c>
    </row>
    <row r="1024" spans="1:45" s="5" customFormat="1" ht="17.100000000000001" hidden="1" customHeight="1" outlineLevel="2" x14ac:dyDescent="0.25">
      <c r="A1024" s="58"/>
      <c r="B1024" s="58">
        <f t="shared" si="1326"/>
        <v>0</v>
      </c>
      <c r="C1024" s="58">
        <f>C1014</f>
        <v>199</v>
      </c>
      <c r="D1024" s="58" t="str">
        <f>IFERROR(VLOOKUP($B1024&amp;$C1024,GA[],2,FALSE),"")</f>
        <v/>
      </c>
      <c r="E1024" s="60"/>
      <c r="F1024" s="61">
        <f>SUMIFS(
     UA[AmountYTD],
     UA[CompanyShortName],F$5,
     UA[Source],Source,
     UA[Year],Year,
     UA[Month],Month,
     UA[AccountCode],$B1024&amp;$C1024,
     UA[GroupStructure],GroupStructure
  )</f>
        <v>0</v>
      </c>
      <c r="G1024" s="60"/>
      <c r="H1024" s="61">
        <f>SUMIFS(
     UA[AmountYTD],
     UA[CompanyShortName],H$5,
     UA[Source],Source,
     UA[Year],Year,
     UA[Month],Month,
     UA[AccountCode],$B1024&amp;$C1024,
     UA[GroupStructure],GroupStructure
  )</f>
        <v>0</v>
      </c>
      <c r="I1024" s="60"/>
      <c r="J1024" s="61">
        <f>SUMIFS(
     UA[AmountYTD],
     UA[CompanyShortName],J$5,
     UA[Source],Source,
     UA[Year],Year,
     UA[Month],Month,
     UA[AccountCode],$B1024&amp;$C1024,
     UA[GroupStructure],GroupStructure
  )</f>
        <v>0</v>
      </c>
      <c r="K1024" s="60"/>
      <c r="L1024" s="61">
        <f>SUMIFS(
     UA[AmountYTD],
     UA[CompanyShortName],L$5,
     UA[Source],Source,
     UA[Year],Year,
     UA[Month],Month,
     UA[AccountCode],$B1024&amp;$C1024,
     UA[GroupStructure],GroupStructure
  )</f>
        <v>0</v>
      </c>
      <c r="M1024" s="60"/>
      <c r="N1024" s="61">
        <f>SUMIFS(
     UA[AmountYTD],
     UA[CompanyShortName],N$5,
     UA[Source],Source,
     UA[Year],Year,
     UA[Month],Month,
     UA[AccountCode],$B1024&amp;$C1024,
     UA[GroupStructure],GroupStructure
  )</f>
        <v>0</v>
      </c>
      <c r="O1024" s="60"/>
      <c r="P1024" s="61">
        <f>SUMIFS(
     UA[AmountYTD],
     UA[CompanyShortName],P$5,
     UA[Source],Source,
     UA[Year],Year,
     UA[Month],Month,
     UA[AccountCode],$B1024&amp;$C1024,
     UA[GroupStructure],GroupStructure
  )</f>
        <v>0</v>
      </c>
      <c r="Q1024" s="60"/>
      <c r="R1024" s="61">
        <f>SUMIFS(
     UA[AmountYTD],
     UA[CompanyShortName],R$5,
     UA[Source],Source,
     UA[Year],Year,
     UA[Month],Month,
     UA[AccountCode],$B1024&amp;$C1024,
     UA[GroupStructure],GroupStructure
  )</f>
        <v>0</v>
      </c>
      <c r="S1024" s="60"/>
      <c r="T1024" s="61">
        <f>SUMIFS(
     UA[AmountYTD],
     UA[CompanyShortName],T$5,
     UA[Source],Source,
     UA[Year],Year,
     UA[Month],Month,
     UA[AccountCode],$B1024&amp;$C1024,
     UA[GroupStructure],GroupStructure
  )</f>
        <v>0</v>
      </c>
      <c r="U1024" s="60"/>
      <c r="V1024" s="61">
        <f>SUMIFS(
     UA[AmountYTD],
     UA[CompanyShortName],V$5,
     UA[Source],Source,
     UA[Year],Year,
     UA[Month],Month,
     UA[AccountCode],$B1024&amp;$C1024,
     UA[GroupStructure],GroupStructure
  )</f>
        <v>0</v>
      </c>
      <c r="W1024" s="60"/>
      <c r="X1024" s="61">
        <f>SUMIFS(
     UA[AmountYTD],
     UA[CompanyShortName],X$5,
     UA[Source],Source,
     UA[Year],Year,
     UA[Month],Month,
     UA[AccountCode],$B1024&amp;$C1024,
     UA[GroupStructure],GroupStructure
  )</f>
        <v>0</v>
      </c>
      <c r="Y1024" s="60"/>
      <c r="Z1024" s="61">
        <f>SUMIFS(
     UA[AmountYTD],
     UA[CompanyShortName],Z$5,
     UA[Source],Source,
     UA[Year],Year,
     UA[Month],Month,
     UA[AccountCode],$B1024&amp;$C1024,
     UA[GroupStructure],GroupStructure
  )</f>
        <v>0</v>
      </c>
      <c r="AA1024" s="60"/>
      <c r="AB1024" s="61">
        <f>SUMIFS(
     UA[AmountYTD],
     UA[CompanyShortName],AB$5,
     UA[Source],Source,
     UA[Year],Year,
     UA[Month],Month,
     UA[AccountCode],$B1024&amp;$C1024,
     UA[GroupStructure],GroupStructure
  )</f>
        <v>0</v>
      </c>
      <c r="AC1024" s="60"/>
      <c r="AD1024" s="61">
        <f>SUMIFS(
     UA[AmountYTD],
     UA[CompanyShortName],AD$5,
     UA[Source],Source,
     UA[Year],Year,
     UA[Month],Month,
     UA[AccountCode],$B1024&amp;$C1024,
     UA[GroupStructure],GroupStructure
  )</f>
        <v>0</v>
      </c>
      <c r="AE1024" s="60"/>
      <c r="AF1024" s="61">
        <f>SUMIFS(
     UA[AmountYTD],
     UA[CompanyShortName],AF$5,
     UA[Source],Source,
     UA[Year],Year,
     UA[Month],Month,
     UA[AccountCode],$B1024&amp;$C1024,
     UA[GroupStructure],GroupStructure
  )</f>
        <v>0</v>
      </c>
      <c r="AG1024" s="60"/>
      <c r="AH1024" s="61">
        <f>SUMIFS(
     UA[AmountYTD],
     UA[CompanyShortName],AH$5,
     UA[Source],Source,
     UA[Year],Year,
     UA[Month],Month,
     UA[AccountCode],$B1024&amp;$C1024,
     UA[GroupStructure],GroupStructure
  )</f>
        <v>0</v>
      </c>
      <c r="AI1024" s="60"/>
      <c r="AJ1024" s="61">
        <f>SUMIFS(
     UA[AmountYTD],
     UA[CompanyShortName],AJ$5,
     UA[Source],Source,
     UA[Year],Year,
     UA[Month],Month,
     UA[AccountCode],$B1024&amp;$C1024,
     UA[GroupStructure],GroupStructure
  )</f>
        <v>0</v>
      </c>
      <c r="AK1024" s="60"/>
      <c r="AL1024" s="61">
        <f>SUMIFS(
     UA[AmountYTD],
     UA[CompanyShortName],AL$5,
     UA[Source],Source,
     UA[Year],Year,
     UA[Month],Month,
     UA[AccountCode],$B1024&amp;$C1024,
     UA[GroupStructure],GroupStructure
  )</f>
        <v>0</v>
      </c>
      <c r="AM1024" s="60"/>
      <c r="AN1024" s="61">
        <f>SUMIFS(
     UA[AmountYTD],
     UA[CompanyShortName],AN$5,
     UA[Source],Source,
     UA[Year],Year,
     UA[Month],Month,
     UA[AccountCode],$B1024&amp;$C1024,
     UA[GroupStructure],GroupStructure
  )</f>
        <v>0</v>
      </c>
      <c r="AO1024" s="60"/>
      <c r="AP1024" s="61">
        <f>SUMIFS(
     UA[AmountYTD],
     UA[CompanyShortName],AP$5,
     UA[Source],Source,
     UA[Year],Year,
     UA[Month],Month,
     UA[AccountCode],$B1024&amp;$C1024,
     UA[GroupStructure],GroupStructure
  )</f>
        <v>0</v>
      </c>
      <c r="AQ1024" s="60"/>
      <c r="AR1024" s="61">
        <f>SUMIFS(
     UA[AmountYTD],
     UA[CompanyShortName],AR$5,
     UA[Source],Source,
     UA[Year],Year,
     UA[Month],Month,
     UA[AccountCode],$B1024&amp;$C1024,
     UA[GroupStructure],GroupStructure
  )</f>
        <v>0</v>
      </c>
      <c r="AS1024" s="60"/>
    </row>
    <row r="1025" spans="1:45" ht="17.100000000000001" hidden="1" customHeight="1" outlineLevel="2" x14ac:dyDescent="0.25">
      <c r="D1025" s="4" t="s">
        <v>125</v>
      </c>
      <c r="F1025" s="43">
        <f>F1024-SUM(F1017:F1023)</f>
        <v>0</v>
      </c>
      <c r="H1025" s="43">
        <f>H1024-SUM(H1017:H1023)</f>
        <v>0</v>
      </c>
      <c r="J1025" s="43">
        <f>J1024-SUM(J1017:J1023)</f>
        <v>0</v>
      </c>
      <c r="L1025" s="43">
        <f>L1024-SUM(L1017:L1023)</f>
        <v>0</v>
      </c>
      <c r="N1025" s="43">
        <f>N1024-SUM(N1017:N1023)</f>
        <v>0</v>
      </c>
      <c r="P1025" s="43">
        <f>P1024-SUM(P1017:P1023)</f>
        <v>0</v>
      </c>
      <c r="R1025" s="43">
        <f>R1024-SUM(R1017:R1023)</f>
        <v>0</v>
      </c>
      <c r="T1025" s="43">
        <f>T1024-SUM(T1017:T1023)</f>
        <v>0</v>
      </c>
      <c r="V1025" s="43">
        <f>V1024-SUM(V1017:V1023)</f>
        <v>0</v>
      </c>
      <c r="X1025" s="43">
        <f>X1024-SUM(X1017:X1023)</f>
        <v>0</v>
      </c>
      <c r="Z1025" s="43">
        <f>Z1024-SUM(Z1017:Z1023)</f>
        <v>0</v>
      </c>
      <c r="AB1025" s="43">
        <f>AB1024-SUM(AB1017:AB1023)</f>
        <v>0</v>
      </c>
      <c r="AD1025" s="43">
        <f>AD1024-SUM(AD1017:AD1023)</f>
        <v>0</v>
      </c>
      <c r="AF1025" s="43">
        <f>AF1024-SUM(AF1017:AF1023)</f>
        <v>0</v>
      </c>
      <c r="AH1025" s="43">
        <f>AH1024-SUM(AH1017:AH1023)</f>
        <v>0</v>
      </c>
      <c r="AJ1025" s="43">
        <f>AJ1024-SUM(AJ1017:AJ1023)</f>
        <v>0</v>
      </c>
      <c r="AL1025" s="43">
        <f>AL1024-SUM(AL1017:AL1023)</f>
        <v>0</v>
      </c>
      <c r="AN1025" s="43">
        <f>AN1024-SUM(AN1017:AN1023)</f>
        <v>0</v>
      </c>
      <c r="AP1025" s="43">
        <f>AP1024-SUM(AP1017:AP1023)</f>
        <v>0</v>
      </c>
      <c r="AR1025" s="43">
        <f>AR1024-SUM(AR1017:AR1023)</f>
        <v>0</v>
      </c>
    </row>
    <row r="1026" spans="1:45" ht="17.100000000000001" hidden="1" customHeight="1" outlineLevel="2" x14ac:dyDescent="0.25"/>
    <row r="1027" spans="1:45" s="5" customFormat="1" ht="17.100000000000001" hidden="1" customHeight="1" outlineLevel="2" x14ac:dyDescent="0.25">
      <c r="A1027" s="58"/>
      <c r="B1027" s="58">
        <f>B1024</f>
        <v>0</v>
      </c>
      <c r="C1027" s="59">
        <v>399</v>
      </c>
      <c r="D1027" s="58" t="e">
        <f>VLOOKUP($B1027&amp;$C1027,GA[],2,FALSE)&amp;"  -  PY"</f>
        <v>#N/A</v>
      </c>
      <c r="E1027" s="60"/>
      <c r="F1027" s="61">
        <f>SUMIFS(
     UA[AmountYTD],
     UA[CompanyShortName],F$5,
     UA[Source],Source,
     UA[Year],YearEndYear,
     UA[Month],YearEnd,
     UA[AccountCode],$B1027&amp;$C1027,
     UA[GroupStructure],GroupStructure
  )</f>
        <v>0</v>
      </c>
      <c r="G1027" s="60"/>
      <c r="H1027" s="61">
        <f>SUMIFS(
     UA[AmountYTD],
     UA[CompanyShortName],H$5,
     UA[Source],Source,
     UA[Year],YearEndYear,
     UA[Month],YearEnd,
     UA[AccountCode],$B1027&amp;$C1027,
     UA[GroupStructure],GroupStructure
  )</f>
        <v>0</v>
      </c>
      <c r="I1027" s="60"/>
      <c r="J1027" s="61">
        <f>SUMIFS(
     UA[AmountYTD],
     UA[CompanyShortName],J$5,
     UA[Source],Source,
     UA[Year],YearEndYear,
     UA[Month],YearEnd,
     UA[AccountCode],$B1027&amp;$C1027,
     UA[GroupStructure],GroupStructure
  )</f>
        <v>0</v>
      </c>
      <c r="K1027" s="60"/>
      <c r="L1027" s="61">
        <f>SUMIFS(
     UA[AmountYTD],
     UA[CompanyShortName],L$5,
     UA[Source],Source,
     UA[Year],YearEndYear,
     UA[Month],YearEnd,
     UA[AccountCode],$B1027&amp;$C1027,
     UA[GroupStructure],GroupStructure
  )</f>
        <v>0</v>
      </c>
      <c r="M1027" s="60"/>
      <c r="N1027" s="61">
        <f>SUMIFS(
     UA[AmountYTD],
     UA[CompanyShortName],N$5,
     UA[Source],Source,
     UA[Year],YearEndYear,
     UA[Month],YearEnd,
     UA[AccountCode],$B1027&amp;$C1027,
     UA[GroupStructure],GroupStructure
  )</f>
        <v>0</v>
      </c>
      <c r="O1027" s="60"/>
      <c r="P1027" s="61">
        <f>SUMIFS(
     UA[AmountYTD],
     UA[CompanyShortName],P$5,
     UA[Source],Source,
     UA[Year],YearEndYear,
     UA[Month],YearEnd,
     UA[AccountCode],$B1027&amp;$C1027,
     UA[GroupStructure],GroupStructure
  )</f>
        <v>0</v>
      </c>
      <c r="Q1027" s="60"/>
      <c r="R1027" s="61">
        <f>SUMIFS(
     UA[AmountYTD],
     UA[CompanyShortName],R$5,
     UA[Source],Source,
     UA[Year],YearEndYear,
     UA[Month],YearEnd,
     UA[AccountCode],$B1027&amp;$C1027,
     UA[GroupStructure],GroupStructure
  )</f>
        <v>0</v>
      </c>
      <c r="S1027" s="60"/>
      <c r="T1027" s="61">
        <f>SUMIFS(
     UA[AmountYTD],
     UA[CompanyShortName],T$5,
     UA[Source],Source,
     UA[Year],YearEndYear,
     UA[Month],YearEnd,
     UA[AccountCode],$B1027&amp;$C1027,
     UA[GroupStructure],GroupStructure
  )</f>
        <v>0</v>
      </c>
      <c r="U1027" s="60"/>
      <c r="V1027" s="61">
        <f>SUMIFS(
     UA[AmountYTD],
     UA[CompanyShortName],V$5,
     UA[Source],Source,
     UA[Year],YearEndYear,
     UA[Month],YearEnd,
     UA[AccountCode],$B1027&amp;$C1027,
     UA[GroupStructure],GroupStructure
  )</f>
        <v>0</v>
      </c>
      <c r="W1027" s="60"/>
      <c r="X1027" s="61">
        <f>SUMIFS(
     UA[AmountYTD],
     UA[CompanyShortName],X$5,
     UA[Source],Source,
     UA[Year],YearEndYear,
     UA[Month],YearEnd,
     UA[AccountCode],$B1027&amp;$C1027,
     UA[GroupStructure],GroupStructure
  )</f>
        <v>0</v>
      </c>
      <c r="Y1027" s="60"/>
      <c r="Z1027" s="61">
        <f>SUMIFS(
     UA[AmountYTD],
     UA[CompanyShortName],Z$5,
     UA[Source],Source,
     UA[Year],YearEndYear,
     UA[Month],YearEnd,
     UA[AccountCode],$B1027&amp;$C1027,
     UA[GroupStructure],GroupStructure
  )</f>
        <v>0</v>
      </c>
      <c r="AA1027" s="60"/>
      <c r="AB1027" s="61">
        <f>SUMIFS(
     UA[AmountYTD],
     UA[CompanyShortName],AB$5,
     UA[Source],Source,
     UA[Year],YearEndYear,
     UA[Month],YearEnd,
     UA[AccountCode],$B1027&amp;$C1027,
     UA[GroupStructure],GroupStructure
  )</f>
        <v>0</v>
      </c>
      <c r="AC1027" s="60"/>
      <c r="AD1027" s="61">
        <f>SUMIFS(
     UA[AmountYTD],
     UA[CompanyShortName],AD$5,
     UA[Source],Source,
     UA[Year],YearEndYear,
     UA[Month],YearEnd,
     UA[AccountCode],$B1027&amp;$C1027,
     UA[GroupStructure],GroupStructure
  )</f>
        <v>0</v>
      </c>
      <c r="AE1027" s="60"/>
      <c r="AF1027" s="61">
        <f>SUMIFS(
     UA[AmountYTD],
     UA[CompanyShortName],AF$5,
     UA[Source],Source,
     UA[Year],YearEndYear,
     UA[Month],YearEnd,
     UA[AccountCode],$B1027&amp;$C1027,
     UA[GroupStructure],GroupStructure
  )</f>
        <v>0</v>
      </c>
      <c r="AG1027" s="60"/>
      <c r="AH1027" s="61">
        <f>SUMIFS(
     UA[AmountYTD],
     UA[CompanyShortName],AH$5,
     UA[Source],Source,
     UA[Year],YearEndYear,
     UA[Month],YearEnd,
     UA[AccountCode],$B1027&amp;$C1027,
     UA[GroupStructure],GroupStructure
  )</f>
        <v>0</v>
      </c>
      <c r="AI1027" s="60"/>
      <c r="AJ1027" s="61">
        <f>SUMIFS(
     UA[AmountYTD],
     UA[CompanyShortName],AJ$5,
     UA[Source],Source,
     UA[Year],YearEndYear,
     UA[Month],YearEnd,
     UA[AccountCode],$B1027&amp;$C1027,
     UA[GroupStructure],GroupStructure
  )</f>
        <v>0</v>
      </c>
      <c r="AK1027" s="60"/>
      <c r="AL1027" s="61">
        <f>SUMIFS(
     UA[AmountYTD],
     UA[CompanyShortName],AL$5,
     UA[Source],Source,
     UA[Year],YearEndYear,
     UA[Month],YearEnd,
     UA[AccountCode],$B1027&amp;$C1027,
     UA[GroupStructure],GroupStructure
  )</f>
        <v>0</v>
      </c>
      <c r="AM1027" s="60"/>
      <c r="AN1027" s="61">
        <f>SUMIFS(
     UA[AmountYTD],
     UA[CompanyShortName],AN$5,
     UA[Source],Source,
     UA[Year],YearEndYear,
     UA[Month],YearEnd,
     UA[AccountCode],$B1027&amp;$C1027,
     UA[GroupStructure],GroupStructure
  )</f>
        <v>0</v>
      </c>
      <c r="AO1027" s="60"/>
      <c r="AP1027" s="61">
        <f>SUMIFS(
     UA[AmountYTD],
     UA[CompanyShortName],AP$5,
     UA[Source],Source,
     UA[Year],YearEndYear,
     UA[Month],YearEnd,
     UA[AccountCode],$B1027&amp;$C1027,
     UA[GroupStructure],GroupStructure
  )</f>
        <v>0</v>
      </c>
      <c r="AQ1027" s="60"/>
      <c r="AR1027" s="61">
        <f>SUMIFS(
     UA[AmountYTD],
     UA[CompanyShortName],AR$5,
     UA[Source],Source,
     UA[Year],YearEndYear,
     UA[Month],YearEnd,
     UA[AccountCode],$B1027&amp;$C1027,
     UA[GroupStructure],GroupStructure
  )</f>
        <v>0</v>
      </c>
      <c r="AS1027" s="60"/>
    </row>
    <row r="1028" spans="1:45" ht="17.100000000000001" hidden="1" customHeight="1" outlineLevel="2" x14ac:dyDescent="0.25">
      <c r="D1028" s="4" t="s">
        <v>124</v>
      </c>
      <c r="F1028" s="43">
        <f>F1030-F1027</f>
        <v>0</v>
      </c>
      <c r="H1028" s="43">
        <f t="shared" ref="H1028" si="1328">H1030-H1027</f>
        <v>0</v>
      </c>
      <c r="J1028" s="43">
        <f t="shared" ref="J1028" si="1329">J1030-J1027</f>
        <v>0</v>
      </c>
      <c r="L1028" s="43">
        <f t="shared" ref="L1028" si="1330">L1030-L1027</f>
        <v>0</v>
      </c>
      <c r="N1028" s="43">
        <f t="shared" ref="N1028" si="1331">N1030-N1027</f>
        <v>0</v>
      </c>
      <c r="P1028" s="43">
        <f t="shared" ref="P1028" si="1332">P1030-P1027</f>
        <v>0</v>
      </c>
      <c r="R1028" s="43">
        <f t="shared" ref="R1028" si="1333">R1030-R1027</f>
        <v>0</v>
      </c>
      <c r="T1028" s="43">
        <f t="shared" ref="T1028" si="1334">T1030-T1027</f>
        <v>0</v>
      </c>
      <c r="V1028" s="43">
        <f t="shared" ref="V1028" si="1335">V1030-V1027</f>
        <v>0</v>
      </c>
      <c r="X1028" s="43">
        <f t="shared" ref="X1028" si="1336">X1030-X1027</f>
        <v>0</v>
      </c>
      <c r="Z1028" s="43">
        <f t="shared" ref="Z1028" si="1337">Z1030-Z1027</f>
        <v>0</v>
      </c>
      <c r="AB1028" s="43">
        <f t="shared" ref="AB1028" si="1338">AB1030-AB1027</f>
        <v>0</v>
      </c>
      <c r="AD1028" s="43">
        <f t="shared" ref="AD1028" si="1339">AD1030-AD1027</f>
        <v>0</v>
      </c>
      <c r="AF1028" s="43">
        <f t="shared" ref="AF1028" si="1340">AF1030-AF1027</f>
        <v>0</v>
      </c>
      <c r="AH1028" s="43">
        <f t="shared" ref="AH1028" si="1341">AH1030-AH1027</f>
        <v>0</v>
      </c>
      <c r="AJ1028" s="43">
        <f t="shared" ref="AJ1028" si="1342">AJ1030-AJ1027</f>
        <v>0</v>
      </c>
      <c r="AL1028" s="43">
        <f t="shared" ref="AL1028" si="1343">AL1030-AL1027</f>
        <v>0</v>
      </c>
      <c r="AN1028" s="43">
        <f t="shared" ref="AN1028" si="1344">AN1030-AN1027</f>
        <v>0</v>
      </c>
      <c r="AP1028" s="43">
        <f t="shared" ref="AP1028" si="1345">AP1030-AP1027</f>
        <v>0</v>
      </c>
      <c r="AR1028" s="43">
        <f t="shared" ref="AR1028" si="1346">AR1030-AR1027</f>
        <v>0</v>
      </c>
    </row>
    <row r="1029" spans="1:45" ht="17.100000000000001" hidden="1" customHeight="1" outlineLevel="2" x14ac:dyDescent="0.25"/>
    <row r="1030" spans="1:45" ht="17.100000000000001" hidden="1" customHeight="1" outlineLevel="2" x14ac:dyDescent="0.25">
      <c r="B1030" s="4">
        <f>B1027</f>
        <v>0</v>
      </c>
      <c r="C1030" s="41">
        <v>310</v>
      </c>
      <c r="D1030" s="4" t="str">
        <f>IFERROR(VLOOKUP($B1030&amp;$C1030,GA[],2,FALSE),"")</f>
        <v/>
      </c>
      <c r="F1030" s="43">
        <f>SUMIFS(
     UA[AmountYTD],
     UA[CompanyShortName],F$5,
     UA[Source],Source,
     UA[Year],Year,
     UA[Month],Month,
     UA[AccountCode],$B1030&amp;$C1030,
     UA[GroupStructure],GroupStructure
  )</f>
        <v>0</v>
      </c>
      <c r="H1030" s="43">
        <f>SUMIFS(
     UA[AmountYTD],
     UA[CompanyShortName],H$5,
     UA[Source],Source,
     UA[Year],Year,
     UA[Month],Month,
     UA[AccountCode],$B1030&amp;$C1030,
     UA[GroupStructure],GroupStructure
  )</f>
        <v>0</v>
      </c>
      <c r="J1030" s="43">
        <f>SUMIFS(
     UA[AmountYTD],
     UA[CompanyShortName],J$5,
     UA[Source],Source,
     UA[Year],Year,
     UA[Month],Month,
     UA[AccountCode],$B1030&amp;$C1030,
     UA[GroupStructure],GroupStructure
  )</f>
        <v>0</v>
      </c>
      <c r="L1030" s="43">
        <f>SUMIFS(
     UA[AmountYTD],
     UA[CompanyShortName],L$5,
     UA[Source],Source,
     UA[Year],Year,
     UA[Month],Month,
     UA[AccountCode],$B1030&amp;$C1030,
     UA[GroupStructure],GroupStructure
  )</f>
        <v>0</v>
      </c>
      <c r="N1030" s="43">
        <f>SUMIFS(
     UA[AmountYTD],
     UA[CompanyShortName],N$5,
     UA[Source],Source,
     UA[Year],Year,
     UA[Month],Month,
     UA[AccountCode],$B1030&amp;$C1030,
     UA[GroupStructure],GroupStructure
  )</f>
        <v>0</v>
      </c>
      <c r="P1030" s="43">
        <f>SUMIFS(
     UA[AmountYTD],
     UA[CompanyShortName],P$5,
     UA[Source],Source,
     UA[Year],Year,
     UA[Month],Month,
     UA[AccountCode],$B1030&amp;$C1030,
     UA[GroupStructure],GroupStructure
  )</f>
        <v>0</v>
      </c>
      <c r="R1030" s="43">
        <f>SUMIFS(
     UA[AmountYTD],
     UA[CompanyShortName],R$5,
     UA[Source],Source,
     UA[Year],Year,
     UA[Month],Month,
     UA[AccountCode],$B1030&amp;$C1030,
     UA[GroupStructure],GroupStructure
  )</f>
        <v>0</v>
      </c>
      <c r="T1030" s="43">
        <f>SUMIFS(
     UA[AmountYTD],
     UA[CompanyShortName],T$5,
     UA[Source],Source,
     UA[Year],Year,
     UA[Month],Month,
     UA[AccountCode],$B1030&amp;$C1030,
     UA[GroupStructure],GroupStructure
  )</f>
        <v>0</v>
      </c>
      <c r="V1030" s="43">
        <f>SUMIFS(
     UA[AmountYTD],
     UA[CompanyShortName],V$5,
     UA[Source],Source,
     UA[Year],Year,
     UA[Month],Month,
     UA[AccountCode],$B1030&amp;$C1030,
     UA[GroupStructure],GroupStructure
  )</f>
        <v>0</v>
      </c>
      <c r="X1030" s="43">
        <f>SUMIFS(
     UA[AmountYTD],
     UA[CompanyShortName],X$5,
     UA[Source],Source,
     UA[Year],Year,
     UA[Month],Month,
     UA[AccountCode],$B1030&amp;$C1030,
     UA[GroupStructure],GroupStructure
  )</f>
        <v>0</v>
      </c>
      <c r="Z1030" s="43">
        <f>SUMIFS(
     UA[AmountYTD],
     UA[CompanyShortName],Z$5,
     UA[Source],Source,
     UA[Year],Year,
     UA[Month],Month,
     UA[AccountCode],$B1030&amp;$C1030,
     UA[GroupStructure],GroupStructure
  )</f>
        <v>0</v>
      </c>
      <c r="AB1030" s="43">
        <f>SUMIFS(
     UA[AmountYTD],
     UA[CompanyShortName],AB$5,
     UA[Source],Source,
     UA[Year],Year,
     UA[Month],Month,
     UA[AccountCode],$B1030&amp;$C1030,
     UA[GroupStructure],GroupStructure
  )</f>
        <v>0</v>
      </c>
      <c r="AD1030" s="43">
        <f>SUMIFS(
     UA[AmountYTD],
     UA[CompanyShortName],AD$5,
     UA[Source],Source,
     UA[Year],Year,
     UA[Month],Month,
     UA[AccountCode],$B1030&amp;$C1030,
     UA[GroupStructure],GroupStructure
  )</f>
        <v>0</v>
      </c>
      <c r="AF1030" s="43">
        <f>SUMIFS(
     UA[AmountYTD],
     UA[CompanyShortName],AF$5,
     UA[Source],Source,
     UA[Year],Year,
     UA[Month],Month,
     UA[AccountCode],$B1030&amp;$C1030,
     UA[GroupStructure],GroupStructure
  )</f>
        <v>0</v>
      </c>
      <c r="AH1030" s="43">
        <f>SUMIFS(
     UA[AmountYTD],
     UA[CompanyShortName],AH$5,
     UA[Source],Source,
     UA[Year],Year,
     UA[Month],Month,
     UA[AccountCode],$B1030&amp;$C1030,
     UA[GroupStructure],GroupStructure
  )</f>
        <v>0</v>
      </c>
      <c r="AJ1030" s="43">
        <f>SUMIFS(
     UA[AmountYTD],
     UA[CompanyShortName],AJ$5,
     UA[Source],Source,
     UA[Year],Year,
     UA[Month],Month,
     UA[AccountCode],$B1030&amp;$C1030,
     UA[GroupStructure],GroupStructure
  )</f>
        <v>0</v>
      </c>
      <c r="AL1030" s="43">
        <f>SUMIFS(
     UA[AmountYTD],
     UA[CompanyShortName],AL$5,
     UA[Source],Source,
     UA[Year],Year,
     UA[Month],Month,
     UA[AccountCode],$B1030&amp;$C1030,
     UA[GroupStructure],GroupStructure
  )</f>
        <v>0</v>
      </c>
      <c r="AN1030" s="43">
        <f>SUMIFS(
     UA[AmountYTD],
     UA[CompanyShortName],AN$5,
     UA[Source],Source,
     UA[Year],Year,
     UA[Month],Month,
     UA[AccountCode],$B1030&amp;$C1030,
     UA[GroupStructure],GroupStructure
  )</f>
        <v>0</v>
      </c>
      <c r="AP1030" s="43">
        <f>SUMIFS(
     UA[AmountYTD],
     UA[CompanyShortName],AP$5,
     UA[Source],Source,
     UA[Year],Year,
     UA[Month],Month,
     UA[AccountCode],$B1030&amp;$C1030,
     UA[GroupStructure],GroupStructure
  )</f>
        <v>0</v>
      </c>
      <c r="AR1030" s="43">
        <f>SUMIFS(
     UA[AmountYTD],
     UA[CompanyShortName],AR$5,
     UA[Source],Source,
     UA[Year],Year,
     UA[Month],Month,
     UA[AccountCode],$B1030&amp;$C1030,
     UA[GroupStructure],GroupStructure
  )</f>
        <v>0</v>
      </c>
    </row>
    <row r="1031" spans="1:45" ht="17.100000000000001" hidden="1" customHeight="1" outlineLevel="2" x14ac:dyDescent="0.25">
      <c r="B1031" s="4">
        <f t="shared" ref="B1031:B1035" si="1347">B1030</f>
        <v>0</v>
      </c>
      <c r="C1031" s="4">
        <f>C1030+10</f>
        <v>320</v>
      </c>
      <c r="D1031" s="4" t="str">
        <f>IFERROR(VLOOKUP($B1031&amp;$C1031,GA[],2,FALSE),"")</f>
        <v/>
      </c>
      <c r="F1031" s="43">
        <f>SUMIFS(
     UA[AmountYTD],
     UA[CompanyShortName],F$5,
     UA[Source],Source,
     UA[Year],Year,
     UA[Month],Month,
     UA[AccountCode],$B1031&amp;$C1031,
     UA[GroupStructure],GroupStructure
  )</f>
        <v>0</v>
      </c>
      <c r="H1031" s="43">
        <f>SUMIFS(
     UA[AmountYTD],
     UA[CompanyShortName],H$5,
     UA[Source],Source,
     UA[Year],Year,
     UA[Month],Month,
     UA[AccountCode],$B1031&amp;$C1031,
     UA[GroupStructure],GroupStructure
  )</f>
        <v>0</v>
      </c>
      <c r="J1031" s="43">
        <f>SUMIFS(
     UA[AmountYTD],
     UA[CompanyShortName],J$5,
     UA[Source],Source,
     UA[Year],Year,
     UA[Month],Month,
     UA[AccountCode],$B1031&amp;$C1031,
     UA[GroupStructure],GroupStructure
  )</f>
        <v>0</v>
      </c>
      <c r="L1031" s="43">
        <f>SUMIFS(
     UA[AmountYTD],
     UA[CompanyShortName],L$5,
     UA[Source],Source,
     UA[Year],Year,
     UA[Month],Month,
     UA[AccountCode],$B1031&amp;$C1031,
     UA[GroupStructure],GroupStructure
  )</f>
        <v>0</v>
      </c>
      <c r="N1031" s="43">
        <f>SUMIFS(
     UA[AmountYTD],
     UA[CompanyShortName],N$5,
     UA[Source],Source,
     UA[Year],Year,
     UA[Month],Month,
     UA[AccountCode],$B1031&amp;$C1031,
     UA[GroupStructure],GroupStructure
  )</f>
        <v>0</v>
      </c>
      <c r="P1031" s="43">
        <f>SUMIFS(
     UA[AmountYTD],
     UA[CompanyShortName],P$5,
     UA[Source],Source,
     UA[Year],Year,
     UA[Month],Month,
     UA[AccountCode],$B1031&amp;$C1031,
     UA[GroupStructure],GroupStructure
  )</f>
        <v>0</v>
      </c>
      <c r="R1031" s="43">
        <f>SUMIFS(
     UA[AmountYTD],
     UA[CompanyShortName],R$5,
     UA[Source],Source,
     UA[Year],Year,
     UA[Month],Month,
     UA[AccountCode],$B1031&amp;$C1031,
     UA[GroupStructure],GroupStructure
  )</f>
        <v>0</v>
      </c>
      <c r="T1031" s="43">
        <f>SUMIFS(
     UA[AmountYTD],
     UA[CompanyShortName],T$5,
     UA[Source],Source,
     UA[Year],Year,
     UA[Month],Month,
     UA[AccountCode],$B1031&amp;$C1031,
     UA[GroupStructure],GroupStructure
  )</f>
        <v>0</v>
      </c>
      <c r="V1031" s="43">
        <f>SUMIFS(
     UA[AmountYTD],
     UA[CompanyShortName],V$5,
     UA[Source],Source,
     UA[Year],Year,
     UA[Month],Month,
     UA[AccountCode],$B1031&amp;$C1031,
     UA[GroupStructure],GroupStructure
  )</f>
        <v>0</v>
      </c>
      <c r="X1031" s="43">
        <f>SUMIFS(
     UA[AmountYTD],
     UA[CompanyShortName],X$5,
     UA[Source],Source,
     UA[Year],Year,
     UA[Month],Month,
     UA[AccountCode],$B1031&amp;$C1031,
     UA[GroupStructure],GroupStructure
  )</f>
        <v>0</v>
      </c>
      <c r="Z1031" s="43">
        <f>SUMIFS(
     UA[AmountYTD],
     UA[CompanyShortName],Z$5,
     UA[Source],Source,
     UA[Year],Year,
     UA[Month],Month,
     UA[AccountCode],$B1031&amp;$C1031,
     UA[GroupStructure],GroupStructure
  )</f>
        <v>0</v>
      </c>
      <c r="AB1031" s="43">
        <f>SUMIFS(
     UA[AmountYTD],
     UA[CompanyShortName],AB$5,
     UA[Source],Source,
     UA[Year],Year,
     UA[Month],Month,
     UA[AccountCode],$B1031&amp;$C1031,
     UA[GroupStructure],GroupStructure
  )</f>
        <v>0</v>
      </c>
      <c r="AD1031" s="43">
        <f>SUMIFS(
     UA[AmountYTD],
     UA[CompanyShortName],AD$5,
     UA[Source],Source,
     UA[Year],Year,
     UA[Month],Month,
     UA[AccountCode],$B1031&amp;$C1031,
     UA[GroupStructure],GroupStructure
  )</f>
        <v>0</v>
      </c>
      <c r="AF1031" s="43">
        <f>SUMIFS(
     UA[AmountYTD],
     UA[CompanyShortName],AF$5,
     UA[Source],Source,
     UA[Year],Year,
     UA[Month],Month,
     UA[AccountCode],$B1031&amp;$C1031,
     UA[GroupStructure],GroupStructure
  )</f>
        <v>0</v>
      </c>
      <c r="AH1031" s="43">
        <f>SUMIFS(
     UA[AmountYTD],
     UA[CompanyShortName],AH$5,
     UA[Source],Source,
     UA[Year],Year,
     UA[Month],Month,
     UA[AccountCode],$B1031&amp;$C1031,
     UA[GroupStructure],GroupStructure
  )</f>
        <v>0</v>
      </c>
      <c r="AJ1031" s="43">
        <f>SUMIFS(
     UA[AmountYTD],
     UA[CompanyShortName],AJ$5,
     UA[Source],Source,
     UA[Year],Year,
     UA[Month],Month,
     UA[AccountCode],$B1031&amp;$C1031,
     UA[GroupStructure],GroupStructure
  )</f>
        <v>0</v>
      </c>
      <c r="AL1031" s="43">
        <f>SUMIFS(
     UA[AmountYTD],
     UA[CompanyShortName],AL$5,
     UA[Source],Source,
     UA[Year],Year,
     UA[Month],Month,
     UA[AccountCode],$B1031&amp;$C1031,
     UA[GroupStructure],GroupStructure
  )</f>
        <v>0</v>
      </c>
      <c r="AN1031" s="43">
        <f>SUMIFS(
     UA[AmountYTD],
     UA[CompanyShortName],AN$5,
     UA[Source],Source,
     UA[Year],Year,
     UA[Month],Month,
     UA[AccountCode],$B1031&amp;$C1031,
     UA[GroupStructure],GroupStructure
  )</f>
        <v>0</v>
      </c>
      <c r="AP1031" s="43">
        <f>SUMIFS(
     UA[AmountYTD],
     UA[CompanyShortName],AP$5,
     UA[Source],Source,
     UA[Year],Year,
     UA[Month],Month,
     UA[AccountCode],$B1031&amp;$C1031,
     UA[GroupStructure],GroupStructure
  )</f>
        <v>0</v>
      </c>
      <c r="AR1031" s="43">
        <f>SUMIFS(
     UA[AmountYTD],
     UA[CompanyShortName],AR$5,
     UA[Source],Source,
     UA[Year],Year,
     UA[Month],Month,
     UA[AccountCode],$B1031&amp;$C1031,
     UA[GroupStructure],GroupStructure
  )</f>
        <v>0</v>
      </c>
    </row>
    <row r="1032" spans="1:45" ht="17.100000000000001" hidden="1" customHeight="1" outlineLevel="2" x14ac:dyDescent="0.25">
      <c r="B1032" s="4">
        <f t="shared" si="1347"/>
        <v>0</v>
      </c>
      <c r="C1032" s="4">
        <f>C1031+10</f>
        <v>330</v>
      </c>
      <c r="D1032" s="4" t="str">
        <f>IFERROR(VLOOKUP($B1032&amp;$C1032,GA[],2,FALSE),"")</f>
        <v/>
      </c>
      <c r="F1032" s="43">
        <f>SUMIFS(
     UA[AmountYTD],
     UA[CompanyShortName],F$5,
     UA[Source],Source,
     UA[Year],Year,
     UA[Month],Month,
     UA[AccountCode],$B1032&amp;$C1032,
     UA[GroupStructure],GroupStructure
  )</f>
        <v>0</v>
      </c>
      <c r="H1032" s="43">
        <f>SUMIFS(
     UA[AmountYTD],
     UA[CompanyShortName],H$5,
     UA[Source],Source,
     UA[Year],Year,
     UA[Month],Month,
     UA[AccountCode],$B1032&amp;$C1032,
     UA[GroupStructure],GroupStructure
  )</f>
        <v>0</v>
      </c>
      <c r="J1032" s="43">
        <f>SUMIFS(
     UA[AmountYTD],
     UA[CompanyShortName],J$5,
     UA[Source],Source,
     UA[Year],Year,
     UA[Month],Month,
     UA[AccountCode],$B1032&amp;$C1032,
     UA[GroupStructure],GroupStructure
  )</f>
        <v>0</v>
      </c>
      <c r="L1032" s="43">
        <f>SUMIFS(
     UA[AmountYTD],
     UA[CompanyShortName],L$5,
     UA[Source],Source,
     UA[Year],Year,
     UA[Month],Month,
     UA[AccountCode],$B1032&amp;$C1032,
     UA[GroupStructure],GroupStructure
  )</f>
        <v>0</v>
      </c>
      <c r="N1032" s="43">
        <f>SUMIFS(
     UA[AmountYTD],
     UA[CompanyShortName],N$5,
     UA[Source],Source,
     UA[Year],Year,
     UA[Month],Month,
     UA[AccountCode],$B1032&amp;$C1032,
     UA[GroupStructure],GroupStructure
  )</f>
        <v>0</v>
      </c>
      <c r="P1032" s="43">
        <f>SUMIFS(
     UA[AmountYTD],
     UA[CompanyShortName],P$5,
     UA[Source],Source,
     UA[Year],Year,
     UA[Month],Month,
     UA[AccountCode],$B1032&amp;$C1032,
     UA[GroupStructure],GroupStructure
  )</f>
        <v>0</v>
      </c>
      <c r="R1032" s="43">
        <f>SUMIFS(
     UA[AmountYTD],
     UA[CompanyShortName],R$5,
     UA[Source],Source,
     UA[Year],Year,
     UA[Month],Month,
     UA[AccountCode],$B1032&amp;$C1032,
     UA[GroupStructure],GroupStructure
  )</f>
        <v>0</v>
      </c>
      <c r="T1032" s="43">
        <f>SUMIFS(
     UA[AmountYTD],
     UA[CompanyShortName],T$5,
     UA[Source],Source,
     UA[Year],Year,
     UA[Month],Month,
     UA[AccountCode],$B1032&amp;$C1032,
     UA[GroupStructure],GroupStructure
  )</f>
        <v>0</v>
      </c>
      <c r="V1032" s="43">
        <f>SUMIFS(
     UA[AmountYTD],
     UA[CompanyShortName],V$5,
     UA[Source],Source,
     UA[Year],Year,
     UA[Month],Month,
     UA[AccountCode],$B1032&amp;$C1032,
     UA[GroupStructure],GroupStructure
  )</f>
        <v>0</v>
      </c>
      <c r="X1032" s="43">
        <f>SUMIFS(
     UA[AmountYTD],
     UA[CompanyShortName],X$5,
     UA[Source],Source,
     UA[Year],Year,
     UA[Month],Month,
     UA[AccountCode],$B1032&amp;$C1032,
     UA[GroupStructure],GroupStructure
  )</f>
        <v>0</v>
      </c>
      <c r="Z1032" s="43">
        <f>SUMIFS(
     UA[AmountYTD],
     UA[CompanyShortName],Z$5,
     UA[Source],Source,
     UA[Year],Year,
     UA[Month],Month,
     UA[AccountCode],$B1032&amp;$C1032,
     UA[GroupStructure],GroupStructure
  )</f>
        <v>0</v>
      </c>
      <c r="AB1032" s="43">
        <f>SUMIFS(
     UA[AmountYTD],
     UA[CompanyShortName],AB$5,
     UA[Source],Source,
     UA[Year],Year,
     UA[Month],Month,
     UA[AccountCode],$B1032&amp;$C1032,
     UA[GroupStructure],GroupStructure
  )</f>
        <v>0</v>
      </c>
      <c r="AD1032" s="43">
        <f>SUMIFS(
     UA[AmountYTD],
     UA[CompanyShortName],AD$5,
     UA[Source],Source,
     UA[Year],Year,
     UA[Month],Month,
     UA[AccountCode],$B1032&amp;$C1032,
     UA[GroupStructure],GroupStructure
  )</f>
        <v>0</v>
      </c>
      <c r="AF1032" s="43">
        <f>SUMIFS(
     UA[AmountYTD],
     UA[CompanyShortName],AF$5,
     UA[Source],Source,
     UA[Year],Year,
     UA[Month],Month,
     UA[AccountCode],$B1032&amp;$C1032,
     UA[GroupStructure],GroupStructure
  )</f>
        <v>0</v>
      </c>
      <c r="AH1032" s="43">
        <f>SUMIFS(
     UA[AmountYTD],
     UA[CompanyShortName],AH$5,
     UA[Source],Source,
     UA[Year],Year,
     UA[Month],Month,
     UA[AccountCode],$B1032&amp;$C1032,
     UA[GroupStructure],GroupStructure
  )</f>
        <v>0</v>
      </c>
      <c r="AJ1032" s="43">
        <f>SUMIFS(
     UA[AmountYTD],
     UA[CompanyShortName],AJ$5,
     UA[Source],Source,
     UA[Year],Year,
     UA[Month],Month,
     UA[AccountCode],$B1032&amp;$C1032,
     UA[GroupStructure],GroupStructure
  )</f>
        <v>0</v>
      </c>
      <c r="AL1032" s="43">
        <f>SUMIFS(
     UA[AmountYTD],
     UA[CompanyShortName],AL$5,
     UA[Source],Source,
     UA[Year],Year,
     UA[Month],Month,
     UA[AccountCode],$B1032&amp;$C1032,
     UA[GroupStructure],GroupStructure
  )</f>
        <v>0</v>
      </c>
      <c r="AN1032" s="43">
        <f>SUMIFS(
     UA[AmountYTD],
     UA[CompanyShortName],AN$5,
     UA[Source],Source,
     UA[Year],Year,
     UA[Month],Month,
     UA[AccountCode],$B1032&amp;$C1032,
     UA[GroupStructure],GroupStructure
  )</f>
        <v>0</v>
      </c>
      <c r="AP1032" s="43">
        <f>SUMIFS(
     UA[AmountYTD],
     UA[CompanyShortName],AP$5,
     UA[Source],Source,
     UA[Year],Year,
     UA[Month],Month,
     UA[AccountCode],$B1032&amp;$C1032,
     UA[GroupStructure],GroupStructure
  )</f>
        <v>0</v>
      </c>
      <c r="AR1032" s="43">
        <f>SUMIFS(
     UA[AmountYTD],
     UA[CompanyShortName],AR$5,
     UA[Source],Source,
     UA[Year],Year,
     UA[Month],Month,
     UA[AccountCode],$B1032&amp;$C1032,
     UA[GroupStructure],GroupStructure
  )</f>
        <v>0</v>
      </c>
    </row>
    <row r="1033" spans="1:45" ht="17.100000000000001" hidden="1" customHeight="1" outlineLevel="2" x14ac:dyDescent="0.25">
      <c r="B1033" s="4">
        <f t="shared" si="1347"/>
        <v>0</v>
      </c>
      <c r="C1033" s="4">
        <f>C1032+10</f>
        <v>340</v>
      </c>
      <c r="D1033" s="4" t="str">
        <f>IFERROR(VLOOKUP($B1033&amp;$C1033,GA[],2,FALSE),"")</f>
        <v/>
      </c>
      <c r="F1033" s="43">
        <f>SUMIFS(
     UA[AmountYTD],
     UA[CompanyShortName],F$5,
     UA[Source],Source,
     UA[Year],Year,
     UA[Month],Month,
     UA[AccountCode],$B1033&amp;$C1033,
     UA[GroupStructure],GroupStructure
  )</f>
        <v>0</v>
      </c>
      <c r="H1033" s="43">
        <f>SUMIFS(
     UA[AmountYTD],
     UA[CompanyShortName],H$5,
     UA[Source],Source,
     UA[Year],Year,
     UA[Month],Month,
     UA[AccountCode],$B1033&amp;$C1033,
     UA[GroupStructure],GroupStructure
  )</f>
        <v>0</v>
      </c>
      <c r="J1033" s="43">
        <f>SUMIFS(
     UA[AmountYTD],
     UA[CompanyShortName],J$5,
     UA[Source],Source,
     UA[Year],Year,
     UA[Month],Month,
     UA[AccountCode],$B1033&amp;$C1033,
     UA[GroupStructure],GroupStructure
  )</f>
        <v>0</v>
      </c>
      <c r="L1033" s="43">
        <f>SUMIFS(
     UA[AmountYTD],
     UA[CompanyShortName],L$5,
     UA[Source],Source,
     UA[Year],Year,
     UA[Month],Month,
     UA[AccountCode],$B1033&amp;$C1033,
     UA[GroupStructure],GroupStructure
  )</f>
        <v>0</v>
      </c>
      <c r="N1033" s="43">
        <f>SUMIFS(
     UA[AmountYTD],
     UA[CompanyShortName],N$5,
     UA[Source],Source,
     UA[Year],Year,
     UA[Month],Month,
     UA[AccountCode],$B1033&amp;$C1033,
     UA[GroupStructure],GroupStructure
  )</f>
        <v>0</v>
      </c>
      <c r="P1033" s="43">
        <f>SUMIFS(
     UA[AmountYTD],
     UA[CompanyShortName],P$5,
     UA[Source],Source,
     UA[Year],Year,
     UA[Month],Month,
     UA[AccountCode],$B1033&amp;$C1033,
     UA[GroupStructure],GroupStructure
  )</f>
        <v>0</v>
      </c>
      <c r="R1033" s="43">
        <f>SUMIFS(
     UA[AmountYTD],
     UA[CompanyShortName],R$5,
     UA[Source],Source,
     UA[Year],Year,
     UA[Month],Month,
     UA[AccountCode],$B1033&amp;$C1033,
     UA[GroupStructure],GroupStructure
  )</f>
        <v>0</v>
      </c>
      <c r="T1033" s="43">
        <f>SUMIFS(
     UA[AmountYTD],
     UA[CompanyShortName],T$5,
     UA[Source],Source,
     UA[Year],Year,
     UA[Month],Month,
     UA[AccountCode],$B1033&amp;$C1033,
     UA[GroupStructure],GroupStructure
  )</f>
        <v>0</v>
      </c>
      <c r="V1033" s="43">
        <f>SUMIFS(
     UA[AmountYTD],
     UA[CompanyShortName],V$5,
     UA[Source],Source,
     UA[Year],Year,
     UA[Month],Month,
     UA[AccountCode],$B1033&amp;$C1033,
     UA[GroupStructure],GroupStructure
  )</f>
        <v>0</v>
      </c>
      <c r="X1033" s="43">
        <f>SUMIFS(
     UA[AmountYTD],
     UA[CompanyShortName],X$5,
     UA[Source],Source,
     UA[Year],Year,
     UA[Month],Month,
     UA[AccountCode],$B1033&amp;$C1033,
     UA[GroupStructure],GroupStructure
  )</f>
        <v>0</v>
      </c>
      <c r="Z1033" s="43">
        <f>SUMIFS(
     UA[AmountYTD],
     UA[CompanyShortName],Z$5,
     UA[Source],Source,
     UA[Year],Year,
     UA[Month],Month,
     UA[AccountCode],$B1033&amp;$C1033,
     UA[GroupStructure],GroupStructure
  )</f>
        <v>0</v>
      </c>
      <c r="AB1033" s="43">
        <f>SUMIFS(
     UA[AmountYTD],
     UA[CompanyShortName],AB$5,
     UA[Source],Source,
     UA[Year],Year,
     UA[Month],Month,
     UA[AccountCode],$B1033&amp;$C1033,
     UA[GroupStructure],GroupStructure
  )</f>
        <v>0</v>
      </c>
      <c r="AD1033" s="43">
        <f>SUMIFS(
     UA[AmountYTD],
     UA[CompanyShortName],AD$5,
     UA[Source],Source,
     UA[Year],Year,
     UA[Month],Month,
     UA[AccountCode],$B1033&amp;$C1033,
     UA[GroupStructure],GroupStructure
  )</f>
        <v>0</v>
      </c>
      <c r="AF1033" s="43">
        <f>SUMIFS(
     UA[AmountYTD],
     UA[CompanyShortName],AF$5,
     UA[Source],Source,
     UA[Year],Year,
     UA[Month],Month,
     UA[AccountCode],$B1033&amp;$C1033,
     UA[GroupStructure],GroupStructure
  )</f>
        <v>0</v>
      </c>
      <c r="AH1033" s="43">
        <f>SUMIFS(
     UA[AmountYTD],
     UA[CompanyShortName],AH$5,
     UA[Source],Source,
     UA[Year],Year,
     UA[Month],Month,
     UA[AccountCode],$B1033&amp;$C1033,
     UA[GroupStructure],GroupStructure
  )</f>
        <v>0</v>
      </c>
      <c r="AJ1033" s="43">
        <f>SUMIFS(
     UA[AmountYTD],
     UA[CompanyShortName],AJ$5,
     UA[Source],Source,
     UA[Year],Year,
     UA[Month],Month,
     UA[AccountCode],$B1033&amp;$C1033,
     UA[GroupStructure],GroupStructure
  )</f>
        <v>0</v>
      </c>
      <c r="AL1033" s="43">
        <f>SUMIFS(
     UA[AmountYTD],
     UA[CompanyShortName],AL$5,
     UA[Source],Source,
     UA[Year],Year,
     UA[Month],Month,
     UA[AccountCode],$B1033&amp;$C1033,
     UA[GroupStructure],GroupStructure
  )</f>
        <v>0</v>
      </c>
      <c r="AN1033" s="43">
        <f>SUMIFS(
     UA[AmountYTD],
     UA[CompanyShortName],AN$5,
     UA[Source],Source,
     UA[Year],Year,
     UA[Month],Month,
     UA[AccountCode],$B1033&amp;$C1033,
     UA[GroupStructure],GroupStructure
  )</f>
        <v>0</v>
      </c>
      <c r="AP1033" s="43">
        <f>SUMIFS(
     UA[AmountYTD],
     UA[CompanyShortName],AP$5,
     UA[Source],Source,
     UA[Year],Year,
     UA[Month],Month,
     UA[AccountCode],$B1033&amp;$C1033,
     UA[GroupStructure],GroupStructure
  )</f>
        <v>0</v>
      </c>
      <c r="AR1033" s="43">
        <f>SUMIFS(
     UA[AmountYTD],
     UA[CompanyShortName],AR$5,
     UA[Source],Source,
     UA[Year],Year,
     UA[Month],Month,
     UA[AccountCode],$B1033&amp;$C1033,
     UA[GroupStructure],GroupStructure
  )</f>
        <v>0</v>
      </c>
    </row>
    <row r="1034" spans="1:45" ht="17.100000000000001" hidden="1" customHeight="1" outlineLevel="2" x14ac:dyDescent="0.25">
      <c r="B1034" s="4">
        <f t="shared" si="1347"/>
        <v>0</v>
      </c>
      <c r="C1034" s="4">
        <f>C1033+10</f>
        <v>350</v>
      </c>
      <c r="D1034" s="4" t="str">
        <f>IFERROR(VLOOKUP($B1034&amp;$C1034,GA[],2,FALSE),"")</f>
        <v/>
      </c>
      <c r="F1034" s="43">
        <f>SUMIFS(
     UA[AmountYTD],
     UA[CompanyShortName],F$5,
     UA[Source],Source,
     UA[Year],Year,
     UA[Month],Month,
     UA[AccountCode],$B1034&amp;$C1034,
     UA[GroupStructure],GroupStructure
  )</f>
        <v>0</v>
      </c>
      <c r="H1034" s="43">
        <f>SUMIFS(
     UA[AmountYTD],
     UA[CompanyShortName],H$5,
     UA[Source],Source,
     UA[Year],Year,
     UA[Month],Month,
     UA[AccountCode],$B1034&amp;$C1034,
     UA[GroupStructure],GroupStructure
  )</f>
        <v>0</v>
      </c>
      <c r="J1034" s="43">
        <f>SUMIFS(
     UA[AmountYTD],
     UA[CompanyShortName],J$5,
     UA[Source],Source,
     UA[Year],Year,
     UA[Month],Month,
     UA[AccountCode],$B1034&amp;$C1034,
     UA[GroupStructure],GroupStructure
  )</f>
        <v>0</v>
      </c>
      <c r="L1034" s="43">
        <f>SUMIFS(
     UA[AmountYTD],
     UA[CompanyShortName],L$5,
     UA[Source],Source,
     UA[Year],Year,
     UA[Month],Month,
     UA[AccountCode],$B1034&amp;$C1034,
     UA[GroupStructure],GroupStructure
  )</f>
        <v>0</v>
      </c>
      <c r="N1034" s="43">
        <f>SUMIFS(
     UA[AmountYTD],
     UA[CompanyShortName],N$5,
     UA[Source],Source,
     UA[Year],Year,
     UA[Month],Month,
     UA[AccountCode],$B1034&amp;$C1034,
     UA[GroupStructure],GroupStructure
  )</f>
        <v>0</v>
      </c>
      <c r="P1034" s="43">
        <f>SUMIFS(
     UA[AmountYTD],
     UA[CompanyShortName],P$5,
     UA[Source],Source,
     UA[Year],Year,
     UA[Month],Month,
     UA[AccountCode],$B1034&amp;$C1034,
     UA[GroupStructure],GroupStructure
  )</f>
        <v>0</v>
      </c>
      <c r="R1034" s="43">
        <f>SUMIFS(
     UA[AmountYTD],
     UA[CompanyShortName],R$5,
     UA[Source],Source,
     UA[Year],Year,
     UA[Month],Month,
     UA[AccountCode],$B1034&amp;$C1034,
     UA[GroupStructure],GroupStructure
  )</f>
        <v>0</v>
      </c>
      <c r="T1034" s="43">
        <f>SUMIFS(
     UA[AmountYTD],
     UA[CompanyShortName],T$5,
     UA[Source],Source,
     UA[Year],Year,
     UA[Month],Month,
     UA[AccountCode],$B1034&amp;$C1034,
     UA[GroupStructure],GroupStructure
  )</f>
        <v>0</v>
      </c>
      <c r="V1034" s="43">
        <f>SUMIFS(
     UA[AmountYTD],
     UA[CompanyShortName],V$5,
     UA[Source],Source,
     UA[Year],Year,
     UA[Month],Month,
     UA[AccountCode],$B1034&amp;$C1034,
     UA[GroupStructure],GroupStructure
  )</f>
        <v>0</v>
      </c>
      <c r="X1034" s="43">
        <f>SUMIFS(
     UA[AmountYTD],
     UA[CompanyShortName],X$5,
     UA[Source],Source,
     UA[Year],Year,
     UA[Month],Month,
     UA[AccountCode],$B1034&amp;$C1034,
     UA[GroupStructure],GroupStructure
  )</f>
        <v>0</v>
      </c>
      <c r="Z1034" s="43">
        <f>SUMIFS(
     UA[AmountYTD],
     UA[CompanyShortName],Z$5,
     UA[Source],Source,
     UA[Year],Year,
     UA[Month],Month,
     UA[AccountCode],$B1034&amp;$C1034,
     UA[GroupStructure],GroupStructure
  )</f>
        <v>0</v>
      </c>
      <c r="AB1034" s="43">
        <f>SUMIFS(
     UA[AmountYTD],
     UA[CompanyShortName],AB$5,
     UA[Source],Source,
     UA[Year],Year,
     UA[Month],Month,
     UA[AccountCode],$B1034&amp;$C1034,
     UA[GroupStructure],GroupStructure
  )</f>
        <v>0</v>
      </c>
      <c r="AD1034" s="43">
        <f>SUMIFS(
     UA[AmountYTD],
     UA[CompanyShortName],AD$5,
     UA[Source],Source,
     UA[Year],Year,
     UA[Month],Month,
     UA[AccountCode],$B1034&amp;$C1034,
     UA[GroupStructure],GroupStructure
  )</f>
        <v>0</v>
      </c>
      <c r="AF1034" s="43">
        <f>SUMIFS(
     UA[AmountYTD],
     UA[CompanyShortName],AF$5,
     UA[Source],Source,
     UA[Year],Year,
     UA[Month],Month,
     UA[AccountCode],$B1034&amp;$C1034,
     UA[GroupStructure],GroupStructure
  )</f>
        <v>0</v>
      </c>
      <c r="AH1034" s="43">
        <f>SUMIFS(
     UA[AmountYTD],
     UA[CompanyShortName],AH$5,
     UA[Source],Source,
     UA[Year],Year,
     UA[Month],Month,
     UA[AccountCode],$B1034&amp;$C1034,
     UA[GroupStructure],GroupStructure
  )</f>
        <v>0</v>
      </c>
      <c r="AJ1034" s="43">
        <f>SUMIFS(
     UA[AmountYTD],
     UA[CompanyShortName],AJ$5,
     UA[Source],Source,
     UA[Year],Year,
     UA[Month],Month,
     UA[AccountCode],$B1034&amp;$C1034,
     UA[GroupStructure],GroupStructure
  )</f>
        <v>0</v>
      </c>
      <c r="AL1034" s="43">
        <f>SUMIFS(
     UA[AmountYTD],
     UA[CompanyShortName],AL$5,
     UA[Source],Source,
     UA[Year],Year,
     UA[Month],Month,
     UA[AccountCode],$B1034&amp;$C1034,
     UA[GroupStructure],GroupStructure
  )</f>
        <v>0</v>
      </c>
      <c r="AN1034" s="43">
        <f>SUMIFS(
     UA[AmountYTD],
     UA[CompanyShortName],AN$5,
     UA[Source],Source,
     UA[Year],Year,
     UA[Month],Month,
     UA[AccountCode],$B1034&amp;$C1034,
     UA[GroupStructure],GroupStructure
  )</f>
        <v>0</v>
      </c>
      <c r="AP1034" s="43">
        <f>SUMIFS(
     UA[AmountYTD],
     UA[CompanyShortName],AP$5,
     UA[Source],Source,
     UA[Year],Year,
     UA[Month],Month,
     UA[AccountCode],$B1034&amp;$C1034,
     UA[GroupStructure],GroupStructure
  )</f>
        <v>0</v>
      </c>
      <c r="AR1034" s="43">
        <f>SUMIFS(
     UA[AmountYTD],
     UA[CompanyShortName],AR$5,
     UA[Source],Source,
     UA[Year],Year,
     UA[Month],Month,
     UA[AccountCode],$B1034&amp;$C1034,
     UA[GroupStructure],GroupStructure
  )</f>
        <v>0</v>
      </c>
    </row>
    <row r="1035" spans="1:45" ht="17.100000000000001" hidden="1" customHeight="1" outlineLevel="2" x14ac:dyDescent="0.25">
      <c r="B1035" s="4">
        <f t="shared" si="1347"/>
        <v>0</v>
      </c>
      <c r="C1035" s="4">
        <f>C1034+10</f>
        <v>360</v>
      </c>
      <c r="D1035" s="4" t="str">
        <f>IFERROR(VLOOKUP($B1035&amp;$C1035,GA[],2,FALSE),"")</f>
        <v/>
      </c>
      <c r="F1035" s="43">
        <f>SUMIFS(
     UA[AmountYTD],
     UA[CompanyShortName],F$5,
     UA[Source],Source,
     UA[Year],Year,
     UA[Month],Month,
     UA[AccountCode],$B1035&amp;$C1035,
     UA[GroupStructure],GroupStructure
  )</f>
        <v>0</v>
      </c>
      <c r="H1035" s="43">
        <f>SUMIFS(
     UA[AmountYTD],
     UA[CompanyShortName],H$5,
     UA[Source],Source,
     UA[Year],Year,
     UA[Month],Month,
     UA[AccountCode],$B1035&amp;$C1035,
     UA[GroupStructure],GroupStructure
  )</f>
        <v>0</v>
      </c>
      <c r="J1035" s="43">
        <f>SUMIFS(
     UA[AmountYTD],
     UA[CompanyShortName],J$5,
     UA[Source],Source,
     UA[Year],Year,
     UA[Month],Month,
     UA[AccountCode],$B1035&amp;$C1035,
     UA[GroupStructure],GroupStructure
  )</f>
        <v>0</v>
      </c>
      <c r="L1035" s="43">
        <f>SUMIFS(
     UA[AmountYTD],
     UA[CompanyShortName],L$5,
     UA[Source],Source,
     UA[Year],Year,
     UA[Month],Month,
     UA[AccountCode],$B1035&amp;$C1035,
     UA[GroupStructure],GroupStructure
  )</f>
        <v>0</v>
      </c>
      <c r="N1035" s="43">
        <f>SUMIFS(
     UA[AmountYTD],
     UA[CompanyShortName],N$5,
     UA[Source],Source,
     UA[Year],Year,
     UA[Month],Month,
     UA[AccountCode],$B1035&amp;$C1035,
     UA[GroupStructure],GroupStructure
  )</f>
        <v>0</v>
      </c>
      <c r="P1035" s="43">
        <f>SUMIFS(
     UA[AmountYTD],
     UA[CompanyShortName],P$5,
     UA[Source],Source,
     UA[Year],Year,
     UA[Month],Month,
     UA[AccountCode],$B1035&amp;$C1035,
     UA[GroupStructure],GroupStructure
  )</f>
        <v>0</v>
      </c>
      <c r="R1035" s="43">
        <f>SUMIFS(
     UA[AmountYTD],
     UA[CompanyShortName],R$5,
     UA[Source],Source,
     UA[Year],Year,
     UA[Month],Month,
     UA[AccountCode],$B1035&amp;$C1035,
     UA[GroupStructure],GroupStructure
  )</f>
        <v>0</v>
      </c>
      <c r="T1035" s="43">
        <f>SUMIFS(
     UA[AmountYTD],
     UA[CompanyShortName],T$5,
     UA[Source],Source,
     UA[Year],Year,
     UA[Month],Month,
     UA[AccountCode],$B1035&amp;$C1035,
     UA[GroupStructure],GroupStructure
  )</f>
        <v>0</v>
      </c>
      <c r="V1035" s="43">
        <f>SUMIFS(
     UA[AmountYTD],
     UA[CompanyShortName],V$5,
     UA[Source],Source,
     UA[Year],Year,
     UA[Month],Month,
     UA[AccountCode],$B1035&amp;$C1035,
     UA[GroupStructure],GroupStructure
  )</f>
        <v>0</v>
      </c>
      <c r="X1035" s="43">
        <f>SUMIFS(
     UA[AmountYTD],
     UA[CompanyShortName],X$5,
     UA[Source],Source,
     UA[Year],Year,
     UA[Month],Month,
     UA[AccountCode],$B1035&amp;$C1035,
     UA[GroupStructure],GroupStructure
  )</f>
        <v>0</v>
      </c>
      <c r="Z1035" s="43">
        <f>SUMIFS(
     UA[AmountYTD],
     UA[CompanyShortName],Z$5,
     UA[Source],Source,
     UA[Year],Year,
     UA[Month],Month,
     UA[AccountCode],$B1035&amp;$C1035,
     UA[GroupStructure],GroupStructure
  )</f>
        <v>0</v>
      </c>
      <c r="AB1035" s="43">
        <f>SUMIFS(
     UA[AmountYTD],
     UA[CompanyShortName],AB$5,
     UA[Source],Source,
     UA[Year],Year,
     UA[Month],Month,
     UA[AccountCode],$B1035&amp;$C1035,
     UA[GroupStructure],GroupStructure
  )</f>
        <v>0</v>
      </c>
      <c r="AD1035" s="43">
        <f>SUMIFS(
     UA[AmountYTD],
     UA[CompanyShortName],AD$5,
     UA[Source],Source,
     UA[Year],Year,
     UA[Month],Month,
     UA[AccountCode],$B1035&amp;$C1035,
     UA[GroupStructure],GroupStructure
  )</f>
        <v>0</v>
      </c>
      <c r="AF1035" s="43">
        <f>SUMIFS(
     UA[AmountYTD],
     UA[CompanyShortName],AF$5,
     UA[Source],Source,
     UA[Year],Year,
     UA[Month],Month,
     UA[AccountCode],$B1035&amp;$C1035,
     UA[GroupStructure],GroupStructure
  )</f>
        <v>0</v>
      </c>
      <c r="AH1035" s="43">
        <f>SUMIFS(
     UA[AmountYTD],
     UA[CompanyShortName],AH$5,
     UA[Source],Source,
     UA[Year],Year,
     UA[Month],Month,
     UA[AccountCode],$B1035&amp;$C1035,
     UA[GroupStructure],GroupStructure
  )</f>
        <v>0</v>
      </c>
      <c r="AJ1035" s="43">
        <f>SUMIFS(
     UA[AmountYTD],
     UA[CompanyShortName],AJ$5,
     UA[Source],Source,
     UA[Year],Year,
     UA[Month],Month,
     UA[AccountCode],$B1035&amp;$C1035,
     UA[GroupStructure],GroupStructure
  )</f>
        <v>0</v>
      </c>
      <c r="AL1035" s="43">
        <f>SUMIFS(
     UA[AmountYTD],
     UA[CompanyShortName],AL$5,
     UA[Source],Source,
     UA[Year],Year,
     UA[Month],Month,
     UA[AccountCode],$B1035&amp;$C1035,
     UA[GroupStructure],GroupStructure
  )</f>
        <v>0</v>
      </c>
      <c r="AN1035" s="43">
        <f>SUMIFS(
     UA[AmountYTD],
     UA[CompanyShortName],AN$5,
     UA[Source],Source,
     UA[Year],Year,
     UA[Month],Month,
     UA[AccountCode],$B1035&amp;$C1035,
     UA[GroupStructure],GroupStructure
  )</f>
        <v>0</v>
      </c>
      <c r="AP1035" s="43">
        <f>SUMIFS(
     UA[AmountYTD],
     UA[CompanyShortName],AP$5,
     UA[Source],Source,
     UA[Year],Year,
     UA[Month],Month,
     UA[AccountCode],$B1035&amp;$C1035,
     UA[GroupStructure],GroupStructure
  )</f>
        <v>0</v>
      </c>
      <c r="AR1035" s="43">
        <f>SUMIFS(
     UA[AmountYTD],
     UA[CompanyShortName],AR$5,
     UA[Source],Source,
     UA[Year],Year,
     UA[Month],Month,
     UA[AccountCode],$B1035&amp;$C1035,
     UA[GroupStructure],GroupStructure
  )</f>
        <v>0</v>
      </c>
    </row>
    <row r="1036" spans="1:45" s="5" customFormat="1" ht="17.100000000000001" hidden="1" customHeight="1" outlineLevel="2" x14ac:dyDescent="0.25">
      <c r="A1036" s="58"/>
      <c r="B1036" s="58">
        <f>B1035</f>
        <v>0</v>
      </c>
      <c r="C1036" s="58">
        <f>C1027</f>
        <v>399</v>
      </c>
      <c r="D1036" s="58" t="str">
        <f>IFERROR(VLOOKUP($B1036&amp;$C1036,GA[],2,FALSE),"")</f>
        <v/>
      </c>
      <c r="E1036" s="60"/>
      <c r="F1036" s="61">
        <f>SUMIFS(
     UA[AmountYTD],
     UA[CompanyShortName],F$5,
     UA[Source],Source,
     UA[Year],Year,
     UA[Month],Month,
     UA[AccountCode],$B1036&amp;$C1036,
     UA[GroupStructure],GroupStructure
  )</f>
        <v>0</v>
      </c>
      <c r="G1036" s="60"/>
      <c r="H1036" s="61">
        <f>SUMIFS(
     UA[AmountYTD],
     UA[CompanyShortName],H$5,
     UA[Source],Source,
     UA[Year],Year,
     UA[Month],Month,
     UA[AccountCode],$B1036&amp;$C1036,
     UA[GroupStructure],GroupStructure
  )</f>
        <v>0</v>
      </c>
      <c r="I1036" s="60"/>
      <c r="J1036" s="61">
        <f>SUMIFS(
     UA[AmountYTD],
     UA[CompanyShortName],J$5,
     UA[Source],Source,
     UA[Year],Year,
     UA[Month],Month,
     UA[AccountCode],$B1036&amp;$C1036,
     UA[GroupStructure],GroupStructure
  )</f>
        <v>0</v>
      </c>
      <c r="K1036" s="60"/>
      <c r="L1036" s="61">
        <f>SUMIFS(
     UA[AmountYTD],
     UA[CompanyShortName],L$5,
     UA[Source],Source,
     UA[Year],Year,
     UA[Month],Month,
     UA[AccountCode],$B1036&amp;$C1036,
     UA[GroupStructure],GroupStructure
  )</f>
        <v>0</v>
      </c>
      <c r="M1036" s="60"/>
      <c r="N1036" s="61">
        <f>SUMIFS(
     UA[AmountYTD],
     UA[CompanyShortName],N$5,
     UA[Source],Source,
     UA[Year],Year,
     UA[Month],Month,
     UA[AccountCode],$B1036&amp;$C1036,
     UA[GroupStructure],GroupStructure
  )</f>
        <v>0</v>
      </c>
      <c r="O1036" s="60"/>
      <c r="P1036" s="61">
        <f>SUMIFS(
     UA[AmountYTD],
     UA[CompanyShortName],P$5,
     UA[Source],Source,
     UA[Year],Year,
     UA[Month],Month,
     UA[AccountCode],$B1036&amp;$C1036,
     UA[GroupStructure],GroupStructure
  )</f>
        <v>0</v>
      </c>
      <c r="Q1036" s="60"/>
      <c r="R1036" s="61">
        <f>SUMIFS(
     UA[AmountYTD],
     UA[CompanyShortName],R$5,
     UA[Source],Source,
     UA[Year],Year,
     UA[Month],Month,
     UA[AccountCode],$B1036&amp;$C1036,
     UA[GroupStructure],GroupStructure
  )</f>
        <v>0</v>
      </c>
      <c r="S1036" s="60"/>
      <c r="T1036" s="61">
        <f>SUMIFS(
     UA[AmountYTD],
     UA[CompanyShortName],T$5,
     UA[Source],Source,
     UA[Year],Year,
     UA[Month],Month,
     UA[AccountCode],$B1036&amp;$C1036,
     UA[GroupStructure],GroupStructure
  )</f>
        <v>0</v>
      </c>
      <c r="U1036" s="60"/>
      <c r="V1036" s="61">
        <f>SUMIFS(
     UA[AmountYTD],
     UA[CompanyShortName],V$5,
     UA[Source],Source,
     UA[Year],Year,
     UA[Month],Month,
     UA[AccountCode],$B1036&amp;$C1036,
     UA[GroupStructure],GroupStructure
  )</f>
        <v>0</v>
      </c>
      <c r="W1036" s="60"/>
      <c r="X1036" s="61">
        <f>SUMIFS(
     UA[AmountYTD],
     UA[CompanyShortName],X$5,
     UA[Source],Source,
     UA[Year],Year,
     UA[Month],Month,
     UA[AccountCode],$B1036&amp;$C1036,
     UA[GroupStructure],GroupStructure
  )</f>
        <v>0</v>
      </c>
      <c r="Y1036" s="60"/>
      <c r="Z1036" s="61">
        <f>SUMIFS(
     UA[AmountYTD],
     UA[CompanyShortName],Z$5,
     UA[Source],Source,
     UA[Year],Year,
     UA[Month],Month,
     UA[AccountCode],$B1036&amp;$C1036,
     UA[GroupStructure],GroupStructure
  )</f>
        <v>0</v>
      </c>
      <c r="AA1036" s="60"/>
      <c r="AB1036" s="61">
        <f>SUMIFS(
     UA[AmountYTD],
     UA[CompanyShortName],AB$5,
     UA[Source],Source,
     UA[Year],Year,
     UA[Month],Month,
     UA[AccountCode],$B1036&amp;$C1036,
     UA[GroupStructure],GroupStructure
  )</f>
        <v>0</v>
      </c>
      <c r="AC1036" s="60"/>
      <c r="AD1036" s="61">
        <f>SUMIFS(
     UA[AmountYTD],
     UA[CompanyShortName],AD$5,
     UA[Source],Source,
     UA[Year],Year,
     UA[Month],Month,
     UA[AccountCode],$B1036&amp;$C1036,
     UA[GroupStructure],GroupStructure
  )</f>
        <v>0</v>
      </c>
      <c r="AE1036" s="60"/>
      <c r="AF1036" s="61">
        <f>SUMIFS(
     UA[AmountYTD],
     UA[CompanyShortName],AF$5,
     UA[Source],Source,
     UA[Year],Year,
     UA[Month],Month,
     UA[AccountCode],$B1036&amp;$C1036,
     UA[GroupStructure],GroupStructure
  )</f>
        <v>0</v>
      </c>
      <c r="AG1036" s="60"/>
      <c r="AH1036" s="61">
        <f>SUMIFS(
     UA[AmountYTD],
     UA[CompanyShortName],AH$5,
     UA[Source],Source,
     UA[Year],Year,
     UA[Month],Month,
     UA[AccountCode],$B1036&amp;$C1036,
     UA[GroupStructure],GroupStructure
  )</f>
        <v>0</v>
      </c>
      <c r="AI1036" s="60"/>
      <c r="AJ1036" s="61">
        <f>SUMIFS(
     UA[AmountYTD],
     UA[CompanyShortName],AJ$5,
     UA[Source],Source,
     UA[Year],Year,
     UA[Month],Month,
     UA[AccountCode],$B1036&amp;$C1036,
     UA[GroupStructure],GroupStructure
  )</f>
        <v>0</v>
      </c>
      <c r="AK1036" s="60"/>
      <c r="AL1036" s="61">
        <f>SUMIFS(
     UA[AmountYTD],
     UA[CompanyShortName],AL$5,
     UA[Source],Source,
     UA[Year],Year,
     UA[Month],Month,
     UA[AccountCode],$B1036&amp;$C1036,
     UA[GroupStructure],GroupStructure
  )</f>
        <v>0</v>
      </c>
      <c r="AM1036" s="60"/>
      <c r="AN1036" s="61">
        <f>SUMIFS(
     UA[AmountYTD],
     UA[CompanyShortName],AN$5,
     UA[Source],Source,
     UA[Year],Year,
     UA[Month],Month,
     UA[AccountCode],$B1036&amp;$C1036,
     UA[GroupStructure],GroupStructure
  )</f>
        <v>0</v>
      </c>
      <c r="AO1036" s="60"/>
      <c r="AP1036" s="61">
        <f>SUMIFS(
     UA[AmountYTD],
     UA[CompanyShortName],AP$5,
     UA[Source],Source,
     UA[Year],Year,
     UA[Month],Month,
     UA[AccountCode],$B1036&amp;$C1036,
     UA[GroupStructure],GroupStructure
  )</f>
        <v>0</v>
      </c>
      <c r="AQ1036" s="60"/>
      <c r="AR1036" s="61">
        <f>SUMIFS(
     UA[AmountYTD],
     UA[CompanyShortName],AR$5,
     UA[Source],Source,
     UA[Year],Year,
     UA[Month],Month,
     UA[AccountCode],$B1036&amp;$C1036,
     UA[GroupStructure],GroupStructure
  )</f>
        <v>0</v>
      </c>
      <c r="AS1036" s="60"/>
    </row>
    <row r="1037" spans="1:45" ht="17.100000000000001" hidden="1" customHeight="1" outlineLevel="2" x14ac:dyDescent="0.25">
      <c r="D1037" s="4" t="s">
        <v>125</v>
      </c>
      <c r="F1037" s="43">
        <f>F1036-SUM(F1030:F1035)</f>
        <v>0</v>
      </c>
      <c r="H1037" s="43">
        <f t="shared" ref="H1037" si="1348">H1036-SUM(H1030:H1035)</f>
        <v>0</v>
      </c>
      <c r="J1037" s="43">
        <f t="shared" ref="J1037" si="1349">J1036-SUM(J1030:J1035)</f>
        <v>0</v>
      </c>
      <c r="L1037" s="43">
        <f t="shared" ref="L1037" si="1350">L1036-SUM(L1030:L1035)</f>
        <v>0</v>
      </c>
      <c r="N1037" s="43">
        <f t="shared" ref="N1037" si="1351">N1036-SUM(N1030:N1035)</f>
        <v>0</v>
      </c>
      <c r="P1037" s="43">
        <f t="shared" ref="P1037" si="1352">P1036-SUM(P1030:P1035)</f>
        <v>0</v>
      </c>
      <c r="R1037" s="43">
        <f t="shared" ref="R1037" si="1353">R1036-SUM(R1030:R1035)</f>
        <v>0</v>
      </c>
      <c r="T1037" s="43">
        <f t="shared" ref="T1037" si="1354">T1036-SUM(T1030:T1035)</f>
        <v>0</v>
      </c>
      <c r="V1037" s="43">
        <f t="shared" ref="V1037" si="1355">V1036-SUM(V1030:V1035)</f>
        <v>0</v>
      </c>
      <c r="X1037" s="43">
        <f t="shared" ref="X1037" si="1356">X1036-SUM(X1030:X1035)</f>
        <v>0</v>
      </c>
      <c r="Z1037" s="43">
        <f t="shared" ref="Z1037" si="1357">Z1036-SUM(Z1030:Z1035)</f>
        <v>0</v>
      </c>
      <c r="AB1037" s="43">
        <f t="shared" ref="AB1037" si="1358">AB1036-SUM(AB1030:AB1035)</f>
        <v>0</v>
      </c>
      <c r="AD1037" s="43">
        <f t="shared" ref="AD1037" si="1359">AD1036-SUM(AD1030:AD1035)</f>
        <v>0</v>
      </c>
      <c r="AF1037" s="43">
        <f t="shared" ref="AF1037" si="1360">AF1036-SUM(AF1030:AF1035)</f>
        <v>0</v>
      </c>
      <c r="AH1037" s="43">
        <f t="shared" ref="AH1037" si="1361">AH1036-SUM(AH1030:AH1035)</f>
        <v>0</v>
      </c>
      <c r="AJ1037" s="43">
        <f t="shared" ref="AJ1037" si="1362">AJ1036-SUM(AJ1030:AJ1035)</f>
        <v>0</v>
      </c>
      <c r="AL1037" s="43">
        <f t="shared" ref="AL1037" si="1363">AL1036-SUM(AL1030:AL1035)</f>
        <v>0</v>
      </c>
      <c r="AN1037" s="43">
        <f t="shared" ref="AN1037" si="1364">AN1036-SUM(AN1030:AN1035)</f>
        <v>0</v>
      </c>
      <c r="AP1037" s="43">
        <f t="shared" ref="AP1037" si="1365">AP1036-SUM(AP1030:AP1035)</f>
        <v>0</v>
      </c>
      <c r="AR1037" s="43">
        <f t="shared" ref="AR1037" si="1366">AR1036-SUM(AR1030:AR1035)</f>
        <v>0</v>
      </c>
    </row>
    <row r="1038" spans="1:45" ht="17.100000000000001" hidden="1" customHeight="1" outlineLevel="2" x14ac:dyDescent="0.25"/>
    <row r="1039" spans="1:45" s="5" customFormat="1" ht="17.100000000000001" hidden="1" customHeight="1" outlineLevel="2" x14ac:dyDescent="0.25">
      <c r="A1039" s="58"/>
      <c r="B1039" s="58">
        <f>B1034</f>
        <v>0</v>
      </c>
      <c r="C1039" s="59">
        <v>999</v>
      </c>
      <c r="D1039" s="58" t="str">
        <f>IFERROR(VLOOKUP($B1039&amp;$C1039,GA[],2,FALSE),"")</f>
        <v/>
      </c>
      <c r="E1039" s="60"/>
      <c r="F1039" s="61">
        <f>SUMIFS(
     UA[AmountYTD],
     UA[CompanyShortName],F$5,
     UA[Source],Source,
     UA[Year],Year,
     UA[Month],Month,
     UA[AccountCode],$B1039&amp;$C1039,
     UA[GroupStructure],GroupStructure
  )</f>
        <v>0</v>
      </c>
      <c r="G1039" s="60"/>
      <c r="H1039" s="61">
        <f>SUMIFS(
     UA[AmountYTD],
     UA[CompanyShortName],H$5,
     UA[Source],Source,
     UA[Year],Year,
     UA[Month],Month,
     UA[AccountCode],$B1039&amp;$C1039,
     UA[GroupStructure],GroupStructure
  )</f>
        <v>0</v>
      </c>
      <c r="I1039" s="60"/>
      <c r="J1039" s="61">
        <f>SUMIFS(
     UA[AmountYTD],
     UA[CompanyShortName],J$5,
     UA[Source],Source,
     UA[Year],Year,
     UA[Month],Month,
     UA[AccountCode],$B1039&amp;$C1039,
     UA[GroupStructure],GroupStructure
  )</f>
        <v>0</v>
      </c>
      <c r="K1039" s="60"/>
      <c r="L1039" s="61">
        <f>SUMIFS(
     UA[AmountYTD],
     UA[CompanyShortName],L$5,
     UA[Source],Source,
     UA[Year],Year,
     UA[Month],Month,
     UA[AccountCode],$B1039&amp;$C1039,
     UA[GroupStructure],GroupStructure
  )</f>
        <v>0</v>
      </c>
      <c r="M1039" s="60"/>
      <c r="N1039" s="61">
        <f>SUMIFS(
     UA[AmountYTD],
     UA[CompanyShortName],N$5,
     UA[Source],Source,
     UA[Year],Year,
     UA[Month],Month,
     UA[AccountCode],$B1039&amp;$C1039,
     UA[GroupStructure],GroupStructure
  )</f>
        <v>0</v>
      </c>
      <c r="O1039" s="60"/>
      <c r="P1039" s="61">
        <f>SUMIFS(
     UA[AmountYTD],
     UA[CompanyShortName],P$5,
     UA[Source],Source,
     UA[Year],Year,
     UA[Month],Month,
     UA[AccountCode],$B1039&amp;$C1039,
     UA[GroupStructure],GroupStructure
  )</f>
        <v>0</v>
      </c>
      <c r="Q1039" s="60"/>
      <c r="R1039" s="61">
        <f>SUMIFS(
     UA[AmountYTD],
     UA[CompanyShortName],R$5,
     UA[Source],Source,
     UA[Year],Year,
     UA[Month],Month,
     UA[AccountCode],$B1039&amp;$C1039,
     UA[GroupStructure],GroupStructure
  )</f>
        <v>0</v>
      </c>
      <c r="S1039" s="60"/>
      <c r="T1039" s="61">
        <f>SUMIFS(
     UA[AmountYTD],
     UA[CompanyShortName],T$5,
     UA[Source],Source,
     UA[Year],Year,
     UA[Month],Month,
     UA[AccountCode],$B1039&amp;$C1039,
     UA[GroupStructure],GroupStructure
  )</f>
        <v>0</v>
      </c>
      <c r="U1039" s="60"/>
      <c r="V1039" s="61">
        <f>SUMIFS(
     UA[AmountYTD],
     UA[CompanyShortName],V$5,
     UA[Source],Source,
     UA[Year],Year,
     UA[Month],Month,
     UA[AccountCode],$B1039&amp;$C1039,
     UA[GroupStructure],GroupStructure
  )</f>
        <v>0</v>
      </c>
      <c r="W1039" s="60"/>
      <c r="X1039" s="61">
        <f>SUMIFS(
     UA[AmountYTD],
     UA[CompanyShortName],X$5,
     UA[Source],Source,
     UA[Year],Year,
     UA[Month],Month,
     UA[AccountCode],$B1039&amp;$C1039,
     UA[GroupStructure],GroupStructure
  )</f>
        <v>0</v>
      </c>
      <c r="Y1039" s="60"/>
      <c r="Z1039" s="61">
        <f>SUMIFS(
     UA[AmountYTD],
     UA[CompanyShortName],Z$5,
     UA[Source],Source,
     UA[Year],Year,
     UA[Month],Month,
     UA[AccountCode],$B1039&amp;$C1039,
     UA[GroupStructure],GroupStructure
  )</f>
        <v>0</v>
      </c>
      <c r="AA1039" s="60"/>
      <c r="AB1039" s="61">
        <f>SUMIFS(
     UA[AmountYTD],
     UA[CompanyShortName],AB$5,
     UA[Source],Source,
     UA[Year],Year,
     UA[Month],Month,
     UA[AccountCode],$B1039&amp;$C1039,
     UA[GroupStructure],GroupStructure
  )</f>
        <v>0</v>
      </c>
      <c r="AC1039" s="60"/>
      <c r="AD1039" s="61">
        <f>SUMIFS(
     UA[AmountYTD],
     UA[CompanyShortName],AD$5,
     UA[Source],Source,
     UA[Year],Year,
     UA[Month],Month,
     UA[AccountCode],$B1039&amp;$C1039,
     UA[GroupStructure],GroupStructure
  )</f>
        <v>0</v>
      </c>
      <c r="AE1039" s="60"/>
      <c r="AF1039" s="61">
        <f>SUMIFS(
     UA[AmountYTD],
     UA[CompanyShortName],AF$5,
     UA[Source],Source,
     UA[Year],Year,
     UA[Month],Month,
     UA[AccountCode],$B1039&amp;$C1039,
     UA[GroupStructure],GroupStructure
  )</f>
        <v>0</v>
      </c>
      <c r="AG1039" s="60"/>
      <c r="AH1039" s="61">
        <f>SUMIFS(
     UA[AmountYTD],
     UA[CompanyShortName],AH$5,
     UA[Source],Source,
     UA[Year],Year,
     UA[Month],Month,
     UA[AccountCode],$B1039&amp;$C1039,
     UA[GroupStructure],GroupStructure
  )</f>
        <v>0</v>
      </c>
      <c r="AI1039" s="60"/>
      <c r="AJ1039" s="61">
        <f>SUMIFS(
     UA[AmountYTD],
     UA[CompanyShortName],AJ$5,
     UA[Source],Source,
     UA[Year],Year,
     UA[Month],Month,
     UA[AccountCode],$B1039&amp;$C1039,
     UA[GroupStructure],GroupStructure
  )</f>
        <v>0</v>
      </c>
      <c r="AK1039" s="60"/>
      <c r="AL1039" s="61">
        <f>SUMIFS(
     UA[AmountYTD],
     UA[CompanyShortName],AL$5,
     UA[Source],Source,
     UA[Year],Year,
     UA[Month],Month,
     UA[AccountCode],$B1039&amp;$C1039,
     UA[GroupStructure],GroupStructure
  )</f>
        <v>0</v>
      </c>
      <c r="AM1039" s="60"/>
      <c r="AN1039" s="61">
        <f>SUMIFS(
     UA[AmountYTD],
     UA[CompanyShortName],AN$5,
     UA[Source],Source,
     UA[Year],Year,
     UA[Month],Month,
     UA[AccountCode],$B1039&amp;$C1039,
     UA[GroupStructure],GroupStructure
  )</f>
        <v>0</v>
      </c>
      <c r="AO1039" s="60"/>
      <c r="AP1039" s="61">
        <f>SUMIFS(
     UA[AmountYTD],
     UA[CompanyShortName],AP$5,
     UA[Source],Source,
     UA[Year],Year,
     UA[Month],Month,
     UA[AccountCode],$B1039&amp;$C1039,
     UA[GroupStructure],GroupStructure
  )</f>
        <v>0</v>
      </c>
      <c r="AQ1039" s="60"/>
      <c r="AR1039" s="61">
        <f>SUMIFS(
     UA[AmountYTD],
     UA[CompanyShortName],AR$5,
     UA[Source],Source,
     UA[Year],Year,
     UA[Month],Month,
     UA[AccountCode],$B1039&amp;$C1039,
     UA[GroupStructure],GroupStructure
  )</f>
        <v>0</v>
      </c>
      <c r="AS1039" s="60"/>
    </row>
    <row r="1040" spans="1:45" ht="17.100000000000001" hidden="1" customHeight="1" outlineLevel="2" x14ac:dyDescent="0.25">
      <c r="D1040" s="4" t="s">
        <v>125</v>
      </c>
      <c r="F1040" s="43">
        <f>F1039-SUM(F1017:F1023,F1030:F1035)</f>
        <v>0</v>
      </c>
      <c r="H1040" s="43">
        <f t="shared" ref="H1040" si="1367">H1039-SUM(H1017:H1023,H1030:H1035)</f>
        <v>0</v>
      </c>
      <c r="J1040" s="43">
        <f t="shared" ref="J1040" si="1368">J1039-SUM(J1017:J1023,J1030:J1035)</f>
        <v>0</v>
      </c>
      <c r="L1040" s="43">
        <f t="shared" ref="L1040" si="1369">L1039-SUM(L1017:L1023,L1030:L1035)</f>
        <v>0</v>
      </c>
      <c r="N1040" s="43">
        <f t="shared" ref="N1040" si="1370">N1039-SUM(N1017:N1023,N1030:N1035)</f>
        <v>0</v>
      </c>
      <c r="P1040" s="43">
        <f t="shared" ref="P1040" si="1371">P1039-SUM(P1017:P1023,P1030:P1035)</f>
        <v>0</v>
      </c>
      <c r="R1040" s="43">
        <f t="shared" ref="R1040" si="1372">R1039-SUM(R1017:R1023,R1030:R1035)</f>
        <v>0</v>
      </c>
      <c r="T1040" s="43">
        <f t="shared" ref="T1040" si="1373">T1039-SUM(T1017:T1023,T1030:T1035)</f>
        <v>0</v>
      </c>
      <c r="V1040" s="43">
        <f t="shared" ref="V1040" si="1374">V1039-SUM(V1017:V1023,V1030:V1035)</f>
        <v>0</v>
      </c>
      <c r="X1040" s="43">
        <f t="shared" ref="X1040" si="1375">X1039-SUM(X1017:X1023,X1030:X1035)</f>
        <v>0</v>
      </c>
      <c r="Z1040" s="43">
        <f t="shared" ref="Z1040" si="1376">Z1039-SUM(Z1017:Z1023,Z1030:Z1035)</f>
        <v>0</v>
      </c>
      <c r="AB1040" s="43">
        <f t="shared" ref="AB1040" si="1377">AB1039-SUM(AB1017:AB1023,AB1030:AB1035)</f>
        <v>0</v>
      </c>
      <c r="AD1040" s="43">
        <f t="shared" ref="AD1040" si="1378">AD1039-SUM(AD1017:AD1023,AD1030:AD1035)</f>
        <v>0</v>
      </c>
      <c r="AF1040" s="43">
        <f t="shared" ref="AF1040" si="1379">AF1039-SUM(AF1017:AF1023,AF1030:AF1035)</f>
        <v>0</v>
      </c>
      <c r="AH1040" s="43">
        <f t="shared" ref="AH1040" si="1380">AH1039-SUM(AH1017:AH1023,AH1030:AH1035)</f>
        <v>0</v>
      </c>
      <c r="AJ1040" s="43">
        <f t="shared" ref="AJ1040" si="1381">AJ1039-SUM(AJ1017:AJ1023,AJ1030:AJ1035)</f>
        <v>0</v>
      </c>
      <c r="AL1040" s="43">
        <f t="shared" ref="AL1040" si="1382">AL1039-SUM(AL1017:AL1023,AL1030:AL1035)</f>
        <v>0</v>
      </c>
      <c r="AN1040" s="43">
        <f t="shared" ref="AN1040" si="1383">AN1039-SUM(AN1017:AN1023,AN1030:AN1035)</f>
        <v>0</v>
      </c>
      <c r="AP1040" s="43">
        <f t="shared" ref="AP1040" si="1384">AP1039-SUM(AP1017:AP1023,AP1030:AP1035)</f>
        <v>0</v>
      </c>
      <c r="AR1040" s="43">
        <f t="shared" ref="AR1040" si="1385">AR1039-SUM(AR1017:AR1023,AR1030:AR1035)</f>
        <v>0</v>
      </c>
    </row>
    <row r="1041" spans="1:45" ht="17.100000000000001" hidden="1" customHeight="1" outlineLevel="1" x14ac:dyDescent="0.25"/>
    <row r="1042" spans="1:45" ht="17.100000000000001" hidden="1" customHeight="1" outlineLevel="1" collapsed="1" x14ac:dyDescent="0.25">
      <c r="A1042" s="54"/>
      <c r="B1042" s="54"/>
      <c r="C1042" s="55"/>
      <c r="D1042" s="54" t="s">
        <v>126</v>
      </c>
      <c r="E1042" s="56"/>
      <c r="F1042" s="57"/>
      <c r="G1042" s="56"/>
      <c r="H1042" s="57"/>
      <c r="I1042" s="56"/>
      <c r="J1042" s="57"/>
      <c r="K1042" s="56"/>
      <c r="L1042" s="57"/>
      <c r="M1042" s="56"/>
      <c r="N1042" s="57"/>
      <c r="O1042" s="56"/>
      <c r="P1042" s="57"/>
      <c r="Q1042" s="56"/>
      <c r="R1042" s="57"/>
      <c r="S1042" s="56"/>
      <c r="T1042" s="57"/>
      <c r="U1042" s="56"/>
      <c r="V1042" s="57"/>
      <c r="W1042" s="56"/>
      <c r="X1042" s="57"/>
      <c r="Y1042" s="56"/>
      <c r="Z1042" s="57"/>
      <c r="AA1042" s="56"/>
      <c r="AB1042" s="57"/>
      <c r="AC1042" s="56"/>
      <c r="AD1042" s="57"/>
      <c r="AE1042" s="56"/>
      <c r="AF1042" s="57"/>
      <c r="AG1042" s="56"/>
      <c r="AH1042" s="57"/>
      <c r="AI1042" s="56"/>
      <c r="AJ1042" s="57"/>
      <c r="AK1042" s="56"/>
      <c r="AL1042" s="57"/>
      <c r="AM1042" s="56"/>
      <c r="AN1042" s="57"/>
      <c r="AO1042" s="56"/>
      <c r="AP1042" s="57"/>
      <c r="AQ1042" s="56"/>
      <c r="AR1042" s="57"/>
      <c r="AS1042" s="56"/>
    </row>
    <row r="1043" spans="1:45" s="5" customFormat="1" ht="17.100000000000001" hidden="1" customHeight="1" outlineLevel="2" x14ac:dyDescent="0.25">
      <c r="A1043" s="49"/>
      <c r="B1043" s="49"/>
      <c r="C1043" s="49"/>
      <c r="D1043" s="49"/>
      <c r="F1043" s="62"/>
      <c r="H1043" s="62"/>
      <c r="J1043" s="62"/>
      <c r="L1043" s="62"/>
      <c r="N1043" s="62"/>
      <c r="P1043" s="62"/>
      <c r="R1043" s="62"/>
      <c r="T1043" s="62"/>
      <c r="V1043" s="62"/>
      <c r="X1043" s="62"/>
      <c r="Z1043" s="62"/>
      <c r="AB1043" s="62"/>
      <c r="AD1043" s="62"/>
      <c r="AF1043" s="62"/>
      <c r="AH1043" s="62"/>
      <c r="AJ1043" s="62"/>
      <c r="AL1043" s="62"/>
      <c r="AN1043" s="62"/>
      <c r="AP1043" s="62"/>
      <c r="AR1043" s="62"/>
    </row>
    <row r="1044" spans="1:45" ht="17.100000000000001" hidden="1" customHeight="1" outlineLevel="2" x14ac:dyDescent="0.25">
      <c r="A1044" s="4" t="s">
        <v>127</v>
      </c>
      <c r="B1044" s="4">
        <f>B1017</f>
        <v>0</v>
      </c>
      <c r="C1044" s="4">
        <f>C1017</f>
        <v>110</v>
      </c>
      <c r="D1044" s="4" t="str">
        <f>D1017</f>
        <v/>
      </c>
      <c r="F1044" s="43">
        <f>-SUM(F1045:F1050)</f>
        <v>0</v>
      </c>
      <c r="H1044" s="43">
        <f>-SUM(H1045:H1050)</f>
        <v>0</v>
      </c>
      <c r="J1044" s="43">
        <f>-SUM(J1045:J1050)</f>
        <v>0</v>
      </c>
      <c r="L1044" s="43">
        <f>-SUM(L1045:L1050)</f>
        <v>0</v>
      </c>
      <c r="N1044" s="43">
        <f>-SUM(N1045:N1050)</f>
        <v>0</v>
      </c>
      <c r="P1044" s="43">
        <f>-SUM(P1045:P1050)</f>
        <v>0</v>
      </c>
      <c r="R1044" s="43">
        <f>-SUM(R1045:R1050)</f>
        <v>0</v>
      </c>
      <c r="T1044" s="43">
        <f>-SUM(T1045:T1050)</f>
        <v>0</v>
      </c>
      <c r="V1044" s="43">
        <f>-SUM(V1045:V1050)</f>
        <v>0</v>
      </c>
      <c r="X1044" s="43">
        <f>-SUM(X1045:X1050)</f>
        <v>0</v>
      </c>
      <c r="Z1044" s="43">
        <f>-SUM(Z1045:Z1050)</f>
        <v>0</v>
      </c>
      <c r="AB1044" s="43">
        <f>-SUM(AB1045:AB1050)</f>
        <v>0</v>
      </c>
      <c r="AD1044" s="43">
        <f>-SUM(AD1045:AD1050)</f>
        <v>0</v>
      </c>
      <c r="AF1044" s="43">
        <f>-SUM(AF1045:AF1050)</f>
        <v>0</v>
      </c>
      <c r="AH1044" s="43">
        <f>-SUM(AH1045:AH1050)</f>
        <v>0</v>
      </c>
      <c r="AJ1044" s="43">
        <f>-SUM(AJ1045:AJ1050)</f>
        <v>0</v>
      </c>
      <c r="AL1044" s="43">
        <f>-SUM(AL1045:AL1050)</f>
        <v>0</v>
      </c>
      <c r="AN1044" s="43">
        <f>-SUM(AN1045:AN1050)</f>
        <v>0</v>
      </c>
      <c r="AP1044" s="43">
        <f>-SUM(AP1045:AP1050)</f>
        <v>0</v>
      </c>
      <c r="AR1044" s="43">
        <f>-SUM(AR1045:AR1050)</f>
        <v>0</v>
      </c>
    </row>
    <row r="1045" spans="1:45" ht="17.100000000000001" hidden="1" customHeight="1" outlineLevel="2" x14ac:dyDescent="0.25">
      <c r="A1045" s="4" t="s">
        <v>127</v>
      </c>
      <c r="B1045" s="4">
        <f t="shared" ref="B1045:D1050" si="1386">B1018</f>
        <v>0</v>
      </c>
      <c r="C1045" s="4">
        <f t="shared" si="1386"/>
        <v>120</v>
      </c>
      <c r="D1045" s="4" t="str">
        <f t="shared" si="1386"/>
        <v/>
      </c>
      <c r="F1045" s="42"/>
      <c r="H1045" s="42"/>
      <c r="J1045" s="42"/>
      <c r="L1045" s="42"/>
      <c r="N1045" s="42"/>
      <c r="P1045" s="42"/>
      <c r="R1045" s="42"/>
      <c r="T1045" s="42"/>
      <c r="V1045" s="42"/>
      <c r="X1045" s="42"/>
      <c r="Z1045" s="42"/>
      <c r="AB1045" s="42"/>
      <c r="AD1045" s="42"/>
      <c r="AF1045" s="42"/>
      <c r="AH1045" s="42"/>
      <c r="AJ1045" s="42"/>
      <c r="AL1045" s="42"/>
      <c r="AN1045" s="42"/>
      <c r="AP1045" s="42"/>
      <c r="AR1045" s="42"/>
    </row>
    <row r="1046" spans="1:45" ht="17.100000000000001" hidden="1" customHeight="1" outlineLevel="2" x14ac:dyDescent="0.25">
      <c r="A1046" s="4" t="s">
        <v>127</v>
      </c>
      <c r="B1046" s="4">
        <f t="shared" si="1386"/>
        <v>0</v>
      </c>
      <c r="C1046" s="4">
        <f t="shared" si="1386"/>
        <v>130</v>
      </c>
      <c r="D1046" s="4" t="str">
        <f t="shared" si="1386"/>
        <v/>
      </c>
      <c r="F1046" s="42"/>
      <c r="H1046" s="42"/>
      <c r="J1046" s="42"/>
      <c r="L1046" s="42"/>
      <c r="N1046" s="42"/>
      <c r="P1046" s="42"/>
      <c r="R1046" s="42"/>
      <c r="T1046" s="42"/>
      <c r="V1046" s="42"/>
      <c r="X1046" s="42"/>
      <c r="Z1046" s="42"/>
      <c r="AB1046" s="42"/>
      <c r="AD1046" s="42"/>
      <c r="AF1046" s="42"/>
      <c r="AH1046" s="42"/>
      <c r="AJ1046" s="42"/>
      <c r="AL1046" s="42"/>
      <c r="AN1046" s="42"/>
      <c r="AP1046" s="42"/>
      <c r="AR1046" s="42"/>
    </row>
    <row r="1047" spans="1:45" ht="17.100000000000001" hidden="1" customHeight="1" outlineLevel="2" x14ac:dyDescent="0.25">
      <c r="A1047" s="4" t="s">
        <v>127</v>
      </c>
      <c r="B1047" s="4">
        <f t="shared" si="1386"/>
        <v>0</v>
      </c>
      <c r="C1047" s="4">
        <f t="shared" si="1386"/>
        <v>140</v>
      </c>
      <c r="D1047" s="4" t="str">
        <f t="shared" si="1386"/>
        <v/>
      </c>
      <c r="F1047" s="42"/>
      <c r="H1047" s="42"/>
      <c r="J1047" s="42"/>
      <c r="L1047" s="42"/>
      <c r="N1047" s="42"/>
      <c r="P1047" s="42"/>
      <c r="R1047" s="42"/>
      <c r="T1047" s="42"/>
      <c r="V1047" s="42"/>
      <c r="X1047" s="42"/>
      <c r="Z1047" s="42"/>
      <c r="AB1047" s="42"/>
      <c r="AD1047" s="42"/>
      <c r="AF1047" s="42"/>
      <c r="AH1047" s="42"/>
      <c r="AJ1047" s="42"/>
      <c r="AL1047" s="42"/>
      <c r="AN1047" s="42"/>
      <c r="AP1047" s="42"/>
      <c r="AR1047" s="42"/>
    </row>
    <row r="1048" spans="1:45" ht="17.100000000000001" hidden="1" customHeight="1" outlineLevel="2" x14ac:dyDescent="0.25">
      <c r="A1048" s="4" t="s">
        <v>127</v>
      </c>
      <c r="B1048" s="4">
        <f t="shared" si="1386"/>
        <v>0</v>
      </c>
      <c r="C1048" s="4">
        <f t="shared" si="1386"/>
        <v>150</v>
      </c>
      <c r="D1048" s="4" t="str">
        <f t="shared" si="1386"/>
        <v/>
      </c>
      <c r="F1048" s="42"/>
      <c r="H1048" s="42"/>
      <c r="J1048" s="42"/>
      <c r="L1048" s="42"/>
      <c r="N1048" s="42"/>
      <c r="P1048" s="42"/>
      <c r="R1048" s="42"/>
      <c r="T1048" s="42"/>
      <c r="V1048" s="42"/>
      <c r="X1048" s="42"/>
      <c r="Z1048" s="42"/>
      <c r="AB1048" s="42"/>
      <c r="AD1048" s="42"/>
      <c r="AF1048" s="42"/>
      <c r="AH1048" s="42"/>
      <c r="AJ1048" s="42"/>
      <c r="AL1048" s="42"/>
      <c r="AN1048" s="42"/>
      <c r="AP1048" s="42"/>
      <c r="AR1048" s="42"/>
    </row>
    <row r="1049" spans="1:45" ht="17.100000000000001" hidden="1" customHeight="1" outlineLevel="2" x14ac:dyDescent="0.25">
      <c r="A1049" s="4" t="s">
        <v>127</v>
      </c>
      <c r="B1049" s="4">
        <f t="shared" si="1386"/>
        <v>0</v>
      </c>
      <c r="C1049" s="4">
        <f t="shared" si="1386"/>
        <v>160</v>
      </c>
      <c r="D1049" s="4" t="str">
        <f t="shared" si="1386"/>
        <v/>
      </c>
      <c r="F1049" s="42"/>
      <c r="H1049" s="42"/>
      <c r="J1049" s="42"/>
      <c r="L1049" s="42"/>
      <c r="N1049" s="42"/>
      <c r="P1049" s="42"/>
      <c r="R1049" s="42"/>
      <c r="T1049" s="42"/>
      <c r="V1049" s="42"/>
      <c r="X1049" s="42"/>
      <c r="Z1049" s="42"/>
      <c r="AB1049" s="42"/>
      <c r="AD1049" s="42"/>
      <c r="AF1049" s="42"/>
      <c r="AH1049" s="42"/>
      <c r="AJ1049" s="42"/>
      <c r="AL1049" s="42"/>
      <c r="AN1049" s="42"/>
      <c r="AP1049" s="42"/>
      <c r="AR1049" s="42"/>
    </row>
    <row r="1050" spans="1:45" ht="17.100000000000001" hidden="1" customHeight="1" outlineLevel="2" x14ac:dyDescent="0.25">
      <c r="A1050" s="4" t="s">
        <v>127</v>
      </c>
      <c r="B1050" s="4">
        <f t="shared" si="1386"/>
        <v>0</v>
      </c>
      <c r="C1050" s="4">
        <f t="shared" si="1386"/>
        <v>170</v>
      </c>
      <c r="D1050" s="4" t="str">
        <f t="shared" si="1386"/>
        <v/>
      </c>
      <c r="F1050" s="42"/>
      <c r="H1050" s="42"/>
      <c r="J1050" s="42"/>
      <c r="L1050" s="42"/>
      <c r="N1050" s="42"/>
      <c r="P1050" s="42"/>
      <c r="R1050" s="42"/>
      <c r="T1050" s="42"/>
      <c r="V1050" s="42"/>
      <c r="X1050" s="42"/>
      <c r="Z1050" s="42"/>
      <c r="AB1050" s="42"/>
      <c r="AD1050" s="42"/>
      <c r="AF1050" s="42"/>
      <c r="AH1050" s="42"/>
      <c r="AJ1050" s="42"/>
      <c r="AL1050" s="42"/>
      <c r="AN1050" s="42"/>
      <c r="AP1050" s="42"/>
      <c r="AR1050" s="42"/>
    </row>
    <row r="1051" spans="1:45" ht="17.100000000000001" hidden="1" customHeight="1" outlineLevel="2" x14ac:dyDescent="0.25"/>
    <row r="1052" spans="1:45" ht="17.100000000000001" hidden="1" customHeight="1" outlineLevel="2" x14ac:dyDescent="0.25">
      <c r="A1052" s="4" t="s">
        <v>127</v>
      </c>
      <c r="B1052" s="4">
        <f>B1030</f>
        <v>0</v>
      </c>
      <c r="C1052" s="4">
        <f>C1030</f>
        <v>310</v>
      </c>
      <c r="D1052" s="4" t="str">
        <f>D1030</f>
        <v/>
      </c>
      <c r="F1052" s="43">
        <f>-SUM(F1053:F1057)</f>
        <v>0</v>
      </c>
      <c r="H1052" s="43">
        <f>-SUM(H1053:H1057)</f>
        <v>0</v>
      </c>
      <c r="J1052" s="43">
        <f>-SUM(J1053:J1057)</f>
        <v>0</v>
      </c>
      <c r="L1052" s="43">
        <f>-SUM(L1053:L1057)</f>
        <v>0</v>
      </c>
      <c r="N1052" s="43">
        <f>-SUM(N1053:N1057)</f>
        <v>0</v>
      </c>
      <c r="P1052" s="43">
        <f>-SUM(P1053:P1057)</f>
        <v>0</v>
      </c>
      <c r="R1052" s="43">
        <f>-SUM(R1053:R1057)</f>
        <v>0</v>
      </c>
      <c r="T1052" s="43">
        <f>-SUM(T1053:T1057)</f>
        <v>0</v>
      </c>
      <c r="V1052" s="43">
        <f>-SUM(V1053:V1057)</f>
        <v>0</v>
      </c>
      <c r="X1052" s="43">
        <f>-SUM(X1053:X1057)</f>
        <v>0</v>
      </c>
      <c r="Z1052" s="43">
        <f>-SUM(Z1053:Z1057)</f>
        <v>0</v>
      </c>
      <c r="AB1052" s="43">
        <f>-SUM(AB1053:AB1057)</f>
        <v>0</v>
      </c>
      <c r="AD1052" s="43">
        <f>-SUM(AD1053:AD1057)</f>
        <v>0</v>
      </c>
      <c r="AF1052" s="43">
        <f>-SUM(AF1053:AF1057)</f>
        <v>0</v>
      </c>
      <c r="AH1052" s="43">
        <f>-SUM(AH1053:AH1057)</f>
        <v>0</v>
      </c>
      <c r="AJ1052" s="43">
        <f>-SUM(AJ1053:AJ1057)</f>
        <v>0</v>
      </c>
      <c r="AL1052" s="43">
        <f>-SUM(AL1053:AL1057)</f>
        <v>0</v>
      </c>
      <c r="AN1052" s="43">
        <f>-SUM(AN1053:AN1057)</f>
        <v>0</v>
      </c>
      <c r="AP1052" s="43">
        <f>-SUM(AP1053:AP1057)</f>
        <v>0</v>
      </c>
      <c r="AR1052" s="43">
        <f>-SUM(AR1053:AR1057)</f>
        <v>0</v>
      </c>
    </row>
    <row r="1053" spans="1:45" ht="17.100000000000001" hidden="1" customHeight="1" outlineLevel="2" x14ac:dyDescent="0.25">
      <c r="A1053" s="4" t="s">
        <v>127</v>
      </c>
      <c r="B1053" s="4">
        <f t="shared" ref="B1053:C1057" si="1387">B1031</f>
        <v>0</v>
      </c>
      <c r="C1053" s="4">
        <f t="shared" si="1387"/>
        <v>320</v>
      </c>
      <c r="D1053" s="4" t="str">
        <f>D1031</f>
        <v/>
      </c>
      <c r="F1053" s="42"/>
      <c r="H1053" s="42"/>
      <c r="J1053" s="42"/>
      <c r="L1053" s="42"/>
      <c r="N1053" s="42"/>
      <c r="P1053" s="42"/>
      <c r="R1053" s="42"/>
      <c r="T1053" s="42"/>
      <c r="V1053" s="42"/>
      <c r="X1053" s="42"/>
      <c r="Z1053" s="42"/>
      <c r="AB1053" s="42"/>
      <c r="AD1053" s="42"/>
      <c r="AF1053" s="42"/>
      <c r="AH1053" s="42"/>
      <c r="AJ1053" s="42"/>
      <c r="AL1053" s="42"/>
      <c r="AN1053" s="42"/>
      <c r="AP1053" s="42"/>
      <c r="AR1053" s="42"/>
    </row>
    <row r="1054" spans="1:45" ht="17.100000000000001" hidden="1" customHeight="1" outlineLevel="2" x14ac:dyDescent="0.25">
      <c r="A1054" s="4" t="s">
        <v>127</v>
      </c>
      <c r="B1054" s="4">
        <f t="shared" si="1387"/>
        <v>0</v>
      </c>
      <c r="C1054" s="4">
        <f t="shared" si="1387"/>
        <v>330</v>
      </c>
      <c r="D1054" s="4" t="str">
        <f>D1032</f>
        <v/>
      </c>
      <c r="F1054" s="42"/>
      <c r="H1054" s="42"/>
      <c r="J1054" s="42"/>
      <c r="L1054" s="42"/>
      <c r="N1054" s="42"/>
      <c r="P1054" s="42"/>
      <c r="R1054" s="42"/>
      <c r="T1054" s="42"/>
      <c r="V1054" s="42"/>
      <c r="X1054" s="42"/>
      <c r="Z1054" s="42"/>
      <c r="AB1054" s="42"/>
      <c r="AD1054" s="42"/>
      <c r="AF1054" s="42"/>
      <c r="AH1054" s="42"/>
      <c r="AJ1054" s="42"/>
      <c r="AL1054" s="42"/>
      <c r="AN1054" s="42"/>
      <c r="AP1054" s="42"/>
      <c r="AR1054" s="42"/>
    </row>
    <row r="1055" spans="1:45" ht="17.100000000000001" hidden="1" customHeight="1" outlineLevel="2" x14ac:dyDescent="0.25">
      <c r="A1055" s="4" t="s">
        <v>127</v>
      </c>
      <c r="B1055" s="4">
        <f t="shared" si="1387"/>
        <v>0</v>
      </c>
      <c r="C1055" s="4">
        <f t="shared" si="1387"/>
        <v>340</v>
      </c>
      <c r="D1055" s="4" t="str">
        <f>D1033</f>
        <v/>
      </c>
      <c r="F1055" s="42"/>
      <c r="H1055" s="42"/>
      <c r="J1055" s="42"/>
      <c r="L1055" s="42"/>
      <c r="N1055" s="42"/>
      <c r="P1055" s="42"/>
      <c r="R1055" s="42"/>
      <c r="T1055" s="42"/>
      <c r="V1055" s="42"/>
      <c r="X1055" s="42"/>
      <c r="Z1055" s="42"/>
      <c r="AB1055" s="42"/>
      <c r="AD1055" s="42"/>
      <c r="AF1055" s="42"/>
      <c r="AH1055" s="42"/>
      <c r="AJ1055" s="42"/>
      <c r="AL1055" s="42"/>
      <c r="AN1055" s="42"/>
      <c r="AP1055" s="42"/>
      <c r="AR1055" s="42"/>
    </row>
    <row r="1056" spans="1:45" ht="17.100000000000001" hidden="1" customHeight="1" outlineLevel="2" x14ac:dyDescent="0.25">
      <c r="A1056" s="4" t="s">
        <v>127</v>
      </c>
      <c r="B1056" s="4">
        <f t="shared" si="1387"/>
        <v>0</v>
      </c>
      <c r="C1056" s="4">
        <f t="shared" si="1387"/>
        <v>350</v>
      </c>
      <c r="D1056" s="4" t="str">
        <f>D1034</f>
        <v/>
      </c>
      <c r="F1056" s="42"/>
      <c r="H1056" s="42"/>
      <c r="J1056" s="42"/>
      <c r="L1056" s="42"/>
      <c r="N1056" s="42"/>
      <c r="P1056" s="42"/>
      <c r="R1056" s="42"/>
      <c r="T1056" s="42"/>
      <c r="V1056" s="42"/>
      <c r="X1056" s="42"/>
      <c r="Z1056" s="42"/>
      <c r="AB1056" s="42"/>
      <c r="AD1056" s="42"/>
      <c r="AF1056" s="42"/>
      <c r="AH1056" s="42"/>
      <c r="AJ1056" s="42"/>
      <c r="AL1056" s="42"/>
      <c r="AN1056" s="42"/>
      <c r="AP1056" s="42"/>
      <c r="AR1056" s="42"/>
    </row>
    <row r="1057" spans="1:45" ht="17.100000000000001" hidden="1" customHeight="1" outlineLevel="2" x14ac:dyDescent="0.25">
      <c r="A1057" s="4" t="s">
        <v>127</v>
      </c>
      <c r="B1057" s="4">
        <f t="shared" si="1387"/>
        <v>0</v>
      </c>
      <c r="C1057" s="4">
        <f t="shared" si="1387"/>
        <v>360</v>
      </c>
      <c r="D1057" s="4" t="str">
        <f>D1035</f>
        <v/>
      </c>
      <c r="F1057" s="42"/>
      <c r="H1057" s="42"/>
      <c r="J1057" s="42"/>
      <c r="L1057" s="42"/>
      <c r="N1057" s="42"/>
      <c r="P1057" s="42"/>
      <c r="R1057" s="42"/>
      <c r="T1057" s="42"/>
      <c r="V1057" s="42"/>
      <c r="X1057" s="42"/>
      <c r="Z1057" s="42"/>
      <c r="AB1057" s="42"/>
      <c r="AD1057" s="42"/>
      <c r="AF1057" s="42"/>
      <c r="AH1057" s="42"/>
      <c r="AJ1057" s="42"/>
      <c r="AL1057" s="42"/>
      <c r="AN1057" s="42"/>
      <c r="AP1057" s="42"/>
      <c r="AR1057" s="42"/>
    </row>
    <row r="1058" spans="1:45" ht="17.100000000000001" hidden="1" customHeight="1" outlineLevel="1" x14ac:dyDescent="0.25"/>
    <row r="1059" spans="1:45" ht="17.100000000000001" hidden="1" customHeight="1" outlineLevel="1" collapsed="1" x14ac:dyDescent="0.25">
      <c r="A1059" s="54"/>
      <c r="B1059" s="54"/>
      <c r="C1059" s="55"/>
      <c r="D1059" s="54" t="s">
        <v>128</v>
      </c>
      <c r="E1059" s="56"/>
      <c r="F1059" s="57"/>
      <c r="G1059" s="56"/>
      <c r="H1059" s="57"/>
      <c r="I1059" s="56"/>
      <c r="J1059" s="57"/>
      <c r="K1059" s="56"/>
      <c r="L1059" s="57"/>
      <c r="M1059" s="56"/>
      <c r="N1059" s="57"/>
      <c r="O1059" s="56"/>
      <c r="P1059" s="57"/>
      <c r="Q1059" s="56"/>
      <c r="R1059" s="57"/>
      <c r="S1059" s="56"/>
      <c r="T1059" s="57"/>
      <c r="U1059" s="56"/>
      <c r="V1059" s="57"/>
      <c r="W1059" s="56"/>
      <c r="X1059" s="57"/>
      <c r="Y1059" s="56"/>
      <c r="Z1059" s="57"/>
      <c r="AA1059" s="56"/>
      <c r="AB1059" s="57"/>
      <c r="AC1059" s="56"/>
      <c r="AD1059" s="57"/>
      <c r="AE1059" s="56"/>
      <c r="AF1059" s="57"/>
      <c r="AG1059" s="56"/>
      <c r="AH1059" s="57"/>
      <c r="AI1059" s="56"/>
      <c r="AJ1059" s="57"/>
      <c r="AK1059" s="56"/>
      <c r="AL1059" s="57"/>
      <c r="AM1059" s="56"/>
      <c r="AN1059" s="57"/>
      <c r="AO1059" s="56"/>
      <c r="AP1059" s="57"/>
      <c r="AQ1059" s="56"/>
      <c r="AR1059" s="57"/>
      <c r="AS1059" s="56"/>
    </row>
    <row r="1060" spans="1:45" ht="17.100000000000001" hidden="1" customHeight="1" outlineLevel="2" x14ac:dyDescent="0.25"/>
    <row r="1061" spans="1:45" s="5" customFormat="1" ht="17.100000000000001" hidden="1" customHeight="1" outlineLevel="2" x14ac:dyDescent="0.25">
      <c r="A1061" s="58"/>
      <c r="B1061" s="58"/>
      <c r="C1061" s="58"/>
      <c r="D1061" s="58" t="e">
        <f>D1014</f>
        <v>#N/A</v>
      </c>
      <c r="E1061" s="60"/>
      <c r="F1061" s="61">
        <f>F1014</f>
        <v>0</v>
      </c>
      <c r="G1061" s="60"/>
      <c r="H1061" s="61">
        <f>H1014</f>
        <v>0</v>
      </c>
      <c r="I1061" s="60"/>
      <c r="J1061" s="61">
        <f>J1014</f>
        <v>0</v>
      </c>
      <c r="K1061" s="60"/>
      <c r="L1061" s="61">
        <f>L1014</f>
        <v>0</v>
      </c>
      <c r="M1061" s="60"/>
      <c r="N1061" s="61">
        <f>N1014</f>
        <v>0</v>
      </c>
      <c r="O1061" s="60"/>
      <c r="P1061" s="61">
        <f>P1014</f>
        <v>0</v>
      </c>
      <c r="Q1061" s="60"/>
      <c r="R1061" s="61">
        <f>R1014</f>
        <v>0</v>
      </c>
      <c r="S1061" s="60"/>
      <c r="T1061" s="61">
        <f>T1014</f>
        <v>0</v>
      </c>
      <c r="U1061" s="60"/>
      <c r="V1061" s="61">
        <f>V1014</f>
        <v>0</v>
      </c>
      <c r="W1061" s="60"/>
      <c r="X1061" s="61">
        <f>X1014</f>
        <v>0</v>
      </c>
      <c r="Y1061" s="60"/>
      <c r="Z1061" s="61">
        <f>Z1014</f>
        <v>0</v>
      </c>
      <c r="AA1061" s="60"/>
      <c r="AB1061" s="61">
        <f>AB1014</f>
        <v>0</v>
      </c>
      <c r="AC1061" s="60"/>
      <c r="AD1061" s="61">
        <f>AD1014</f>
        <v>0</v>
      </c>
      <c r="AE1061" s="60"/>
      <c r="AF1061" s="61">
        <f>AF1014</f>
        <v>0</v>
      </c>
      <c r="AG1061" s="60"/>
      <c r="AH1061" s="61">
        <f>AH1014</f>
        <v>0</v>
      </c>
      <c r="AI1061" s="60"/>
      <c r="AJ1061" s="61">
        <f>AJ1014</f>
        <v>0</v>
      </c>
      <c r="AK1061" s="60"/>
      <c r="AL1061" s="61">
        <f>AL1014</f>
        <v>0</v>
      </c>
      <c r="AM1061" s="60"/>
      <c r="AN1061" s="61">
        <f>AN1014</f>
        <v>0</v>
      </c>
      <c r="AO1061" s="60"/>
      <c r="AP1061" s="61">
        <f>AP1014</f>
        <v>0</v>
      </c>
      <c r="AQ1061" s="60"/>
      <c r="AR1061" s="61">
        <f>AR1014</f>
        <v>0</v>
      </c>
      <c r="AS1061" s="60"/>
    </row>
    <row r="1062" spans="1:45" ht="17.100000000000001" hidden="1" customHeight="1" outlineLevel="2" x14ac:dyDescent="0.25">
      <c r="D1062" s="4" t="s">
        <v>124</v>
      </c>
      <c r="F1062" s="43">
        <f>F1064-F1061</f>
        <v>0</v>
      </c>
      <c r="H1062" s="43">
        <f>H1064-H1061</f>
        <v>0</v>
      </c>
      <c r="J1062" s="43">
        <f>J1064-J1061</f>
        <v>0</v>
      </c>
      <c r="L1062" s="43">
        <f>L1064-L1061</f>
        <v>0</v>
      </c>
      <c r="N1062" s="43">
        <f>N1064-N1061</f>
        <v>0</v>
      </c>
      <c r="P1062" s="43">
        <f>P1064-P1061</f>
        <v>0</v>
      </c>
      <c r="R1062" s="43">
        <f>R1064-R1061</f>
        <v>0</v>
      </c>
      <c r="T1062" s="43">
        <f>T1064-T1061</f>
        <v>0</v>
      </c>
      <c r="V1062" s="43">
        <f>V1064-V1061</f>
        <v>0</v>
      </c>
      <c r="X1062" s="43">
        <f>X1064-X1061</f>
        <v>0</v>
      </c>
      <c r="Z1062" s="43">
        <f>Z1064-Z1061</f>
        <v>0</v>
      </c>
      <c r="AB1062" s="43">
        <f>AB1064-AB1061</f>
        <v>0</v>
      </c>
      <c r="AD1062" s="43">
        <f>AD1064-AD1061</f>
        <v>0</v>
      </c>
      <c r="AF1062" s="43">
        <f>AF1064-AF1061</f>
        <v>0</v>
      </c>
      <c r="AH1062" s="43">
        <f>AH1064-AH1061</f>
        <v>0</v>
      </c>
      <c r="AJ1062" s="43">
        <f>AJ1064-AJ1061</f>
        <v>0</v>
      </c>
      <c r="AL1062" s="43">
        <f>AL1064-AL1061</f>
        <v>0</v>
      </c>
      <c r="AN1062" s="43">
        <f>AN1064-AN1061</f>
        <v>0</v>
      </c>
      <c r="AP1062" s="43">
        <f>AP1064-AP1061</f>
        <v>0</v>
      </c>
      <c r="AR1062" s="43">
        <f>AR1064-AR1061</f>
        <v>0</v>
      </c>
    </row>
    <row r="1063" spans="1:45" ht="17.100000000000001" hidden="1" customHeight="1" outlineLevel="2" x14ac:dyDescent="0.25"/>
    <row r="1064" spans="1:45" ht="17.100000000000001" hidden="1" customHeight="1" outlineLevel="2" x14ac:dyDescent="0.25">
      <c r="D1064" s="4" t="str">
        <f>D1017</f>
        <v/>
      </c>
      <c r="F1064" s="43">
        <f>SUM(F1017,F1044)</f>
        <v>0</v>
      </c>
      <c r="H1064" s="43">
        <f>SUM(H1017,H1044)</f>
        <v>0</v>
      </c>
      <c r="J1064" s="43">
        <f>SUM(J1017,J1044)</f>
        <v>0</v>
      </c>
      <c r="L1064" s="43">
        <f>SUM(L1017,L1044)</f>
        <v>0</v>
      </c>
      <c r="N1064" s="43">
        <f>SUM(N1017,N1044)</f>
        <v>0</v>
      </c>
      <c r="P1064" s="43">
        <f>SUM(P1017,P1044)</f>
        <v>0</v>
      </c>
      <c r="R1064" s="43">
        <f>SUM(R1017,R1044)</f>
        <v>0</v>
      </c>
      <c r="T1064" s="43">
        <f>SUM(T1017,T1044)</f>
        <v>0</v>
      </c>
      <c r="V1064" s="43">
        <f>SUM(V1017,V1044)</f>
        <v>0</v>
      </c>
      <c r="X1064" s="43">
        <f>SUM(X1017,X1044)</f>
        <v>0</v>
      </c>
      <c r="Z1064" s="43">
        <f>SUM(Z1017,Z1044)</f>
        <v>0</v>
      </c>
      <c r="AB1064" s="43">
        <f>SUM(AB1017,AB1044)</f>
        <v>0</v>
      </c>
      <c r="AD1064" s="43">
        <f>SUM(AD1017,AD1044)</f>
        <v>0</v>
      </c>
      <c r="AF1064" s="43">
        <f>SUM(AF1017,AF1044)</f>
        <v>0</v>
      </c>
      <c r="AH1064" s="43">
        <f>SUM(AH1017,AH1044)</f>
        <v>0</v>
      </c>
      <c r="AJ1064" s="43">
        <f>SUM(AJ1017,AJ1044)</f>
        <v>0</v>
      </c>
      <c r="AL1064" s="43">
        <f>SUM(AL1017,AL1044)</f>
        <v>0</v>
      </c>
      <c r="AN1064" s="43">
        <f>SUM(AN1017,AN1044)</f>
        <v>0</v>
      </c>
      <c r="AP1064" s="43">
        <f>SUM(AP1017,AP1044)</f>
        <v>0</v>
      </c>
      <c r="AR1064" s="43">
        <f>SUM(AR1017,AR1044)</f>
        <v>0</v>
      </c>
    </row>
    <row r="1065" spans="1:45" ht="17.100000000000001" hidden="1" customHeight="1" outlineLevel="2" x14ac:dyDescent="0.25">
      <c r="D1065" s="4" t="str">
        <f>D1018</f>
        <v/>
      </c>
      <c r="F1065" s="43">
        <f t="shared" ref="F1065:F1070" si="1388">SUM(F1018,F1045)</f>
        <v>0</v>
      </c>
      <c r="H1065" s="43">
        <f t="shared" ref="H1065:J1070" si="1389">SUM(H1018,H1045)</f>
        <v>0</v>
      </c>
      <c r="J1065" s="43">
        <f t="shared" si="1389"/>
        <v>0</v>
      </c>
      <c r="L1065" s="43">
        <f t="shared" ref="L1065:L1070" si="1390">SUM(L1018,L1045)</f>
        <v>0</v>
      </c>
      <c r="N1065" s="43">
        <f t="shared" ref="N1065:N1070" si="1391">SUM(N1018,N1045)</f>
        <v>0</v>
      </c>
      <c r="P1065" s="43">
        <f t="shared" ref="P1065:P1070" si="1392">SUM(P1018,P1045)</f>
        <v>0</v>
      </c>
      <c r="R1065" s="43">
        <f t="shared" ref="R1065:R1070" si="1393">SUM(R1018,R1045)</f>
        <v>0</v>
      </c>
      <c r="T1065" s="43">
        <f t="shared" ref="T1065:T1070" si="1394">SUM(T1018,T1045)</f>
        <v>0</v>
      </c>
      <c r="V1065" s="43">
        <f t="shared" ref="V1065:V1070" si="1395">SUM(V1018,V1045)</f>
        <v>0</v>
      </c>
      <c r="X1065" s="43">
        <f t="shared" ref="X1065:X1070" si="1396">SUM(X1018,X1045)</f>
        <v>0</v>
      </c>
      <c r="Z1065" s="43">
        <f t="shared" ref="Z1065:Z1070" si="1397">SUM(Z1018,Z1045)</f>
        <v>0</v>
      </c>
      <c r="AB1065" s="43">
        <f t="shared" ref="AB1065:AB1070" si="1398">SUM(AB1018,AB1045)</f>
        <v>0</v>
      </c>
      <c r="AD1065" s="43">
        <f t="shared" ref="AD1065:AD1070" si="1399">SUM(AD1018,AD1045)</f>
        <v>0</v>
      </c>
      <c r="AF1065" s="43">
        <f t="shared" ref="AF1065:AF1070" si="1400">SUM(AF1018,AF1045)</f>
        <v>0</v>
      </c>
      <c r="AH1065" s="43">
        <f t="shared" ref="AH1065:AH1070" si="1401">SUM(AH1018,AH1045)</f>
        <v>0</v>
      </c>
      <c r="AJ1065" s="43">
        <f t="shared" ref="AJ1065:AJ1070" si="1402">SUM(AJ1018,AJ1045)</f>
        <v>0</v>
      </c>
      <c r="AL1065" s="43">
        <f t="shared" ref="AL1065:AL1070" si="1403">SUM(AL1018,AL1045)</f>
        <v>0</v>
      </c>
      <c r="AN1065" s="43">
        <f t="shared" ref="AN1065:AN1070" si="1404">SUM(AN1018,AN1045)</f>
        <v>0</v>
      </c>
      <c r="AP1065" s="43">
        <f t="shared" ref="AP1065:AP1070" si="1405">SUM(AP1018,AP1045)</f>
        <v>0</v>
      </c>
      <c r="AR1065" s="43">
        <f t="shared" ref="AR1065:AR1070" si="1406">SUM(AR1018,AR1045)</f>
        <v>0</v>
      </c>
    </row>
    <row r="1066" spans="1:45" ht="17.100000000000001" hidden="1" customHeight="1" outlineLevel="2" x14ac:dyDescent="0.25">
      <c r="D1066" s="4" t="str">
        <f t="shared" ref="D1066:D1071" si="1407">D1019</f>
        <v/>
      </c>
      <c r="F1066" s="43">
        <f t="shared" si="1388"/>
        <v>0</v>
      </c>
      <c r="H1066" s="43">
        <f t="shared" si="1389"/>
        <v>0</v>
      </c>
      <c r="J1066" s="43">
        <f t="shared" si="1389"/>
        <v>0</v>
      </c>
      <c r="L1066" s="43">
        <f t="shared" si="1390"/>
        <v>0</v>
      </c>
      <c r="N1066" s="43">
        <f t="shared" si="1391"/>
        <v>0</v>
      </c>
      <c r="P1066" s="43">
        <f t="shared" si="1392"/>
        <v>0</v>
      </c>
      <c r="R1066" s="43">
        <f t="shared" si="1393"/>
        <v>0</v>
      </c>
      <c r="T1066" s="43">
        <f t="shared" si="1394"/>
        <v>0</v>
      </c>
      <c r="V1066" s="43">
        <f t="shared" si="1395"/>
        <v>0</v>
      </c>
      <c r="X1066" s="43">
        <f t="shared" si="1396"/>
        <v>0</v>
      </c>
      <c r="Z1066" s="43">
        <f t="shared" si="1397"/>
        <v>0</v>
      </c>
      <c r="AB1066" s="43">
        <f t="shared" si="1398"/>
        <v>0</v>
      </c>
      <c r="AD1066" s="43">
        <f t="shared" si="1399"/>
        <v>0</v>
      </c>
      <c r="AF1066" s="43">
        <f t="shared" si="1400"/>
        <v>0</v>
      </c>
      <c r="AH1066" s="43">
        <f t="shared" si="1401"/>
        <v>0</v>
      </c>
      <c r="AJ1066" s="43">
        <f t="shared" si="1402"/>
        <v>0</v>
      </c>
      <c r="AL1066" s="43">
        <f t="shared" si="1403"/>
        <v>0</v>
      </c>
      <c r="AN1066" s="43">
        <f t="shared" si="1404"/>
        <v>0</v>
      </c>
      <c r="AP1066" s="43">
        <f t="shared" si="1405"/>
        <v>0</v>
      </c>
      <c r="AR1066" s="43">
        <f t="shared" si="1406"/>
        <v>0</v>
      </c>
    </row>
    <row r="1067" spans="1:45" ht="17.100000000000001" hidden="1" customHeight="1" outlineLevel="2" x14ac:dyDescent="0.25">
      <c r="D1067" s="4" t="str">
        <f t="shared" si="1407"/>
        <v/>
      </c>
      <c r="F1067" s="43">
        <f t="shared" si="1388"/>
        <v>0</v>
      </c>
      <c r="H1067" s="43">
        <f t="shared" si="1389"/>
        <v>0</v>
      </c>
      <c r="J1067" s="43">
        <f t="shared" si="1389"/>
        <v>0</v>
      </c>
      <c r="L1067" s="43">
        <f t="shared" si="1390"/>
        <v>0</v>
      </c>
      <c r="N1067" s="43">
        <f t="shared" si="1391"/>
        <v>0</v>
      </c>
      <c r="P1067" s="43">
        <f t="shared" si="1392"/>
        <v>0</v>
      </c>
      <c r="R1067" s="43">
        <f t="shared" si="1393"/>
        <v>0</v>
      </c>
      <c r="T1067" s="43">
        <f t="shared" si="1394"/>
        <v>0</v>
      </c>
      <c r="V1067" s="43">
        <f t="shared" si="1395"/>
        <v>0</v>
      </c>
      <c r="X1067" s="43">
        <f t="shared" si="1396"/>
        <v>0</v>
      </c>
      <c r="Z1067" s="43">
        <f t="shared" si="1397"/>
        <v>0</v>
      </c>
      <c r="AB1067" s="43">
        <f t="shared" si="1398"/>
        <v>0</v>
      </c>
      <c r="AD1067" s="43">
        <f t="shared" si="1399"/>
        <v>0</v>
      </c>
      <c r="AF1067" s="43">
        <f t="shared" si="1400"/>
        <v>0</v>
      </c>
      <c r="AH1067" s="43">
        <f t="shared" si="1401"/>
        <v>0</v>
      </c>
      <c r="AJ1067" s="43">
        <f t="shared" si="1402"/>
        <v>0</v>
      </c>
      <c r="AL1067" s="43">
        <f t="shared" si="1403"/>
        <v>0</v>
      </c>
      <c r="AN1067" s="43">
        <f t="shared" si="1404"/>
        <v>0</v>
      </c>
      <c r="AP1067" s="43">
        <f t="shared" si="1405"/>
        <v>0</v>
      </c>
      <c r="AR1067" s="43">
        <f t="shared" si="1406"/>
        <v>0</v>
      </c>
    </row>
    <row r="1068" spans="1:45" ht="17.100000000000001" hidden="1" customHeight="1" outlineLevel="2" x14ac:dyDescent="0.25">
      <c r="D1068" s="4" t="str">
        <f t="shared" si="1407"/>
        <v/>
      </c>
      <c r="F1068" s="43">
        <f t="shared" si="1388"/>
        <v>0</v>
      </c>
      <c r="H1068" s="43">
        <f t="shared" si="1389"/>
        <v>0</v>
      </c>
      <c r="J1068" s="43">
        <f t="shared" si="1389"/>
        <v>0</v>
      </c>
      <c r="L1068" s="43">
        <f t="shared" si="1390"/>
        <v>0</v>
      </c>
      <c r="N1068" s="43">
        <f t="shared" si="1391"/>
        <v>0</v>
      </c>
      <c r="P1068" s="43">
        <f t="shared" si="1392"/>
        <v>0</v>
      </c>
      <c r="R1068" s="43">
        <f t="shared" si="1393"/>
        <v>0</v>
      </c>
      <c r="T1068" s="43">
        <f t="shared" si="1394"/>
        <v>0</v>
      </c>
      <c r="V1068" s="43">
        <f t="shared" si="1395"/>
        <v>0</v>
      </c>
      <c r="X1068" s="43">
        <f t="shared" si="1396"/>
        <v>0</v>
      </c>
      <c r="Z1068" s="43">
        <f t="shared" si="1397"/>
        <v>0</v>
      </c>
      <c r="AB1068" s="43">
        <f t="shared" si="1398"/>
        <v>0</v>
      </c>
      <c r="AD1068" s="43">
        <f t="shared" si="1399"/>
        <v>0</v>
      </c>
      <c r="AF1068" s="43">
        <f t="shared" si="1400"/>
        <v>0</v>
      </c>
      <c r="AH1068" s="43">
        <f t="shared" si="1401"/>
        <v>0</v>
      </c>
      <c r="AJ1068" s="43">
        <f t="shared" si="1402"/>
        <v>0</v>
      </c>
      <c r="AL1068" s="43">
        <f t="shared" si="1403"/>
        <v>0</v>
      </c>
      <c r="AN1068" s="43">
        <f t="shared" si="1404"/>
        <v>0</v>
      </c>
      <c r="AP1068" s="43">
        <f t="shared" si="1405"/>
        <v>0</v>
      </c>
      <c r="AR1068" s="43">
        <f t="shared" si="1406"/>
        <v>0</v>
      </c>
    </row>
    <row r="1069" spans="1:45" ht="17.100000000000001" hidden="1" customHeight="1" outlineLevel="2" x14ac:dyDescent="0.25">
      <c r="D1069" s="4" t="str">
        <f t="shared" si="1407"/>
        <v/>
      </c>
      <c r="F1069" s="43">
        <f t="shared" si="1388"/>
        <v>0</v>
      </c>
      <c r="H1069" s="43">
        <f t="shared" si="1389"/>
        <v>0</v>
      </c>
      <c r="J1069" s="43">
        <f t="shared" si="1389"/>
        <v>0</v>
      </c>
      <c r="L1069" s="43">
        <f t="shared" si="1390"/>
        <v>0</v>
      </c>
      <c r="N1069" s="43">
        <f t="shared" si="1391"/>
        <v>0</v>
      </c>
      <c r="P1069" s="43">
        <f t="shared" si="1392"/>
        <v>0</v>
      </c>
      <c r="R1069" s="43">
        <f t="shared" si="1393"/>
        <v>0</v>
      </c>
      <c r="T1069" s="43">
        <f t="shared" si="1394"/>
        <v>0</v>
      </c>
      <c r="V1069" s="43">
        <f t="shared" si="1395"/>
        <v>0</v>
      </c>
      <c r="X1069" s="43">
        <f t="shared" si="1396"/>
        <v>0</v>
      </c>
      <c r="Z1069" s="43">
        <f t="shared" si="1397"/>
        <v>0</v>
      </c>
      <c r="AB1069" s="43">
        <f t="shared" si="1398"/>
        <v>0</v>
      </c>
      <c r="AD1069" s="43">
        <f t="shared" si="1399"/>
        <v>0</v>
      </c>
      <c r="AF1069" s="43">
        <f t="shared" si="1400"/>
        <v>0</v>
      </c>
      <c r="AH1069" s="43">
        <f t="shared" si="1401"/>
        <v>0</v>
      </c>
      <c r="AJ1069" s="43">
        <f t="shared" si="1402"/>
        <v>0</v>
      </c>
      <c r="AL1069" s="43">
        <f t="shared" si="1403"/>
        <v>0</v>
      </c>
      <c r="AN1069" s="43">
        <f t="shared" si="1404"/>
        <v>0</v>
      </c>
      <c r="AP1069" s="43">
        <f t="shared" si="1405"/>
        <v>0</v>
      </c>
      <c r="AR1069" s="43">
        <f t="shared" si="1406"/>
        <v>0</v>
      </c>
    </row>
    <row r="1070" spans="1:45" ht="17.100000000000001" hidden="1" customHeight="1" outlineLevel="2" x14ac:dyDescent="0.25">
      <c r="D1070" s="4" t="str">
        <f t="shared" si="1407"/>
        <v/>
      </c>
      <c r="F1070" s="43">
        <f t="shared" si="1388"/>
        <v>0</v>
      </c>
      <c r="H1070" s="43">
        <f t="shared" si="1389"/>
        <v>0</v>
      </c>
      <c r="J1070" s="43">
        <f t="shared" si="1389"/>
        <v>0</v>
      </c>
      <c r="L1070" s="43">
        <f t="shared" si="1390"/>
        <v>0</v>
      </c>
      <c r="N1070" s="43">
        <f t="shared" si="1391"/>
        <v>0</v>
      </c>
      <c r="P1070" s="43">
        <f t="shared" si="1392"/>
        <v>0</v>
      </c>
      <c r="R1070" s="43">
        <f t="shared" si="1393"/>
        <v>0</v>
      </c>
      <c r="T1070" s="43">
        <f t="shared" si="1394"/>
        <v>0</v>
      </c>
      <c r="V1070" s="43">
        <f t="shared" si="1395"/>
        <v>0</v>
      </c>
      <c r="X1070" s="43">
        <f t="shared" si="1396"/>
        <v>0</v>
      </c>
      <c r="Z1070" s="43">
        <f t="shared" si="1397"/>
        <v>0</v>
      </c>
      <c r="AB1070" s="43">
        <f t="shared" si="1398"/>
        <v>0</v>
      </c>
      <c r="AD1070" s="43">
        <f t="shared" si="1399"/>
        <v>0</v>
      </c>
      <c r="AF1070" s="43">
        <f t="shared" si="1400"/>
        <v>0</v>
      </c>
      <c r="AH1070" s="43">
        <f t="shared" si="1401"/>
        <v>0</v>
      </c>
      <c r="AJ1070" s="43">
        <f t="shared" si="1402"/>
        <v>0</v>
      </c>
      <c r="AL1070" s="43">
        <f t="shared" si="1403"/>
        <v>0</v>
      </c>
      <c r="AN1070" s="43">
        <f t="shared" si="1404"/>
        <v>0</v>
      </c>
      <c r="AP1070" s="43">
        <f t="shared" si="1405"/>
        <v>0</v>
      </c>
      <c r="AR1070" s="43">
        <f t="shared" si="1406"/>
        <v>0</v>
      </c>
    </row>
    <row r="1071" spans="1:45" s="5" customFormat="1" ht="17.100000000000001" hidden="1" customHeight="1" outlineLevel="2" x14ac:dyDescent="0.25">
      <c r="A1071" s="58"/>
      <c r="B1071" s="58"/>
      <c r="C1071" s="58"/>
      <c r="D1071" s="58" t="str">
        <f t="shared" si="1407"/>
        <v/>
      </c>
      <c r="E1071" s="60"/>
      <c r="F1071" s="61">
        <f>SUM(F1064:F1070)</f>
        <v>0</v>
      </c>
      <c r="G1071" s="60"/>
      <c r="H1071" s="61">
        <f>SUM(H1064:H1070)</f>
        <v>0</v>
      </c>
      <c r="I1071" s="60"/>
      <c r="J1071" s="61">
        <f>SUM(J1064:J1070)</f>
        <v>0</v>
      </c>
      <c r="K1071" s="60"/>
      <c r="L1071" s="61">
        <f>SUM(L1064:L1070)</f>
        <v>0</v>
      </c>
      <c r="M1071" s="60"/>
      <c r="N1071" s="61">
        <f>SUM(N1064:N1070)</f>
        <v>0</v>
      </c>
      <c r="O1071" s="60"/>
      <c r="P1071" s="61">
        <f>SUM(P1064:P1070)</f>
        <v>0</v>
      </c>
      <c r="Q1071" s="60"/>
      <c r="R1071" s="61">
        <f>SUM(R1064:R1070)</f>
        <v>0</v>
      </c>
      <c r="S1071" s="60"/>
      <c r="T1071" s="61">
        <f>SUM(T1064:T1070)</f>
        <v>0</v>
      </c>
      <c r="U1071" s="60"/>
      <c r="V1071" s="61">
        <f>SUM(V1064:V1070)</f>
        <v>0</v>
      </c>
      <c r="W1071" s="60"/>
      <c r="X1071" s="61">
        <f>SUM(X1064:X1070)</f>
        <v>0</v>
      </c>
      <c r="Y1071" s="60"/>
      <c r="Z1071" s="61">
        <f>SUM(Z1064:Z1070)</f>
        <v>0</v>
      </c>
      <c r="AA1071" s="60"/>
      <c r="AB1071" s="61">
        <f>SUM(AB1064:AB1070)</f>
        <v>0</v>
      </c>
      <c r="AC1071" s="60"/>
      <c r="AD1071" s="61">
        <f>SUM(AD1064:AD1070)</f>
        <v>0</v>
      </c>
      <c r="AE1071" s="60"/>
      <c r="AF1071" s="61">
        <f>SUM(AF1064:AF1070)</f>
        <v>0</v>
      </c>
      <c r="AG1071" s="60"/>
      <c r="AH1071" s="61">
        <f>SUM(AH1064:AH1070)</f>
        <v>0</v>
      </c>
      <c r="AI1071" s="60"/>
      <c r="AJ1071" s="61">
        <f>SUM(AJ1064:AJ1070)</f>
        <v>0</v>
      </c>
      <c r="AK1071" s="60"/>
      <c r="AL1071" s="61">
        <f>SUM(AL1064:AL1070)</f>
        <v>0</v>
      </c>
      <c r="AM1071" s="60"/>
      <c r="AN1071" s="61">
        <f>SUM(AN1064:AN1070)</f>
        <v>0</v>
      </c>
      <c r="AO1071" s="60"/>
      <c r="AP1071" s="61">
        <f>SUM(AP1064:AP1070)</f>
        <v>0</v>
      </c>
      <c r="AQ1071" s="60"/>
      <c r="AR1071" s="61">
        <f>SUM(AR1064:AR1070)</f>
        <v>0</v>
      </c>
      <c r="AS1071" s="60"/>
    </row>
    <row r="1072" spans="1:45" ht="17.100000000000001" hidden="1" customHeight="1" outlineLevel="2" x14ac:dyDescent="0.25"/>
    <row r="1073" spans="1:45" s="5" customFormat="1" ht="17.100000000000001" hidden="1" customHeight="1" outlineLevel="2" x14ac:dyDescent="0.25">
      <c r="A1073" s="58"/>
      <c r="B1073" s="58"/>
      <c r="C1073" s="58"/>
      <c r="D1073" s="58" t="e">
        <f>D1027</f>
        <v>#N/A</v>
      </c>
      <c r="E1073" s="60"/>
      <c r="F1073" s="61">
        <f>F1027</f>
        <v>0</v>
      </c>
      <c r="G1073" s="60"/>
      <c r="H1073" s="61">
        <f>H1027</f>
        <v>0</v>
      </c>
      <c r="I1073" s="60"/>
      <c r="J1073" s="61">
        <f>J1027</f>
        <v>0</v>
      </c>
      <c r="K1073" s="60"/>
      <c r="L1073" s="61">
        <f>L1027</f>
        <v>0</v>
      </c>
      <c r="M1073" s="60"/>
      <c r="N1073" s="61">
        <f>N1027</f>
        <v>0</v>
      </c>
      <c r="O1073" s="60"/>
      <c r="P1073" s="61">
        <f>P1027</f>
        <v>0</v>
      </c>
      <c r="Q1073" s="60"/>
      <c r="R1073" s="61">
        <f>R1027</f>
        <v>0</v>
      </c>
      <c r="S1073" s="60"/>
      <c r="T1073" s="61">
        <f>T1027</f>
        <v>0</v>
      </c>
      <c r="U1073" s="60"/>
      <c r="V1073" s="61">
        <f>V1027</f>
        <v>0</v>
      </c>
      <c r="W1073" s="60"/>
      <c r="X1073" s="61">
        <f>X1027</f>
        <v>0</v>
      </c>
      <c r="Y1073" s="60"/>
      <c r="Z1073" s="61">
        <f>Z1027</f>
        <v>0</v>
      </c>
      <c r="AA1073" s="60"/>
      <c r="AB1073" s="61">
        <f>AB1027</f>
        <v>0</v>
      </c>
      <c r="AC1073" s="60"/>
      <c r="AD1073" s="61">
        <f>AD1027</f>
        <v>0</v>
      </c>
      <c r="AE1073" s="60"/>
      <c r="AF1073" s="61">
        <f>AF1027</f>
        <v>0</v>
      </c>
      <c r="AG1073" s="60"/>
      <c r="AH1073" s="61">
        <f>AH1027</f>
        <v>0</v>
      </c>
      <c r="AI1073" s="60"/>
      <c r="AJ1073" s="61">
        <f>AJ1027</f>
        <v>0</v>
      </c>
      <c r="AK1073" s="60"/>
      <c r="AL1073" s="61">
        <f>AL1027</f>
        <v>0</v>
      </c>
      <c r="AM1073" s="60"/>
      <c r="AN1073" s="61">
        <f>AN1027</f>
        <v>0</v>
      </c>
      <c r="AO1073" s="60"/>
      <c r="AP1073" s="61">
        <f>AP1027</f>
        <v>0</v>
      </c>
      <c r="AQ1073" s="60"/>
      <c r="AR1073" s="61">
        <f>AR1027</f>
        <v>0</v>
      </c>
      <c r="AS1073" s="60"/>
    </row>
    <row r="1074" spans="1:45" ht="17.100000000000001" hidden="1" customHeight="1" outlineLevel="2" x14ac:dyDescent="0.25">
      <c r="D1074" s="4" t="s">
        <v>124</v>
      </c>
      <c r="F1074" s="43">
        <f>F1076-F1073</f>
        <v>0</v>
      </c>
      <c r="H1074" s="43">
        <f>H1076-H1073</f>
        <v>0</v>
      </c>
      <c r="J1074" s="43">
        <f>J1076-J1073</f>
        <v>0</v>
      </c>
      <c r="L1074" s="43">
        <f>L1076-L1073</f>
        <v>0</v>
      </c>
      <c r="N1074" s="43">
        <f>N1076-N1073</f>
        <v>0</v>
      </c>
      <c r="P1074" s="43">
        <f>P1076-P1073</f>
        <v>0</v>
      </c>
      <c r="R1074" s="43">
        <f>R1076-R1073</f>
        <v>0</v>
      </c>
      <c r="T1074" s="43">
        <f>T1076-T1073</f>
        <v>0</v>
      </c>
      <c r="V1074" s="43">
        <f>V1076-V1073</f>
        <v>0</v>
      </c>
      <c r="X1074" s="43">
        <f>X1076-X1073</f>
        <v>0</v>
      </c>
      <c r="Z1074" s="43">
        <f>Z1076-Z1073</f>
        <v>0</v>
      </c>
      <c r="AB1074" s="43">
        <f>AB1076-AB1073</f>
        <v>0</v>
      </c>
      <c r="AD1074" s="43">
        <f>AD1076-AD1073</f>
        <v>0</v>
      </c>
      <c r="AF1074" s="43">
        <f>AF1076-AF1073</f>
        <v>0</v>
      </c>
      <c r="AH1074" s="43">
        <f>AH1076-AH1073</f>
        <v>0</v>
      </c>
      <c r="AJ1074" s="43">
        <f>AJ1076-AJ1073</f>
        <v>0</v>
      </c>
      <c r="AL1074" s="43">
        <f>AL1076-AL1073</f>
        <v>0</v>
      </c>
      <c r="AN1074" s="43">
        <f>AN1076-AN1073</f>
        <v>0</v>
      </c>
      <c r="AP1074" s="43">
        <f>AP1076-AP1073</f>
        <v>0</v>
      </c>
      <c r="AR1074" s="43">
        <f>AR1076-AR1073</f>
        <v>0</v>
      </c>
    </row>
    <row r="1075" spans="1:45" ht="17.100000000000001" hidden="1" customHeight="1" outlineLevel="2" x14ac:dyDescent="0.25"/>
    <row r="1076" spans="1:45" ht="17.100000000000001" hidden="1" customHeight="1" outlineLevel="2" x14ac:dyDescent="0.25">
      <c r="D1076" s="4" t="str">
        <f t="shared" ref="D1076:D1082" si="1408">D1030</f>
        <v/>
      </c>
      <c r="F1076" s="43">
        <f>SUM(F1030,F1052)</f>
        <v>0</v>
      </c>
      <c r="H1076" s="43">
        <f>SUM(H1030,H1052)</f>
        <v>0</v>
      </c>
      <c r="J1076" s="43">
        <f>SUM(J1030,J1052)</f>
        <v>0</v>
      </c>
      <c r="L1076" s="43">
        <f>SUM(L1030,L1052)</f>
        <v>0</v>
      </c>
      <c r="N1076" s="43">
        <f>SUM(N1030,N1052)</f>
        <v>0</v>
      </c>
      <c r="P1076" s="43">
        <f>SUM(P1030,P1052)</f>
        <v>0</v>
      </c>
      <c r="R1076" s="43">
        <f>SUM(R1030,R1052)</f>
        <v>0</v>
      </c>
      <c r="T1076" s="43">
        <f>SUM(T1030,T1052)</f>
        <v>0</v>
      </c>
      <c r="V1076" s="43">
        <f>SUM(V1030,V1052)</f>
        <v>0</v>
      </c>
      <c r="X1076" s="43">
        <f>SUM(X1030,X1052)</f>
        <v>0</v>
      </c>
      <c r="Z1076" s="43">
        <f>SUM(Z1030,Z1052)</f>
        <v>0</v>
      </c>
      <c r="AB1076" s="43">
        <f>SUM(AB1030,AB1052)</f>
        <v>0</v>
      </c>
      <c r="AD1076" s="43">
        <f>SUM(AD1030,AD1052)</f>
        <v>0</v>
      </c>
      <c r="AF1076" s="43">
        <f>SUM(AF1030,AF1052)</f>
        <v>0</v>
      </c>
      <c r="AH1076" s="43">
        <f>SUM(AH1030,AH1052)</f>
        <v>0</v>
      </c>
      <c r="AJ1076" s="43">
        <f>SUM(AJ1030,AJ1052)</f>
        <v>0</v>
      </c>
      <c r="AL1076" s="43">
        <f>SUM(AL1030,AL1052)</f>
        <v>0</v>
      </c>
      <c r="AN1076" s="43">
        <f>SUM(AN1030,AN1052)</f>
        <v>0</v>
      </c>
      <c r="AP1076" s="43">
        <f>SUM(AP1030,AP1052)</f>
        <v>0</v>
      </c>
      <c r="AR1076" s="43">
        <f>SUM(AR1030,AR1052)</f>
        <v>0</v>
      </c>
    </row>
    <row r="1077" spans="1:45" ht="17.100000000000001" hidden="1" customHeight="1" outlineLevel="2" x14ac:dyDescent="0.25">
      <c r="D1077" s="4" t="str">
        <f t="shared" si="1408"/>
        <v/>
      </c>
      <c r="F1077" s="43">
        <f t="shared" ref="F1077:F1081" si="1409">SUM(F1031,F1053)</f>
        <v>0</v>
      </c>
      <c r="H1077" s="43">
        <f t="shared" ref="H1077:J1081" si="1410">SUM(H1031,H1053)</f>
        <v>0</v>
      </c>
      <c r="J1077" s="43">
        <f t="shared" si="1410"/>
        <v>0</v>
      </c>
      <c r="L1077" s="43">
        <f t="shared" ref="L1077:L1081" si="1411">SUM(L1031,L1053)</f>
        <v>0</v>
      </c>
      <c r="N1077" s="43">
        <f t="shared" ref="N1077:N1081" si="1412">SUM(N1031,N1053)</f>
        <v>0</v>
      </c>
      <c r="P1077" s="43">
        <f t="shared" ref="P1077:P1081" si="1413">SUM(P1031,P1053)</f>
        <v>0</v>
      </c>
      <c r="R1077" s="43">
        <f t="shared" ref="R1077:R1081" si="1414">SUM(R1031,R1053)</f>
        <v>0</v>
      </c>
      <c r="T1077" s="43">
        <f t="shared" ref="T1077:T1081" si="1415">SUM(T1031,T1053)</f>
        <v>0</v>
      </c>
      <c r="V1077" s="43">
        <f t="shared" ref="V1077:V1081" si="1416">SUM(V1031,V1053)</f>
        <v>0</v>
      </c>
      <c r="X1077" s="43">
        <f t="shared" ref="X1077:X1081" si="1417">SUM(X1031,X1053)</f>
        <v>0</v>
      </c>
      <c r="Z1077" s="43">
        <f t="shared" ref="Z1077:Z1081" si="1418">SUM(Z1031,Z1053)</f>
        <v>0</v>
      </c>
      <c r="AB1077" s="43">
        <f t="shared" ref="AB1077:AB1081" si="1419">SUM(AB1031,AB1053)</f>
        <v>0</v>
      </c>
      <c r="AD1077" s="43">
        <f t="shared" ref="AD1077:AD1081" si="1420">SUM(AD1031,AD1053)</f>
        <v>0</v>
      </c>
      <c r="AF1077" s="43">
        <f t="shared" ref="AF1077:AF1081" si="1421">SUM(AF1031,AF1053)</f>
        <v>0</v>
      </c>
      <c r="AH1077" s="43">
        <f t="shared" ref="AH1077:AH1081" si="1422">SUM(AH1031,AH1053)</f>
        <v>0</v>
      </c>
      <c r="AJ1077" s="43">
        <f t="shared" ref="AJ1077:AJ1081" si="1423">SUM(AJ1031,AJ1053)</f>
        <v>0</v>
      </c>
      <c r="AL1077" s="43">
        <f t="shared" ref="AL1077:AL1081" si="1424">SUM(AL1031,AL1053)</f>
        <v>0</v>
      </c>
      <c r="AN1077" s="43">
        <f t="shared" ref="AN1077:AN1081" si="1425">SUM(AN1031,AN1053)</f>
        <v>0</v>
      </c>
      <c r="AP1077" s="43">
        <f t="shared" ref="AP1077:AP1081" si="1426">SUM(AP1031,AP1053)</f>
        <v>0</v>
      </c>
      <c r="AR1077" s="43">
        <f t="shared" ref="AR1077:AR1081" si="1427">SUM(AR1031,AR1053)</f>
        <v>0</v>
      </c>
    </row>
    <row r="1078" spans="1:45" ht="17.100000000000001" hidden="1" customHeight="1" outlineLevel="2" x14ac:dyDescent="0.25">
      <c r="D1078" s="4" t="str">
        <f t="shared" si="1408"/>
        <v/>
      </c>
      <c r="F1078" s="43">
        <f t="shared" si="1409"/>
        <v>0</v>
      </c>
      <c r="H1078" s="43">
        <f t="shared" si="1410"/>
        <v>0</v>
      </c>
      <c r="J1078" s="43">
        <f t="shared" si="1410"/>
        <v>0</v>
      </c>
      <c r="L1078" s="43">
        <f t="shared" si="1411"/>
        <v>0</v>
      </c>
      <c r="N1078" s="43">
        <f t="shared" si="1412"/>
        <v>0</v>
      </c>
      <c r="P1078" s="43">
        <f t="shared" si="1413"/>
        <v>0</v>
      </c>
      <c r="R1078" s="43">
        <f t="shared" si="1414"/>
        <v>0</v>
      </c>
      <c r="T1078" s="43">
        <f t="shared" si="1415"/>
        <v>0</v>
      </c>
      <c r="V1078" s="43">
        <f t="shared" si="1416"/>
        <v>0</v>
      </c>
      <c r="X1078" s="43">
        <f t="shared" si="1417"/>
        <v>0</v>
      </c>
      <c r="Z1078" s="43">
        <f t="shared" si="1418"/>
        <v>0</v>
      </c>
      <c r="AB1078" s="43">
        <f t="shared" si="1419"/>
        <v>0</v>
      </c>
      <c r="AD1078" s="43">
        <f t="shared" si="1420"/>
        <v>0</v>
      </c>
      <c r="AF1078" s="43">
        <f t="shared" si="1421"/>
        <v>0</v>
      </c>
      <c r="AH1078" s="43">
        <f t="shared" si="1422"/>
        <v>0</v>
      </c>
      <c r="AJ1078" s="43">
        <f t="shared" si="1423"/>
        <v>0</v>
      </c>
      <c r="AL1078" s="43">
        <f t="shared" si="1424"/>
        <v>0</v>
      </c>
      <c r="AN1078" s="43">
        <f t="shared" si="1425"/>
        <v>0</v>
      </c>
      <c r="AP1078" s="43">
        <f t="shared" si="1426"/>
        <v>0</v>
      </c>
      <c r="AR1078" s="43">
        <f t="shared" si="1427"/>
        <v>0</v>
      </c>
    </row>
    <row r="1079" spans="1:45" ht="17.100000000000001" hidden="1" customHeight="1" outlineLevel="2" x14ac:dyDescent="0.25">
      <c r="D1079" s="4" t="str">
        <f t="shared" si="1408"/>
        <v/>
      </c>
      <c r="F1079" s="43">
        <f t="shared" si="1409"/>
        <v>0</v>
      </c>
      <c r="H1079" s="43">
        <f t="shared" si="1410"/>
        <v>0</v>
      </c>
      <c r="J1079" s="43">
        <f t="shared" si="1410"/>
        <v>0</v>
      </c>
      <c r="L1079" s="43">
        <f t="shared" si="1411"/>
        <v>0</v>
      </c>
      <c r="N1079" s="43">
        <f t="shared" si="1412"/>
        <v>0</v>
      </c>
      <c r="P1079" s="43">
        <f t="shared" si="1413"/>
        <v>0</v>
      </c>
      <c r="R1079" s="43">
        <f t="shared" si="1414"/>
        <v>0</v>
      </c>
      <c r="T1079" s="43">
        <f t="shared" si="1415"/>
        <v>0</v>
      </c>
      <c r="V1079" s="43">
        <f t="shared" si="1416"/>
        <v>0</v>
      </c>
      <c r="X1079" s="43">
        <f t="shared" si="1417"/>
        <v>0</v>
      </c>
      <c r="Z1079" s="43">
        <f t="shared" si="1418"/>
        <v>0</v>
      </c>
      <c r="AB1079" s="43">
        <f t="shared" si="1419"/>
        <v>0</v>
      </c>
      <c r="AD1079" s="43">
        <f t="shared" si="1420"/>
        <v>0</v>
      </c>
      <c r="AF1079" s="43">
        <f t="shared" si="1421"/>
        <v>0</v>
      </c>
      <c r="AH1079" s="43">
        <f t="shared" si="1422"/>
        <v>0</v>
      </c>
      <c r="AJ1079" s="43">
        <f t="shared" si="1423"/>
        <v>0</v>
      </c>
      <c r="AL1079" s="43">
        <f t="shared" si="1424"/>
        <v>0</v>
      </c>
      <c r="AN1079" s="43">
        <f t="shared" si="1425"/>
        <v>0</v>
      </c>
      <c r="AP1079" s="43">
        <f t="shared" si="1426"/>
        <v>0</v>
      </c>
      <c r="AR1079" s="43">
        <f t="shared" si="1427"/>
        <v>0</v>
      </c>
    </row>
    <row r="1080" spans="1:45" ht="17.100000000000001" hidden="1" customHeight="1" outlineLevel="2" x14ac:dyDescent="0.25">
      <c r="D1080" s="4" t="str">
        <f t="shared" si="1408"/>
        <v/>
      </c>
      <c r="F1080" s="43">
        <f t="shared" si="1409"/>
        <v>0</v>
      </c>
      <c r="H1080" s="43">
        <f t="shared" si="1410"/>
        <v>0</v>
      </c>
      <c r="J1080" s="43">
        <f t="shared" si="1410"/>
        <v>0</v>
      </c>
      <c r="L1080" s="43">
        <f t="shared" si="1411"/>
        <v>0</v>
      </c>
      <c r="N1080" s="43">
        <f t="shared" si="1412"/>
        <v>0</v>
      </c>
      <c r="P1080" s="43">
        <f t="shared" si="1413"/>
        <v>0</v>
      </c>
      <c r="R1080" s="43">
        <f t="shared" si="1414"/>
        <v>0</v>
      </c>
      <c r="T1080" s="43">
        <f t="shared" si="1415"/>
        <v>0</v>
      </c>
      <c r="V1080" s="43">
        <f t="shared" si="1416"/>
        <v>0</v>
      </c>
      <c r="X1080" s="43">
        <f t="shared" si="1417"/>
        <v>0</v>
      </c>
      <c r="Z1080" s="43">
        <f t="shared" si="1418"/>
        <v>0</v>
      </c>
      <c r="AB1080" s="43">
        <f t="shared" si="1419"/>
        <v>0</v>
      </c>
      <c r="AD1080" s="43">
        <f t="shared" si="1420"/>
        <v>0</v>
      </c>
      <c r="AF1080" s="43">
        <f t="shared" si="1421"/>
        <v>0</v>
      </c>
      <c r="AH1080" s="43">
        <f t="shared" si="1422"/>
        <v>0</v>
      </c>
      <c r="AJ1080" s="43">
        <f t="shared" si="1423"/>
        <v>0</v>
      </c>
      <c r="AL1080" s="43">
        <f t="shared" si="1424"/>
        <v>0</v>
      </c>
      <c r="AN1080" s="43">
        <f t="shared" si="1425"/>
        <v>0</v>
      </c>
      <c r="AP1080" s="43">
        <f t="shared" si="1426"/>
        <v>0</v>
      </c>
      <c r="AR1080" s="43">
        <f t="shared" si="1427"/>
        <v>0</v>
      </c>
    </row>
    <row r="1081" spans="1:45" ht="17.100000000000001" hidden="1" customHeight="1" outlineLevel="2" x14ac:dyDescent="0.25">
      <c r="D1081" s="4" t="str">
        <f t="shared" si="1408"/>
        <v/>
      </c>
      <c r="F1081" s="43">
        <f t="shared" si="1409"/>
        <v>0</v>
      </c>
      <c r="H1081" s="43">
        <f t="shared" si="1410"/>
        <v>0</v>
      </c>
      <c r="J1081" s="43">
        <f t="shared" si="1410"/>
        <v>0</v>
      </c>
      <c r="L1081" s="43">
        <f t="shared" si="1411"/>
        <v>0</v>
      </c>
      <c r="N1081" s="43">
        <f t="shared" si="1412"/>
        <v>0</v>
      </c>
      <c r="P1081" s="43">
        <f t="shared" si="1413"/>
        <v>0</v>
      </c>
      <c r="R1081" s="43">
        <f t="shared" si="1414"/>
        <v>0</v>
      </c>
      <c r="T1081" s="43">
        <f t="shared" si="1415"/>
        <v>0</v>
      </c>
      <c r="V1081" s="43">
        <f t="shared" si="1416"/>
        <v>0</v>
      </c>
      <c r="X1081" s="43">
        <f t="shared" si="1417"/>
        <v>0</v>
      </c>
      <c r="Z1081" s="43">
        <f t="shared" si="1418"/>
        <v>0</v>
      </c>
      <c r="AB1081" s="43">
        <f t="shared" si="1419"/>
        <v>0</v>
      </c>
      <c r="AD1081" s="43">
        <f t="shared" si="1420"/>
        <v>0</v>
      </c>
      <c r="AF1081" s="43">
        <f t="shared" si="1421"/>
        <v>0</v>
      </c>
      <c r="AH1081" s="43">
        <f t="shared" si="1422"/>
        <v>0</v>
      </c>
      <c r="AJ1081" s="43">
        <f t="shared" si="1423"/>
        <v>0</v>
      </c>
      <c r="AL1081" s="43">
        <f t="shared" si="1424"/>
        <v>0</v>
      </c>
      <c r="AN1081" s="43">
        <f t="shared" si="1425"/>
        <v>0</v>
      </c>
      <c r="AP1081" s="43">
        <f t="shared" si="1426"/>
        <v>0</v>
      </c>
      <c r="AR1081" s="43">
        <f t="shared" si="1427"/>
        <v>0</v>
      </c>
    </row>
    <row r="1082" spans="1:45" s="5" customFormat="1" ht="17.100000000000001" hidden="1" customHeight="1" outlineLevel="2" x14ac:dyDescent="0.25">
      <c r="A1082" s="58"/>
      <c r="B1082" s="58"/>
      <c r="C1082" s="58"/>
      <c r="D1082" s="58" t="str">
        <f t="shared" si="1408"/>
        <v/>
      </c>
      <c r="E1082" s="60"/>
      <c r="F1082" s="61">
        <f>SUM(F1076:F1081)</f>
        <v>0</v>
      </c>
      <c r="G1082" s="60"/>
      <c r="H1082" s="61">
        <f>SUM(H1076:H1081)</f>
        <v>0</v>
      </c>
      <c r="I1082" s="60"/>
      <c r="J1082" s="61">
        <f>SUM(J1076:J1081)</f>
        <v>0</v>
      </c>
      <c r="K1082" s="60"/>
      <c r="L1082" s="61">
        <f>SUM(L1076:L1081)</f>
        <v>0</v>
      </c>
      <c r="M1082" s="60"/>
      <c r="N1082" s="61">
        <f>SUM(N1076:N1081)</f>
        <v>0</v>
      </c>
      <c r="O1082" s="60"/>
      <c r="P1082" s="61">
        <f>SUM(P1076:P1081)</f>
        <v>0</v>
      </c>
      <c r="Q1082" s="60"/>
      <c r="R1082" s="61">
        <f>SUM(R1076:R1081)</f>
        <v>0</v>
      </c>
      <c r="S1082" s="60"/>
      <c r="T1082" s="61">
        <f>SUM(T1076:T1081)</f>
        <v>0</v>
      </c>
      <c r="U1082" s="60"/>
      <c r="V1082" s="61">
        <f>SUM(V1076:V1081)</f>
        <v>0</v>
      </c>
      <c r="W1082" s="60"/>
      <c r="X1082" s="61">
        <f>SUM(X1076:X1081)</f>
        <v>0</v>
      </c>
      <c r="Y1082" s="60"/>
      <c r="Z1082" s="61">
        <f>SUM(Z1076:Z1081)</f>
        <v>0</v>
      </c>
      <c r="AA1082" s="60"/>
      <c r="AB1082" s="61">
        <f>SUM(AB1076:AB1081)</f>
        <v>0</v>
      </c>
      <c r="AC1082" s="60"/>
      <c r="AD1082" s="61">
        <f>SUM(AD1076:AD1081)</f>
        <v>0</v>
      </c>
      <c r="AE1082" s="60"/>
      <c r="AF1082" s="61">
        <f>SUM(AF1076:AF1081)</f>
        <v>0</v>
      </c>
      <c r="AG1082" s="60"/>
      <c r="AH1082" s="61">
        <f>SUM(AH1076:AH1081)</f>
        <v>0</v>
      </c>
      <c r="AI1082" s="60"/>
      <c r="AJ1082" s="61">
        <f>SUM(AJ1076:AJ1081)</f>
        <v>0</v>
      </c>
      <c r="AK1082" s="60"/>
      <c r="AL1082" s="61">
        <f>SUM(AL1076:AL1081)</f>
        <v>0</v>
      </c>
      <c r="AM1082" s="60"/>
      <c r="AN1082" s="61">
        <f>SUM(AN1076:AN1081)</f>
        <v>0</v>
      </c>
      <c r="AO1082" s="60"/>
      <c r="AP1082" s="61">
        <f>SUM(AP1076:AP1081)</f>
        <v>0</v>
      </c>
      <c r="AQ1082" s="60"/>
      <c r="AR1082" s="61">
        <f>SUM(AR1076:AR1081)</f>
        <v>0</v>
      </c>
      <c r="AS1082" s="60"/>
    </row>
    <row r="1083" spans="1:45" ht="17.100000000000001" hidden="1" customHeight="1" outlineLevel="2" x14ac:dyDescent="0.25"/>
    <row r="1084" spans="1:45" s="5" customFormat="1" ht="17.100000000000001" hidden="1" customHeight="1" outlineLevel="2" x14ac:dyDescent="0.25">
      <c r="A1084" s="58"/>
      <c r="B1084" s="58"/>
      <c r="C1084" s="58"/>
      <c r="D1084" s="58" t="str">
        <f>D1039</f>
        <v/>
      </c>
      <c r="E1084" s="60"/>
      <c r="F1084" s="61">
        <f>SUM(F1082,F1071)</f>
        <v>0</v>
      </c>
      <c r="G1084" s="60"/>
      <c r="H1084" s="61">
        <f>SUM(H1082,H1071)</f>
        <v>0</v>
      </c>
      <c r="I1084" s="60"/>
      <c r="J1084" s="61">
        <f>SUM(J1082,J1071)</f>
        <v>0</v>
      </c>
      <c r="K1084" s="60"/>
      <c r="L1084" s="61">
        <f>SUM(L1082,L1071)</f>
        <v>0</v>
      </c>
      <c r="M1084" s="60"/>
      <c r="N1084" s="61">
        <f>SUM(N1082,N1071)</f>
        <v>0</v>
      </c>
      <c r="O1084" s="60"/>
      <c r="P1084" s="61">
        <f>SUM(P1082,P1071)</f>
        <v>0</v>
      </c>
      <c r="Q1084" s="60"/>
      <c r="R1084" s="61">
        <f>SUM(R1082,R1071)</f>
        <v>0</v>
      </c>
      <c r="S1084" s="60"/>
      <c r="T1084" s="61">
        <f>SUM(T1082,T1071)</f>
        <v>0</v>
      </c>
      <c r="U1084" s="60"/>
      <c r="V1084" s="61">
        <f>SUM(V1082,V1071)</f>
        <v>0</v>
      </c>
      <c r="W1084" s="60"/>
      <c r="X1084" s="61">
        <f>SUM(X1082,X1071)</f>
        <v>0</v>
      </c>
      <c r="Y1084" s="60"/>
      <c r="Z1084" s="61">
        <f>SUM(Z1082,Z1071)</f>
        <v>0</v>
      </c>
      <c r="AA1084" s="60"/>
      <c r="AB1084" s="61">
        <f>SUM(AB1082,AB1071)</f>
        <v>0</v>
      </c>
      <c r="AC1084" s="60"/>
      <c r="AD1084" s="61">
        <f>SUM(AD1082,AD1071)</f>
        <v>0</v>
      </c>
      <c r="AE1084" s="60"/>
      <c r="AF1084" s="61">
        <f>SUM(AF1082,AF1071)</f>
        <v>0</v>
      </c>
      <c r="AG1084" s="60"/>
      <c r="AH1084" s="61">
        <f>SUM(AH1082,AH1071)</f>
        <v>0</v>
      </c>
      <c r="AI1084" s="60"/>
      <c r="AJ1084" s="61">
        <f>SUM(AJ1082,AJ1071)</f>
        <v>0</v>
      </c>
      <c r="AK1084" s="60"/>
      <c r="AL1084" s="61">
        <f>SUM(AL1082,AL1071)</f>
        <v>0</v>
      </c>
      <c r="AM1084" s="60"/>
      <c r="AN1084" s="61">
        <f>SUM(AN1082,AN1071)</f>
        <v>0</v>
      </c>
      <c r="AO1084" s="60"/>
      <c r="AP1084" s="61">
        <f>SUM(AP1082,AP1071)</f>
        <v>0</v>
      </c>
      <c r="AQ1084" s="60"/>
      <c r="AR1084" s="61">
        <f>SUM(AR1082,AR1071)</f>
        <v>0</v>
      </c>
      <c r="AS1084" s="60"/>
    </row>
    <row r="1085" spans="1:45" ht="17.100000000000001" hidden="1" customHeight="1" outlineLevel="2" x14ac:dyDescent="0.25"/>
    <row r="1086" spans="1:45" ht="17.100000000000001" customHeight="1" x14ac:dyDescent="0.25"/>
    <row r="1087" spans="1:45" ht="17.100000000000001" customHeight="1" collapsed="1" x14ac:dyDescent="0.25">
      <c r="A1087" s="40"/>
      <c r="B1087" s="51"/>
      <c r="C1087" s="44"/>
      <c r="D1087" s="40" t="str">
        <f>D1116</f>
        <v/>
      </c>
      <c r="E1087" s="52"/>
      <c r="F1087" s="53"/>
      <c r="G1087" s="52"/>
      <c r="H1087" s="53"/>
      <c r="I1087" s="52"/>
      <c r="J1087" s="53"/>
      <c r="K1087" s="52"/>
      <c r="L1087" s="53"/>
      <c r="M1087" s="52"/>
      <c r="N1087" s="53"/>
      <c r="O1087" s="52"/>
      <c r="P1087" s="53"/>
      <c r="Q1087" s="52"/>
      <c r="R1087" s="53"/>
      <c r="S1087" s="52"/>
      <c r="T1087" s="53"/>
      <c r="U1087" s="52"/>
      <c r="V1087" s="53"/>
      <c r="W1087" s="52"/>
      <c r="X1087" s="53"/>
      <c r="Y1087" s="52"/>
      <c r="Z1087" s="53"/>
      <c r="AA1087" s="52"/>
      <c r="AB1087" s="53"/>
      <c r="AC1087" s="52"/>
      <c r="AD1087" s="53"/>
      <c r="AE1087" s="52"/>
      <c r="AF1087" s="53"/>
      <c r="AG1087" s="52"/>
      <c r="AH1087" s="53"/>
      <c r="AI1087" s="52"/>
      <c r="AJ1087" s="53"/>
      <c r="AK1087" s="52"/>
      <c r="AL1087" s="53"/>
      <c r="AM1087" s="52"/>
      <c r="AN1087" s="53"/>
      <c r="AO1087" s="52"/>
      <c r="AP1087" s="53"/>
      <c r="AQ1087" s="52"/>
      <c r="AR1087" s="53"/>
      <c r="AS1087" s="52"/>
    </row>
    <row r="1088" spans="1:45" ht="17.100000000000001" hidden="1" customHeight="1" outlineLevel="1" x14ac:dyDescent="0.25"/>
    <row r="1089" spans="1:45" ht="17.100000000000001" hidden="1" customHeight="1" outlineLevel="1" collapsed="1" x14ac:dyDescent="0.25">
      <c r="A1089" s="54"/>
      <c r="B1089" s="54"/>
      <c r="C1089" s="55"/>
      <c r="D1089" s="54" t="s">
        <v>123</v>
      </c>
      <c r="E1089" s="56"/>
      <c r="F1089" s="57"/>
      <c r="G1089" s="56"/>
      <c r="H1089" s="57"/>
      <c r="I1089" s="56"/>
      <c r="J1089" s="57"/>
      <c r="K1089" s="56"/>
      <c r="L1089" s="57"/>
      <c r="M1089" s="56"/>
      <c r="N1089" s="57"/>
      <c r="O1089" s="56"/>
      <c r="P1089" s="57"/>
      <c r="Q1089" s="56"/>
      <c r="R1089" s="57"/>
      <c r="S1089" s="56"/>
      <c r="T1089" s="57"/>
      <c r="U1089" s="56"/>
      <c r="V1089" s="57"/>
      <c r="W1089" s="56"/>
      <c r="X1089" s="57"/>
      <c r="Y1089" s="56"/>
      <c r="Z1089" s="57"/>
      <c r="AA1089" s="56"/>
      <c r="AB1089" s="57"/>
      <c r="AC1089" s="56"/>
      <c r="AD1089" s="57"/>
      <c r="AE1089" s="56"/>
      <c r="AF1089" s="57"/>
      <c r="AG1089" s="56"/>
      <c r="AH1089" s="57"/>
      <c r="AI1089" s="56"/>
      <c r="AJ1089" s="57"/>
      <c r="AK1089" s="56"/>
      <c r="AL1089" s="57"/>
      <c r="AM1089" s="56"/>
      <c r="AN1089" s="57"/>
      <c r="AO1089" s="56"/>
      <c r="AP1089" s="57"/>
      <c r="AQ1089" s="56"/>
      <c r="AR1089" s="57"/>
      <c r="AS1089" s="56"/>
    </row>
    <row r="1090" spans="1:45" ht="17.100000000000001" hidden="1" customHeight="1" outlineLevel="2" x14ac:dyDescent="0.25"/>
    <row r="1091" spans="1:45" s="5" customFormat="1" ht="17.100000000000001" hidden="1" customHeight="1" outlineLevel="2" x14ac:dyDescent="0.25">
      <c r="A1091" s="58"/>
      <c r="B1091" s="58">
        <f>B1087</f>
        <v>0</v>
      </c>
      <c r="C1091" s="59">
        <v>199</v>
      </c>
      <c r="D1091" s="58" t="e">
        <f>VLOOKUP($B1091&amp;$C1091,GA[],2,FALSE)&amp;"  -  PY"</f>
        <v>#N/A</v>
      </c>
      <c r="E1091" s="60"/>
      <c r="F1091" s="61">
        <f>SUMIFS(
     UA[AmountYTD],
     UA[CompanyShortName],F$5,
     UA[Source],Source,
     UA[Year],YearEndYear,
     UA[Month],YearEnd,
     UA[AccountCode],$B1091&amp;$C1091,
     UA[GroupStructure],GroupStructure
  )</f>
        <v>0</v>
      </c>
      <c r="G1091" s="60"/>
      <c r="H1091" s="61">
        <f>SUMIFS(
     UA[AmountYTD],
     UA[CompanyShortName],H$5,
     UA[Source],Source,
     UA[Year],YearEndYear,
     UA[Month],YearEnd,
     UA[AccountCode],$B1091&amp;$C1091,
     UA[GroupStructure],GroupStructure
  )</f>
        <v>0</v>
      </c>
      <c r="I1091" s="60"/>
      <c r="J1091" s="61">
        <f>SUMIFS(
     UA[AmountYTD],
     UA[CompanyShortName],J$5,
     UA[Source],Source,
     UA[Year],YearEndYear,
     UA[Month],YearEnd,
     UA[AccountCode],$B1091&amp;$C1091,
     UA[GroupStructure],GroupStructure
  )</f>
        <v>0</v>
      </c>
      <c r="K1091" s="60"/>
      <c r="L1091" s="61">
        <f>SUMIFS(
     UA[AmountYTD],
     UA[CompanyShortName],L$5,
     UA[Source],Source,
     UA[Year],YearEndYear,
     UA[Month],YearEnd,
     UA[AccountCode],$B1091&amp;$C1091,
     UA[GroupStructure],GroupStructure
  )</f>
        <v>0</v>
      </c>
      <c r="M1091" s="60"/>
      <c r="N1091" s="61">
        <f>SUMIFS(
     UA[AmountYTD],
     UA[CompanyShortName],N$5,
     UA[Source],Source,
     UA[Year],YearEndYear,
     UA[Month],YearEnd,
     UA[AccountCode],$B1091&amp;$C1091,
     UA[GroupStructure],GroupStructure
  )</f>
        <v>0</v>
      </c>
      <c r="O1091" s="60"/>
      <c r="P1091" s="61">
        <f>SUMIFS(
     UA[AmountYTD],
     UA[CompanyShortName],P$5,
     UA[Source],Source,
     UA[Year],YearEndYear,
     UA[Month],YearEnd,
     UA[AccountCode],$B1091&amp;$C1091,
     UA[GroupStructure],GroupStructure
  )</f>
        <v>0</v>
      </c>
      <c r="Q1091" s="60"/>
      <c r="R1091" s="61">
        <f>SUMIFS(
     UA[AmountYTD],
     UA[CompanyShortName],R$5,
     UA[Source],Source,
     UA[Year],YearEndYear,
     UA[Month],YearEnd,
     UA[AccountCode],$B1091&amp;$C1091,
     UA[GroupStructure],GroupStructure
  )</f>
        <v>0</v>
      </c>
      <c r="S1091" s="60"/>
      <c r="T1091" s="61">
        <f>SUMIFS(
     UA[AmountYTD],
     UA[CompanyShortName],T$5,
     UA[Source],Source,
     UA[Year],YearEndYear,
     UA[Month],YearEnd,
     UA[AccountCode],$B1091&amp;$C1091,
     UA[GroupStructure],GroupStructure
  )</f>
        <v>0</v>
      </c>
      <c r="U1091" s="60"/>
      <c r="V1091" s="61">
        <f>SUMIFS(
     UA[AmountYTD],
     UA[CompanyShortName],V$5,
     UA[Source],Source,
     UA[Year],YearEndYear,
     UA[Month],YearEnd,
     UA[AccountCode],$B1091&amp;$C1091,
     UA[GroupStructure],GroupStructure
  )</f>
        <v>0</v>
      </c>
      <c r="W1091" s="60"/>
      <c r="X1091" s="61">
        <f>SUMIFS(
     UA[AmountYTD],
     UA[CompanyShortName],X$5,
     UA[Source],Source,
     UA[Year],YearEndYear,
     UA[Month],YearEnd,
     UA[AccountCode],$B1091&amp;$C1091,
     UA[GroupStructure],GroupStructure
  )</f>
        <v>0</v>
      </c>
      <c r="Y1091" s="60"/>
      <c r="Z1091" s="61">
        <f>SUMIFS(
     UA[AmountYTD],
     UA[CompanyShortName],Z$5,
     UA[Source],Source,
     UA[Year],YearEndYear,
     UA[Month],YearEnd,
     UA[AccountCode],$B1091&amp;$C1091,
     UA[GroupStructure],GroupStructure
  )</f>
        <v>0</v>
      </c>
      <c r="AA1091" s="60"/>
      <c r="AB1091" s="61">
        <f>SUMIFS(
     UA[AmountYTD],
     UA[CompanyShortName],AB$5,
     UA[Source],Source,
     UA[Year],YearEndYear,
     UA[Month],YearEnd,
     UA[AccountCode],$B1091&amp;$C1091,
     UA[GroupStructure],GroupStructure
  )</f>
        <v>0</v>
      </c>
      <c r="AC1091" s="60"/>
      <c r="AD1091" s="61">
        <f>SUMIFS(
     UA[AmountYTD],
     UA[CompanyShortName],AD$5,
     UA[Source],Source,
     UA[Year],YearEndYear,
     UA[Month],YearEnd,
     UA[AccountCode],$B1091&amp;$C1091,
     UA[GroupStructure],GroupStructure
  )</f>
        <v>0</v>
      </c>
      <c r="AE1091" s="60"/>
      <c r="AF1091" s="61">
        <f>SUMIFS(
     UA[AmountYTD],
     UA[CompanyShortName],AF$5,
     UA[Source],Source,
     UA[Year],YearEndYear,
     UA[Month],YearEnd,
     UA[AccountCode],$B1091&amp;$C1091,
     UA[GroupStructure],GroupStructure
  )</f>
        <v>0</v>
      </c>
      <c r="AG1091" s="60"/>
      <c r="AH1091" s="61">
        <f>SUMIFS(
     UA[AmountYTD],
     UA[CompanyShortName],AH$5,
     UA[Source],Source,
     UA[Year],YearEndYear,
     UA[Month],YearEnd,
     UA[AccountCode],$B1091&amp;$C1091,
     UA[GroupStructure],GroupStructure
  )</f>
        <v>0</v>
      </c>
      <c r="AI1091" s="60"/>
      <c r="AJ1091" s="61">
        <f>SUMIFS(
     UA[AmountYTD],
     UA[CompanyShortName],AJ$5,
     UA[Source],Source,
     UA[Year],YearEndYear,
     UA[Month],YearEnd,
     UA[AccountCode],$B1091&amp;$C1091,
     UA[GroupStructure],GroupStructure
  )</f>
        <v>0</v>
      </c>
      <c r="AK1091" s="60"/>
      <c r="AL1091" s="61">
        <f>SUMIFS(
     UA[AmountYTD],
     UA[CompanyShortName],AL$5,
     UA[Source],Source,
     UA[Year],YearEndYear,
     UA[Month],YearEnd,
     UA[AccountCode],$B1091&amp;$C1091,
     UA[GroupStructure],GroupStructure
  )</f>
        <v>0</v>
      </c>
      <c r="AM1091" s="60"/>
      <c r="AN1091" s="61">
        <f>SUMIFS(
     UA[AmountYTD],
     UA[CompanyShortName],AN$5,
     UA[Source],Source,
     UA[Year],YearEndYear,
     UA[Month],YearEnd,
     UA[AccountCode],$B1091&amp;$C1091,
     UA[GroupStructure],GroupStructure
  )</f>
        <v>0</v>
      </c>
      <c r="AO1091" s="60"/>
      <c r="AP1091" s="61">
        <f>SUMIFS(
     UA[AmountYTD],
     UA[CompanyShortName],AP$5,
     UA[Source],Source,
     UA[Year],YearEndYear,
     UA[Month],YearEnd,
     UA[AccountCode],$B1091&amp;$C1091,
     UA[GroupStructure],GroupStructure
  )</f>
        <v>0</v>
      </c>
      <c r="AQ1091" s="60"/>
      <c r="AR1091" s="61">
        <f>SUMIFS(
     UA[AmountYTD],
     UA[CompanyShortName],AR$5,
     UA[Source],Source,
     UA[Year],YearEndYear,
     UA[Month],YearEnd,
     UA[AccountCode],$B1091&amp;$C1091,
     UA[GroupStructure],GroupStructure
  )</f>
        <v>0</v>
      </c>
      <c r="AS1091" s="60"/>
    </row>
    <row r="1092" spans="1:45" ht="17.100000000000001" hidden="1" customHeight="1" outlineLevel="2" x14ac:dyDescent="0.25">
      <c r="D1092" s="4" t="s">
        <v>124</v>
      </c>
      <c r="F1092" s="43">
        <f>F1094-F1091</f>
        <v>0</v>
      </c>
      <c r="H1092" s="43">
        <f>H1094-H1091</f>
        <v>0</v>
      </c>
      <c r="J1092" s="43">
        <f>J1094-J1091</f>
        <v>0</v>
      </c>
      <c r="L1092" s="43">
        <f>L1094-L1091</f>
        <v>0</v>
      </c>
      <c r="N1092" s="43">
        <f>N1094-N1091</f>
        <v>0</v>
      </c>
      <c r="P1092" s="43">
        <f>P1094-P1091</f>
        <v>0</v>
      </c>
      <c r="R1092" s="43">
        <f>R1094-R1091</f>
        <v>0</v>
      </c>
      <c r="T1092" s="43">
        <f>T1094-T1091</f>
        <v>0</v>
      </c>
      <c r="V1092" s="43">
        <f>V1094-V1091</f>
        <v>0</v>
      </c>
      <c r="X1092" s="43">
        <f>X1094-X1091</f>
        <v>0</v>
      </c>
      <c r="Z1092" s="43">
        <f>Z1094-Z1091</f>
        <v>0</v>
      </c>
      <c r="AB1092" s="43">
        <f>AB1094-AB1091</f>
        <v>0</v>
      </c>
      <c r="AD1092" s="43">
        <f>AD1094-AD1091</f>
        <v>0</v>
      </c>
      <c r="AF1092" s="43">
        <f>AF1094-AF1091</f>
        <v>0</v>
      </c>
      <c r="AH1092" s="43">
        <f>AH1094-AH1091</f>
        <v>0</v>
      </c>
      <c r="AJ1092" s="43">
        <f>AJ1094-AJ1091</f>
        <v>0</v>
      </c>
      <c r="AL1092" s="43">
        <f>AL1094-AL1091</f>
        <v>0</v>
      </c>
      <c r="AN1092" s="43">
        <f>AN1094-AN1091</f>
        <v>0</v>
      </c>
      <c r="AP1092" s="43">
        <f>AP1094-AP1091</f>
        <v>0</v>
      </c>
      <c r="AR1092" s="43">
        <f>AR1094-AR1091</f>
        <v>0</v>
      </c>
    </row>
    <row r="1093" spans="1:45" ht="17.100000000000001" hidden="1" customHeight="1" outlineLevel="2" x14ac:dyDescent="0.25"/>
    <row r="1094" spans="1:45" ht="17.100000000000001" hidden="1" customHeight="1" outlineLevel="2" x14ac:dyDescent="0.25">
      <c r="B1094" s="4">
        <f>B1091</f>
        <v>0</v>
      </c>
      <c r="C1094" s="41">
        <v>110</v>
      </c>
      <c r="D1094" s="4" t="str">
        <f>IFERROR(VLOOKUP($B1094&amp;$C1094,GA[],2,FALSE),"")</f>
        <v/>
      </c>
      <c r="F1094" s="43">
        <f>SUMIFS(
     UA[AmountYTD],
     UA[CompanyShortName],F$5,
     UA[Source],Source,
     UA[Year],Year,
     UA[Month],Month,
     UA[AccountCode],$B1094&amp;$C1094,
     UA[GroupStructure],GroupStructure
  )</f>
        <v>0</v>
      </c>
      <c r="H1094" s="43">
        <f>SUMIFS(
     UA[AmountYTD],
     UA[CompanyShortName],H$5,
     UA[Source],Source,
     UA[Year],Year,
     UA[Month],Month,
     UA[AccountCode],$B1094&amp;$C1094,
     UA[GroupStructure],GroupStructure
  )</f>
        <v>0</v>
      </c>
      <c r="J1094" s="43">
        <f>SUMIFS(
     UA[AmountYTD],
     UA[CompanyShortName],J$5,
     UA[Source],Source,
     UA[Year],Year,
     UA[Month],Month,
     UA[AccountCode],$B1094&amp;$C1094,
     UA[GroupStructure],GroupStructure
  )</f>
        <v>0</v>
      </c>
      <c r="L1094" s="43">
        <f>SUMIFS(
     UA[AmountYTD],
     UA[CompanyShortName],L$5,
     UA[Source],Source,
     UA[Year],Year,
     UA[Month],Month,
     UA[AccountCode],$B1094&amp;$C1094,
     UA[GroupStructure],GroupStructure
  )</f>
        <v>0</v>
      </c>
      <c r="N1094" s="43">
        <f>SUMIFS(
     UA[AmountYTD],
     UA[CompanyShortName],N$5,
     UA[Source],Source,
     UA[Year],Year,
     UA[Month],Month,
     UA[AccountCode],$B1094&amp;$C1094,
     UA[GroupStructure],GroupStructure
  )</f>
        <v>0</v>
      </c>
      <c r="P1094" s="43">
        <f>SUMIFS(
     UA[AmountYTD],
     UA[CompanyShortName],P$5,
     UA[Source],Source,
     UA[Year],Year,
     UA[Month],Month,
     UA[AccountCode],$B1094&amp;$C1094,
     UA[GroupStructure],GroupStructure
  )</f>
        <v>0</v>
      </c>
      <c r="R1094" s="43">
        <f>SUMIFS(
     UA[AmountYTD],
     UA[CompanyShortName],R$5,
     UA[Source],Source,
     UA[Year],Year,
     UA[Month],Month,
     UA[AccountCode],$B1094&amp;$C1094,
     UA[GroupStructure],GroupStructure
  )</f>
        <v>0</v>
      </c>
      <c r="T1094" s="43">
        <f>SUMIFS(
     UA[AmountYTD],
     UA[CompanyShortName],T$5,
     UA[Source],Source,
     UA[Year],Year,
     UA[Month],Month,
     UA[AccountCode],$B1094&amp;$C1094,
     UA[GroupStructure],GroupStructure
  )</f>
        <v>0</v>
      </c>
      <c r="V1094" s="43">
        <f>SUMIFS(
     UA[AmountYTD],
     UA[CompanyShortName],V$5,
     UA[Source],Source,
     UA[Year],Year,
     UA[Month],Month,
     UA[AccountCode],$B1094&amp;$C1094,
     UA[GroupStructure],GroupStructure
  )</f>
        <v>0</v>
      </c>
      <c r="X1094" s="43">
        <f>SUMIFS(
     UA[AmountYTD],
     UA[CompanyShortName],X$5,
     UA[Source],Source,
     UA[Year],Year,
     UA[Month],Month,
     UA[AccountCode],$B1094&amp;$C1094,
     UA[GroupStructure],GroupStructure
  )</f>
        <v>0</v>
      </c>
      <c r="Z1094" s="43">
        <f>SUMIFS(
     UA[AmountYTD],
     UA[CompanyShortName],Z$5,
     UA[Source],Source,
     UA[Year],Year,
     UA[Month],Month,
     UA[AccountCode],$B1094&amp;$C1094,
     UA[GroupStructure],GroupStructure
  )</f>
        <v>0</v>
      </c>
      <c r="AB1094" s="43">
        <f>SUMIFS(
     UA[AmountYTD],
     UA[CompanyShortName],AB$5,
     UA[Source],Source,
     UA[Year],Year,
     UA[Month],Month,
     UA[AccountCode],$B1094&amp;$C1094,
     UA[GroupStructure],GroupStructure
  )</f>
        <v>0</v>
      </c>
      <c r="AD1094" s="43">
        <f>SUMIFS(
     UA[AmountYTD],
     UA[CompanyShortName],AD$5,
     UA[Source],Source,
     UA[Year],Year,
     UA[Month],Month,
     UA[AccountCode],$B1094&amp;$C1094,
     UA[GroupStructure],GroupStructure
  )</f>
        <v>0</v>
      </c>
      <c r="AF1094" s="43">
        <f>SUMIFS(
     UA[AmountYTD],
     UA[CompanyShortName],AF$5,
     UA[Source],Source,
     UA[Year],Year,
     UA[Month],Month,
     UA[AccountCode],$B1094&amp;$C1094,
     UA[GroupStructure],GroupStructure
  )</f>
        <v>0</v>
      </c>
      <c r="AH1094" s="43">
        <f>SUMIFS(
     UA[AmountYTD],
     UA[CompanyShortName],AH$5,
     UA[Source],Source,
     UA[Year],Year,
     UA[Month],Month,
     UA[AccountCode],$B1094&amp;$C1094,
     UA[GroupStructure],GroupStructure
  )</f>
        <v>0</v>
      </c>
      <c r="AJ1094" s="43">
        <f>SUMIFS(
     UA[AmountYTD],
     UA[CompanyShortName],AJ$5,
     UA[Source],Source,
     UA[Year],Year,
     UA[Month],Month,
     UA[AccountCode],$B1094&amp;$C1094,
     UA[GroupStructure],GroupStructure
  )</f>
        <v>0</v>
      </c>
      <c r="AL1094" s="43">
        <f>SUMIFS(
     UA[AmountYTD],
     UA[CompanyShortName],AL$5,
     UA[Source],Source,
     UA[Year],Year,
     UA[Month],Month,
     UA[AccountCode],$B1094&amp;$C1094,
     UA[GroupStructure],GroupStructure
  )</f>
        <v>0</v>
      </c>
      <c r="AN1094" s="43">
        <f>SUMIFS(
     UA[AmountYTD],
     UA[CompanyShortName],AN$5,
     UA[Source],Source,
     UA[Year],Year,
     UA[Month],Month,
     UA[AccountCode],$B1094&amp;$C1094,
     UA[GroupStructure],GroupStructure
  )</f>
        <v>0</v>
      </c>
      <c r="AP1094" s="43">
        <f>SUMIFS(
     UA[AmountYTD],
     UA[CompanyShortName],AP$5,
     UA[Source],Source,
     UA[Year],Year,
     UA[Month],Month,
     UA[AccountCode],$B1094&amp;$C1094,
     UA[GroupStructure],GroupStructure
  )</f>
        <v>0</v>
      </c>
      <c r="AR1094" s="43">
        <f>SUMIFS(
     UA[AmountYTD],
     UA[CompanyShortName],AR$5,
     UA[Source],Source,
     UA[Year],Year,
     UA[Month],Month,
     UA[AccountCode],$B1094&amp;$C1094,
     UA[GroupStructure],GroupStructure
  )</f>
        <v>0</v>
      </c>
    </row>
    <row r="1095" spans="1:45" ht="17.100000000000001" hidden="1" customHeight="1" outlineLevel="2" x14ac:dyDescent="0.25">
      <c r="B1095" s="4">
        <f t="shared" ref="B1095:B1101" si="1428">B1094</f>
        <v>0</v>
      </c>
      <c r="C1095" s="4">
        <f t="shared" ref="C1095:C1100" si="1429">C1094+10</f>
        <v>120</v>
      </c>
      <c r="D1095" s="4" t="str">
        <f>IFERROR(VLOOKUP($B1095&amp;$C1095,GA[],2,FALSE),"")</f>
        <v/>
      </c>
      <c r="F1095" s="43">
        <f>SUMIFS(
     UA[AmountYTD],
     UA[CompanyShortName],F$5,
     UA[Source],Source,
     UA[Year],Year,
     UA[Month],Month,
     UA[AccountCode],$B1095&amp;$C1095,
     UA[GroupStructure],GroupStructure
  )</f>
        <v>0</v>
      </c>
      <c r="H1095" s="43">
        <f>SUMIFS(
     UA[AmountYTD],
     UA[CompanyShortName],H$5,
     UA[Source],Source,
     UA[Year],Year,
     UA[Month],Month,
     UA[AccountCode],$B1095&amp;$C1095,
     UA[GroupStructure],GroupStructure
  )</f>
        <v>0</v>
      </c>
      <c r="J1095" s="43">
        <f>SUMIFS(
     UA[AmountYTD],
     UA[CompanyShortName],J$5,
     UA[Source],Source,
     UA[Year],Year,
     UA[Month],Month,
     UA[AccountCode],$B1095&amp;$C1095,
     UA[GroupStructure],GroupStructure
  )</f>
        <v>0</v>
      </c>
      <c r="L1095" s="43">
        <f>SUMIFS(
     UA[AmountYTD],
     UA[CompanyShortName],L$5,
     UA[Source],Source,
     UA[Year],Year,
     UA[Month],Month,
     UA[AccountCode],$B1095&amp;$C1095,
     UA[GroupStructure],GroupStructure
  )</f>
        <v>0</v>
      </c>
      <c r="N1095" s="43">
        <f>SUMIFS(
     UA[AmountYTD],
     UA[CompanyShortName],N$5,
     UA[Source],Source,
     UA[Year],Year,
     UA[Month],Month,
     UA[AccountCode],$B1095&amp;$C1095,
     UA[GroupStructure],GroupStructure
  )</f>
        <v>0</v>
      </c>
      <c r="P1095" s="43">
        <f>SUMIFS(
     UA[AmountYTD],
     UA[CompanyShortName],P$5,
     UA[Source],Source,
     UA[Year],Year,
     UA[Month],Month,
     UA[AccountCode],$B1095&amp;$C1095,
     UA[GroupStructure],GroupStructure
  )</f>
        <v>0</v>
      </c>
      <c r="R1095" s="43">
        <f>SUMIFS(
     UA[AmountYTD],
     UA[CompanyShortName],R$5,
     UA[Source],Source,
     UA[Year],Year,
     UA[Month],Month,
     UA[AccountCode],$B1095&amp;$C1095,
     UA[GroupStructure],GroupStructure
  )</f>
        <v>0</v>
      </c>
      <c r="T1095" s="43">
        <f>SUMIFS(
     UA[AmountYTD],
     UA[CompanyShortName],T$5,
     UA[Source],Source,
     UA[Year],Year,
     UA[Month],Month,
     UA[AccountCode],$B1095&amp;$C1095,
     UA[GroupStructure],GroupStructure
  )</f>
        <v>0</v>
      </c>
      <c r="V1095" s="43">
        <f>SUMIFS(
     UA[AmountYTD],
     UA[CompanyShortName],V$5,
     UA[Source],Source,
     UA[Year],Year,
     UA[Month],Month,
     UA[AccountCode],$B1095&amp;$C1095,
     UA[GroupStructure],GroupStructure
  )</f>
        <v>0</v>
      </c>
      <c r="X1095" s="43">
        <f>SUMIFS(
     UA[AmountYTD],
     UA[CompanyShortName],X$5,
     UA[Source],Source,
     UA[Year],Year,
     UA[Month],Month,
     UA[AccountCode],$B1095&amp;$C1095,
     UA[GroupStructure],GroupStructure
  )</f>
        <v>0</v>
      </c>
      <c r="Z1095" s="43">
        <f>SUMIFS(
     UA[AmountYTD],
     UA[CompanyShortName],Z$5,
     UA[Source],Source,
     UA[Year],Year,
     UA[Month],Month,
     UA[AccountCode],$B1095&amp;$C1095,
     UA[GroupStructure],GroupStructure
  )</f>
        <v>0</v>
      </c>
      <c r="AB1095" s="43">
        <f>SUMIFS(
     UA[AmountYTD],
     UA[CompanyShortName],AB$5,
     UA[Source],Source,
     UA[Year],Year,
     UA[Month],Month,
     UA[AccountCode],$B1095&amp;$C1095,
     UA[GroupStructure],GroupStructure
  )</f>
        <v>0</v>
      </c>
      <c r="AD1095" s="43">
        <f>SUMIFS(
     UA[AmountYTD],
     UA[CompanyShortName],AD$5,
     UA[Source],Source,
     UA[Year],Year,
     UA[Month],Month,
     UA[AccountCode],$B1095&amp;$C1095,
     UA[GroupStructure],GroupStructure
  )</f>
        <v>0</v>
      </c>
      <c r="AF1095" s="43">
        <f>SUMIFS(
     UA[AmountYTD],
     UA[CompanyShortName],AF$5,
     UA[Source],Source,
     UA[Year],Year,
     UA[Month],Month,
     UA[AccountCode],$B1095&amp;$C1095,
     UA[GroupStructure],GroupStructure
  )</f>
        <v>0</v>
      </c>
      <c r="AH1095" s="43">
        <f>SUMIFS(
     UA[AmountYTD],
     UA[CompanyShortName],AH$5,
     UA[Source],Source,
     UA[Year],Year,
     UA[Month],Month,
     UA[AccountCode],$B1095&amp;$C1095,
     UA[GroupStructure],GroupStructure
  )</f>
        <v>0</v>
      </c>
      <c r="AJ1095" s="43">
        <f>SUMIFS(
     UA[AmountYTD],
     UA[CompanyShortName],AJ$5,
     UA[Source],Source,
     UA[Year],Year,
     UA[Month],Month,
     UA[AccountCode],$B1095&amp;$C1095,
     UA[GroupStructure],GroupStructure
  )</f>
        <v>0</v>
      </c>
      <c r="AL1095" s="43">
        <f>SUMIFS(
     UA[AmountYTD],
     UA[CompanyShortName],AL$5,
     UA[Source],Source,
     UA[Year],Year,
     UA[Month],Month,
     UA[AccountCode],$B1095&amp;$C1095,
     UA[GroupStructure],GroupStructure
  )</f>
        <v>0</v>
      </c>
      <c r="AN1095" s="43">
        <f>SUMIFS(
     UA[AmountYTD],
     UA[CompanyShortName],AN$5,
     UA[Source],Source,
     UA[Year],Year,
     UA[Month],Month,
     UA[AccountCode],$B1095&amp;$C1095,
     UA[GroupStructure],GroupStructure
  )</f>
        <v>0</v>
      </c>
      <c r="AP1095" s="43">
        <f>SUMIFS(
     UA[AmountYTD],
     UA[CompanyShortName],AP$5,
     UA[Source],Source,
     UA[Year],Year,
     UA[Month],Month,
     UA[AccountCode],$B1095&amp;$C1095,
     UA[GroupStructure],GroupStructure
  )</f>
        <v>0</v>
      </c>
      <c r="AR1095" s="43">
        <f>SUMIFS(
     UA[AmountYTD],
     UA[CompanyShortName],AR$5,
     UA[Source],Source,
     UA[Year],Year,
     UA[Month],Month,
     UA[AccountCode],$B1095&amp;$C1095,
     UA[GroupStructure],GroupStructure
  )</f>
        <v>0</v>
      </c>
    </row>
    <row r="1096" spans="1:45" ht="17.100000000000001" hidden="1" customHeight="1" outlineLevel="2" x14ac:dyDescent="0.25">
      <c r="B1096" s="4">
        <f t="shared" si="1428"/>
        <v>0</v>
      </c>
      <c r="C1096" s="4">
        <f t="shared" si="1429"/>
        <v>130</v>
      </c>
      <c r="D1096" s="4" t="str">
        <f>IFERROR(VLOOKUP($B1096&amp;$C1096,GA[],2,FALSE),"")</f>
        <v/>
      </c>
      <c r="F1096" s="43">
        <f>SUMIFS(
     UA[AmountYTD],
     UA[CompanyShortName],F$5,
     UA[Source],Source,
     UA[Year],Year,
     UA[Month],Month,
     UA[AccountCode],$B1096&amp;$C1096,
     UA[GroupStructure],GroupStructure
  )</f>
        <v>0</v>
      </c>
      <c r="H1096" s="43">
        <f>SUMIFS(
     UA[AmountYTD],
     UA[CompanyShortName],H$5,
     UA[Source],Source,
     UA[Year],Year,
     UA[Month],Month,
     UA[AccountCode],$B1096&amp;$C1096,
     UA[GroupStructure],GroupStructure
  )</f>
        <v>0</v>
      </c>
      <c r="J1096" s="43">
        <f>SUMIFS(
     UA[AmountYTD],
     UA[CompanyShortName],J$5,
     UA[Source],Source,
     UA[Year],Year,
     UA[Month],Month,
     UA[AccountCode],$B1096&amp;$C1096,
     UA[GroupStructure],GroupStructure
  )</f>
        <v>0</v>
      </c>
      <c r="L1096" s="43">
        <f>SUMIFS(
     UA[AmountYTD],
     UA[CompanyShortName],L$5,
     UA[Source],Source,
     UA[Year],Year,
     UA[Month],Month,
     UA[AccountCode],$B1096&amp;$C1096,
     UA[GroupStructure],GroupStructure
  )</f>
        <v>0</v>
      </c>
      <c r="N1096" s="43">
        <f>SUMIFS(
     UA[AmountYTD],
     UA[CompanyShortName],N$5,
     UA[Source],Source,
     UA[Year],Year,
     UA[Month],Month,
     UA[AccountCode],$B1096&amp;$C1096,
     UA[GroupStructure],GroupStructure
  )</f>
        <v>0</v>
      </c>
      <c r="P1096" s="43">
        <f>SUMIFS(
     UA[AmountYTD],
     UA[CompanyShortName],P$5,
     UA[Source],Source,
     UA[Year],Year,
     UA[Month],Month,
     UA[AccountCode],$B1096&amp;$C1096,
     UA[GroupStructure],GroupStructure
  )</f>
        <v>0</v>
      </c>
      <c r="R1096" s="43">
        <f>SUMIFS(
     UA[AmountYTD],
     UA[CompanyShortName],R$5,
     UA[Source],Source,
     UA[Year],Year,
     UA[Month],Month,
     UA[AccountCode],$B1096&amp;$C1096,
     UA[GroupStructure],GroupStructure
  )</f>
        <v>0</v>
      </c>
      <c r="T1096" s="43">
        <f>SUMIFS(
     UA[AmountYTD],
     UA[CompanyShortName],T$5,
     UA[Source],Source,
     UA[Year],Year,
     UA[Month],Month,
     UA[AccountCode],$B1096&amp;$C1096,
     UA[GroupStructure],GroupStructure
  )</f>
        <v>0</v>
      </c>
      <c r="V1096" s="43">
        <f>SUMIFS(
     UA[AmountYTD],
     UA[CompanyShortName],V$5,
     UA[Source],Source,
     UA[Year],Year,
     UA[Month],Month,
     UA[AccountCode],$B1096&amp;$C1096,
     UA[GroupStructure],GroupStructure
  )</f>
        <v>0</v>
      </c>
      <c r="X1096" s="43">
        <f>SUMIFS(
     UA[AmountYTD],
     UA[CompanyShortName],X$5,
     UA[Source],Source,
     UA[Year],Year,
     UA[Month],Month,
     UA[AccountCode],$B1096&amp;$C1096,
     UA[GroupStructure],GroupStructure
  )</f>
        <v>0</v>
      </c>
      <c r="Z1096" s="43">
        <f>SUMIFS(
     UA[AmountYTD],
     UA[CompanyShortName],Z$5,
     UA[Source],Source,
     UA[Year],Year,
     UA[Month],Month,
     UA[AccountCode],$B1096&amp;$C1096,
     UA[GroupStructure],GroupStructure
  )</f>
        <v>0</v>
      </c>
      <c r="AB1096" s="43">
        <f>SUMIFS(
     UA[AmountYTD],
     UA[CompanyShortName],AB$5,
     UA[Source],Source,
     UA[Year],Year,
     UA[Month],Month,
     UA[AccountCode],$B1096&amp;$C1096,
     UA[GroupStructure],GroupStructure
  )</f>
        <v>0</v>
      </c>
      <c r="AD1096" s="43">
        <f>SUMIFS(
     UA[AmountYTD],
     UA[CompanyShortName],AD$5,
     UA[Source],Source,
     UA[Year],Year,
     UA[Month],Month,
     UA[AccountCode],$B1096&amp;$C1096,
     UA[GroupStructure],GroupStructure
  )</f>
        <v>0</v>
      </c>
      <c r="AF1096" s="43">
        <f>SUMIFS(
     UA[AmountYTD],
     UA[CompanyShortName],AF$5,
     UA[Source],Source,
     UA[Year],Year,
     UA[Month],Month,
     UA[AccountCode],$B1096&amp;$C1096,
     UA[GroupStructure],GroupStructure
  )</f>
        <v>0</v>
      </c>
      <c r="AH1096" s="43">
        <f>SUMIFS(
     UA[AmountYTD],
     UA[CompanyShortName],AH$5,
     UA[Source],Source,
     UA[Year],Year,
     UA[Month],Month,
     UA[AccountCode],$B1096&amp;$C1096,
     UA[GroupStructure],GroupStructure
  )</f>
        <v>0</v>
      </c>
      <c r="AJ1096" s="43">
        <f>SUMIFS(
     UA[AmountYTD],
     UA[CompanyShortName],AJ$5,
     UA[Source],Source,
     UA[Year],Year,
     UA[Month],Month,
     UA[AccountCode],$B1096&amp;$C1096,
     UA[GroupStructure],GroupStructure
  )</f>
        <v>0</v>
      </c>
      <c r="AL1096" s="43">
        <f>SUMIFS(
     UA[AmountYTD],
     UA[CompanyShortName],AL$5,
     UA[Source],Source,
     UA[Year],Year,
     UA[Month],Month,
     UA[AccountCode],$B1096&amp;$C1096,
     UA[GroupStructure],GroupStructure
  )</f>
        <v>0</v>
      </c>
      <c r="AN1096" s="43">
        <f>SUMIFS(
     UA[AmountYTD],
     UA[CompanyShortName],AN$5,
     UA[Source],Source,
     UA[Year],Year,
     UA[Month],Month,
     UA[AccountCode],$B1096&amp;$C1096,
     UA[GroupStructure],GroupStructure
  )</f>
        <v>0</v>
      </c>
      <c r="AP1096" s="43">
        <f>SUMIFS(
     UA[AmountYTD],
     UA[CompanyShortName],AP$5,
     UA[Source],Source,
     UA[Year],Year,
     UA[Month],Month,
     UA[AccountCode],$B1096&amp;$C1096,
     UA[GroupStructure],GroupStructure
  )</f>
        <v>0</v>
      </c>
      <c r="AR1096" s="43">
        <f>SUMIFS(
     UA[AmountYTD],
     UA[CompanyShortName],AR$5,
     UA[Source],Source,
     UA[Year],Year,
     UA[Month],Month,
     UA[AccountCode],$B1096&amp;$C1096,
     UA[GroupStructure],GroupStructure
  )</f>
        <v>0</v>
      </c>
    </row>
    <row r="1097" spans="1:45" ht="17.100000000000001" hidden="1" customHeight="1" outlineLevel="2" x14ac:dyDescent="0.25">
      <c r="B1097" s="4">
        <f t="shared" si="1428"/>
        <v>0</v>
      </c>
      <c r="C1097" s="4">
        <f t="shared" si="1429"/>
        <v>140</v>
      </c>
      <c r="D1097" s="4" t="str">
        <f>IFERROR(VLOOKUP($B1097&amp;$C1097,GA[],2,FALSE),"")</f>
        <v/>
      </c>
      <c r="F1097" s="43">
        <f>SUMIFS(
     UA[AmountYTD],
     UA[CompanyShortName],F$5,
     UA[Source],Source,
     UA[Year],Year,
     UA[Month],Month,
     UA[AccountCode],$B1097&amp;$C1097,
     UA[GroupStructure],GroupStructure
  )</f>
        <v>0</v>
      </c>
      <c r="H1097" s="43">
        <f>SUMIFS(
     UA[AmountYTD],
     UA[CompanyShortName],H$5,
     UA[Source],Source,
     UA[Year],Year,
     UA[Month],Month,
     UA[AccountCode],$B1097&amp;$C1097,
     UA[GroupStructure],GroupStructure
  )</f>
        <v>0</v>
      </c>
      <c r="J1097" s="43">
        <f>SUMIFS(
     UA[AmountYTD],
     UA[CompanyShortName],J$5,
     UA[Source],Source,
     UA[Year],Year,
     UA[Month],Month,
     UA[AccountCode],$B1097&amp;$C1097,
     UA[GroupStructure],GroupStructure
  )</f>
        <v>0</v>
      </c>
      <c r="L1097" s="43">
        <f>SUMIFS(
     UA[AmountYTD],
     UA[CompanyShortName],L$5,
     UA[Source],Source,
     UA[Year],Year,
     UA[Month],Month,
     UA[AccountCode],$B1097&amp;$C1097,
     UA[GroupStructure],GroupStructure
  )</f>
        <v>0</v>
      </c>
      <c r="N1097" s="43">
        <f>SUMIFS(
     UA[AmountYTD],
     UA[CompanyShortName],N$5,
     UA[Source],Source,
     UA[Year],Year,
     UA[Month],Month,
     UA[AccountCode],$B1097&amp;$C1097,
     UA[GroupStructure],GroupStructure
  )</f>
        <v>0</v>
      </c>
      <c r="P1097" s="43">
        <f>SUMIFS(
     UA[AmountYTD],
     UA[CompanyShortName],P$5,
     UA[Source],Source,
     UA[Year],Year,
     UA[Month],Month,
     UA[AccountCode],$B1097&amp;$C1097,
     UA[GroupStructure],GroupStructure
  )</f>
        <v>0</v>
      </c>
      <c r="R1097" s="43">
        <f>SUMIFS(
     UA[AmountYTD],
     UA[CompanyShortName],R$5,
     UA[Source],Source,
     UA[Year],Year,
     UA[Month],Month,
     UA[AccountCode],$B1097&amp;$C1097,
     UA[GroupStructure],GroupStructure
  )</f>
        <v>0</v>
      </c>
      <c r="T1097" s="43">
        <f>SUMIFS(
     UA[AmountYTD],
     UA[CompanyShortName],T$5,
     UA[Source],Source,
     UA[Year],Year,
     UA[Month],Month,
     UA[AccountCode],$B1097&amp;$C1097,
     UA[GroupStructure],GroupStructure
  )</f>
        <v>0</v>
      </c>
      <c r="V1097" s="43">
        <f>SUMIFS(
     UA[AmountYTD],
     UA[CompanyShortName],V$5,
     UA[Source],Source,
     UA[Year],Year,
     UA[Month],Month,
     UA[AccountCode],$B1097&amp;$C1097,
     UA[GroupStructure],GroupStructure
  )</f>
        <v>0</v>
      </c>
      <c r="X1097" s="43">
        <f>SUMIFS(
     UA[AmountYTD],
     UA[CompanyShortName],X$5,
     UA[Source],Source,
     UA[Year],Year,
     UA[Month],Month,
     UA[AccountCode],$B1097&amp;$C1097,
     UA[GroupStructure],GroupStructure
  )</f>
        <v>0</v>
      </c>
      <c r="Z1097" s="43">
        <f>SUMIFS(
     UA[AmountYTD],
     UA[CompanyShortName],Z$5,
     UA[Source],Source,
     UA[Year],Year,
     UA[Month],Month,
     UA[AccountCode],$B1097&amp;$C1097,
     UA[GroupStructure],GroupStructure
  )</f>
        <v>0</v>
      </c>
      <c r="AB1097" s="43">
        <f>SUMIFS(
     UA[AmountYTD],
     UA[CompanyShortName],AB$5,
     UA[Source],Source,
     UA[Year],Year,
     UA[Month],Month,
     UA[AccountCode],$B1097&amp;$C1097,
     UA[GroupStructure],GroupStructure
  )</f>
        <v>0</v>
      </c>
      <c r="AD1097" s="43">
        <f>SUMIFS(
     UA[AmountYTD],
     UA[CompanyShortName],AD$5,
     UA[Source],Source,
     UA[Year],Year,
     UA[Month],Month,
     UA[AccountCode],$B1097&amp;$C1097,
     UA[GroupStructure],GroupStructure
  )</f>
        <v>0</v>
      </c>
      <c r="AF1097" s="43">
        <f>SUMIFS(
     UA[AmountYTD],
     UA[CompanyShortName],AF$5,
     UA[Source],Source,
     UA[Year],Year,
     UA[Month],Month,
     UA[AccountCode],$B1097&amp;$C1097,
     UA[GroupStructure],GroupStructure
  )</f>
        <v>0</v>
      </c>
      <c r="AH1097" s="43">
        <f>SUMIFS(
     UA[AmountYTD],
     UA[CompanyShortName],AH$5,
     UA[Source],Source,
     UA[Year],Year,
     UA[Month],Month,
     UA[AccountCode],$B1097&amp;$C1097,
     UA[GroupStructure],GroupStructure
  )</f>
        <v>0</v>
      </c>
      <c r="AJ1097" s="43">
        <f>SUMIFS(
     UA[AmountYTD],
     UA[CompanyShortName],AJ$5,
     UA[Source],Source,
     UA[Year],Year,
     UA[Month],Month,
     UA[AccountCode],$B1097&amp;$C1097,
     UA[GroupStructure],GroupStructure
  )</f>
        <v>0</v>
      </c>
      <c r="AL1097" s="43">
        <f>SUMIFS(
     UA[AmountYTD],
     UA[CompanyShortName],AL$5,
     UA[Source],Source,
     UA[Year],Year,
     UA[Month],Month,
     UA[AccountCode],$B1097&amp;$C1097,
     UA[GroupStructure],GroupStructure
  )</f>
        <v>0</v>
      </c>
      <c r="AN1097" s="43">
        <f>SUMIFS(
     UA[AmountYTD],
     UA[CompanyShortName],AN$5,
     UA[Source],Source,
     UA[Year],Year,
     UA[Month],Month,
     UA[AccountCode],$B1097&amp;$C1097,
     UA[GroupStructure],GroupStructure
  )</f>
        <v>0</v>
      </c>
      <c r="AP1097" s="43">
        <f>SUMIFS(
     UA[AmountYTD],
     UA[CompanyShortName],AP$5,
     UA[Source],Source,
     UA[Year],Year,
     UA[Month],Month,
     UA[AccountCode],$B1097&amp;$C1097,
     UA[GroupStructure],GroupStructure
  )</f>
        <v>0</v>
      </c>
      <c r="AR1097" s="43">
        <f>SUMIFS(
     UA[AmountYTD],
     UA[CompanyShortName],AR$5,
     UA[Source],Source,
     UA[Year],Year,
     UA[Month],Month,
     UA[AccountCode],$B1097&amp;$C1097,
     UA[GroupStructure],GroupStructure
  )</f>
        <v>0</v>
      </c>
    </row>
    <row r="1098" spans="1:45" ht="17.100000000000001" hidden="1" customHeight="1" outlineLevel="2" x14ac:dyDescent="0.25">
      <c r="B1098" s="4">
        <f t="shared" si="1428"/>
        <v>0</v>
      </c>
      <c r="C1098" s="4">
        <f t="shared" si="1429"/>
        <v>150</v>
      </c>
      <c r="D1098" s="4" t="str">
        <f>IFERROR(VLOOKUP($B1098&amp;$C1098,GA[],2,FALSE),"")</f>
        <v/>
      </c>
      <c r="F1098" s="43">
        <f>SUMIFS(
     UA[AmountYTD],
     UA[CompanyShortName],F$5,
     UA[Source],Source,
     UA[Year],Year,
     UA[Month],Month,
     UA[AccountCode],$B1098&amp;$C1098,
     UA[GroupStructure],GroupStructure
  )</f>
        <v>0</v>
      </c>
      <c r="H1098" s="43">
        <f>SUMIFS(
     UA[AmountYTD],
     UA[CompanyShortName],H$5,
     UA[Source],Source,
     UA[Year],Year,
     UA[Month],Month,
     UA[AccountCode],$B1098&amp;$C1098,
     UA[GroupStructure],GroupStructure
  )</f>
        <v>0</v>
      </c>
      <c r="J1098" s="43">
        <f>SUMIFS(
     UA[AmountYTD],
     UA[CompanyShortName],J$5,
     UA[Source],Source,
     UA[Year],Year,
     UA[Month],Month,
     UA[AccountCode],$B1098&amp;$C1098,
     UA[GroupStructure],GroupStructure
  )</f>
        <v>0</v>
      </c>
      <c r="L1098" s="43">
        <f>SUMIFS(
     UA[AmountYTD],
     UA[CompanyShortName],L$5,
     UA[Source],Source,
     UA[Year],Year,
     UA[Month],Month,
     UA[AccountCode],$B1098&amp;$C1098,
     UA[GroupStructure],GroupStructure
  )</f>
        <v>0</v>
      </c>
      <c r="N1098" s="43">
        <f>SUMIFS(
     UA[AmountYTD],
     UA[CompanyShortName],N$5,
     UA[Source],Source,
     UA[Year],Year,
     UA[Month],Month,
     UA[AccountCode],$B1098&amp;$C1098,
     UA[GroupStructure],GroupStructure
  )</f>
        <v>0</v>
      </c>
      <c r="P1098" s="43">
        <f>SUMIFS(
     UA[AmountYTD],
     UA[CompanyShortName],P$5,
     UA[Source],Source,
     UA[Year],Year,
     UA[Month],Month,
     UA[AccountCode],$B1098&amp;$C1098,
     UA[GroupStructure],GroupStructure
  )</f>
        <v>0</v>
      </c>
      <c r="R1098" s="43">
        <f>SUMIFS(
     UA[AmountYTD],
     UA[CompanyShortName],R$5,
     UA[Source],Source,
     UA[Year],Year,
     UA[Month],Month,
     UA[AccountCode],$B1098&amp;$C1098,
     UA[GroupStructure],GroupStructure
  )</f>
        <v>0</v>
      </c>
      <c r="T1098" s="43">
        <f>SUMIFS(
     UA[AmountYTD],
     UA[CompanyShortName],T$5,
     UA[Source],Source,
     UA[Year],Year,
     UA[Month],Month,
     UA[AccountCode],$B1098&amp;$C1098,
     UA[GroupStructure],GroupStructure
  )</f>
        <v>0</v>
      </c>
      <c r="V1098" s="43">
        <f>SUMIFS(
     UA[AmountYTD],
     UA[CompanyShortName],V$5,
     UA[Source],Source,
     UA[Year],Year,
     UA[Month],Month,
     UA[AccountCode],$B1098&amp;$C1098,
     UA[GroupStructure],GroupStructure
  )</f>
        <v>0</v>
      </c>
      <c r="X1098" s="43">
        <f>SUMIFS(
     UA[AmountYTD],
     UA[CompanyShortName],X$5,
     UA[Source],Source,
     UA[Year],Year,
     UA[Month],Month,
     UA[AccountCode],$B1098&amp;$C1098,
     UA[GroupStructure],GroupStructure
  )</f>
        <v>0</v>
      </c>
      <c r="Z1098" s="43">
        <f>SUMIFS(
     UA[AmountYTD],
     UA[CompanyShortName],Z$5,
     UA[Source],Source,
     UA[Year],Year,
     UA[Month],Month,
     UA[AccountCode],$B1098&amp;$C1098,
     UA[GroupStructure],GroupStructure
  )</f>
        <v>0</v>
      </c>
      <c r="AB1098" s="43">
        <f>SUMIFS(
     UA[AmountYTD],
     UA[CompanyShortName],AB$5,
     UA[Source],Source,
     UA[Year],Year,
     UA[Month],Month,
     UA[AccountCode],$B1098&amp;$C1098,
     UA[GroupStructure],GroupStructure
  )</f>
        <v>0</v>
      </c>
      <c r="AD1098" s="43">
        <f>SUMIFS(
     UA[AmountYTD],
     UA[CompanyShortName],AD$5,
     UA[Source],Source,
     UA[Year],Year,
     UA[Month],Month,
     UA[AccountCode],$B1098&amp;$C1098,
     UA[GroupStructure],GroupStructure
  )</f>
        <v>0</v>
      </c>
      <c r="AF1098" s="43">
        <f>SUMIFS(
     UA[AmountYTD],
     UA[CompanyShortName],AF$5,
     UA[Source],Source,
     UA[Year],Year,
     UA[Month],Month,
     UA[AccountCode],$B1098&amp;$C1098,
     UA[GroupStructure],GroupStructure
  )</f>
        <v>0</v>
      </c>
      <c r="AH1098" s="43">
        <f>SUMIFS(
     UA[AmountYTD],
     UA[CompanyShortName],AH$5,
     UA[Source],Source,
     UA[Year],Year,
     UA[Month],Month,
     UA[AccountCode],$B1098&amp;$C1098,
     UA[GroupStructure],GroupStructure
  )</f>
        <v>0</v>
      </c>
      <c r="AJ1098" s="43">
        <f>SUMIFS(
     UA[AmountYTD],
     UA[CompanyShortName],AJ$5,
     UA[Source],Source,
     UA[Year],Year,
     UA[Month],Month,
     UA[AccountCode],$B1098&amp;$C1098,
     UA[GroupStructure],GroupStructure
  )</f>
        <v>0</v>
      </c>
      <c r="AL1098" s="43">
        <f>SUMIFS(
     UA[AmountYTD],
     UA[CompanyShortName],AL$5,
     UA[Source],Source,
     UA[Year],Year,
     UA[Month],Month,
     UA[AccountCode],$B1098&amp;$C1098,
     UA[GroupStructure],GroupStructure
  )</f>
        <v>0</v>
      </c>
      <c r="AN1098" s="43">
        <f>SUMIFS(
     UA[AmountYTD],
     UA[CompanyShortName],AN$5,
     UA[Source],Source,
     UA[Year],Year,
     UA[Month],Month,
     UA[AccountCode],$B1098&amp;$C1098,
     UA[GroupStructure],GroupStructure
  )</f>
        <v>0</v>
      </c>
      <c r="AP1098" s="43">
        <f>SUMIFS(
     UA[AmountYTD],
     UA[CompanyShortName],AP$5,
     UA[Source],Source,
     UA[Year],Year,
     UA[Month],Month,
     UA[AccountCode],$B1098&amp;$C1098,
     UA[GroupStructure],GroupStructure
  )</f>
        <v>0</v>
      </c>
      <c r="AR1098" s="43">
        <f>SUMIFS(
     UA[AmountYTD],
     UA[CompanyShortName],AR$5,
     UA[Source],Source,
     UA[Year],Year,
     UA[Month],Month,
     UA[AccountCode],$B1098&amp;$C1098,
     UA[GroupStructure],GroupStructure
  )</f>
        <v>0</v>
      </c>
    </row>
    <row r="1099" spans="1:45" ht="17.100000000000001" hidden="1" customHeight="1" outlineLevel="2" x14ac:dyDescent="0.25">
      <c r="B1099" s="4">
        <f t="shared" si="1428"/>
        <v>0</v>
      </c>
      <c r="C1099" s="4">
        <f t="shared" si="1429"/>
        <v>160</v>
      </c>
      <c r="D1099" s="4" t="str">
        <f>IFERROR(VLOOKUP($B1099&amp;$C1099,GA[],2,FALSE),"")</f>
        <v/>
      </c>
      <c r="F1099" s="43">
        <f>SUMIFS(
     UA[AmountYTD],
     UA[CompanyShortName],F$5,
     UA[Source],Source,
     UA[Year],Year,
     UA[Month],Month,
     UA[AccountCode],$B1099&amp;$C1099,
     UA[GroupStructure],GroupStructure
  )</f>
        <v>0</v>
      </c>
      <c r="H1099" s="43">
        <f>SUMIFS(
     UA[AmountYTD],
     UA[CompanyShortName],H$5,
     UA[Source],Source,
     UA[Year],Year,
     UA[Month],Month,
     UA[AccountCode],$B1099&amp;$C1099,
     UA[GroupStructure],GroupStructure
  )</f>
        <v>0</v>
      </c>
      <c r="J1099" s="43">
        <f>SUMIFS(
     UA[AmountYTD],
     UA[CompanyShortName],J$5,
     UA[Source],Source,
     UA[Year],Year,
     UA[Month],Month,
     UA[AccountCode],$B1099&amp;$C1099,
     UA[GroupStructure],GroupStructure
  )</f>
        <v>0</v>
      </c>
      <c r="L1099" s="43">
        <f>SUMIFS(
     UA[AmountYTD],
     UA[CompanyShortName],L$5,
     UA[Source],Source,
     UA[Year],Year,
     UA[Month],Month,
     UA[AccountCode],$B1099&amp;$C1099,
     UA[GroupStructure],GroupStructure
  )</f>
        <v>0</v>
      </c>
      <c r="N1099" s="43">
        <f>SUMIFS(
     UA[AmountYTD],
     UA[CompanyShortName],N$5,
     UA[Source],Source,
     UA[Year],Year,
     UA[Month],Month,
     UA[AccountCode],$B1099&amp;$C1099,
     UA[GroupStructure],GroupStructure
  )</f>
        <v>0</v>
      </c>
      <c r="P1099" s="43">
        <f>SUMIFS(
     UA[AmountYTD],
     UA[CompanyShortName],P$5,
     UA[Source],Source,
     UA[Year],Year,
     UA[Month],Month,
     UA[AccountCode],$B1099&amp;$C1099,
     UA[GroupStructure],GroupStructure
  )</f>
        <v>0</v>
      </c>
      <c r="R1099" s="43">
        <f>SUMIFS(
     UA[AmountYTD],
     UA[CompanyShortName],R$5,
     UA[Source],Source,
     UA[Year],Year,
     UA[Month],Month,
     UA[AccountCode],$B1099&amp;$C1099,
     UA[GroupStructure],GroupStructure
  )</f>
        <v>0</v>
      </c>
      <c r="T1099" s="43">
        <f>SUMIFS(
     UA[AmountYTD],
     UA[CompanyShortName],T$5,
     UA[Source],Source,
     UA[Year],Year,
     UA[Month],Month,
     UA[AccountCode],$B1099&amp;$C1099,
     UA[GroupStructure],GroupStructure
  )</f>
        <v>0</v>
      </c>
      <c r="V1099" s="43">
        <f>SUMIFS(
     UA[AmountYTD],
     UA[CompanyShortName],V$5,
     UA[Source],Source,
     UA[Year],Year,
     UA[Month],Month,
     UA[AccountCode],$B1099&amp;$C1099,
     UA[GroupStructure],GroupStructure
  )</f>
        <v>0</v>
      </c>
      <c r="X1099" s="43">
        <f>SUMIFS(
     UA[AmountYTD],
     UA[CompanyShortName],X$5,
     UA[Source],Source,
     UA[Year],Year,
     UA[Month],Month,
     UA[AccountCode],$B1099&amp;$C1099,
     UA[GroupStructure],GroupStructure
  )</f>
        <v>0</v>
      </c>
      <c r="Z1099" s="43">
        <f>SUMIFS(
     UA[AmountYTD],
     UA[CompanyShortName],Z$5,
     UA[Source],Source,
     UA[Year],Year,
     UA[Month],Month,
     UA[AccountCode],$B1099&amp;$C1099,
     UA[GroupStructure],GroupStructure
  )</f>
        <v>0</v>
      </c>
      <c r="AB1099" s="43">
        <f>SUMIFS(
     UA[AmountYTD],
     UA[CompanyShortName],AB$5,
     UA[Source],Source,
     UA[Year],Year,
     UA[Month],Month,
     UA[AccountCode],$B1099&amp;$C1099,
     UA[GroupStructure],GroupStructure
  )</f>
        <v>0</v>
      </c>
      <c r="AD1099" s="43">
        <f>SUMIFS(
     UA[AmountYTD],
     UA[CompanyShortName],AD$5,
     UA[Source],Source,
     UA[Year],Year,
     UA[Month],Month,
     UA[AccountCode],$B1099&amp;$C1099,
     UA[GroupStructure],GroupStructure
  )</f>
        <v>0</v>
      </c>
      <c r="AF1099" s="43">
        <f>SUMIFS(
     UA[AmountYTD],
     UA[CompanyShortName],AF$5,
     UA[Source],Source,
     UA[Year],Year,
     UA[Month],Month,
     UA[AccountCode],$B1099&amp;$C1099,
     UA[GroupStructure],GroupStructure
  )</f>
        <v>0</v>
      </c>
      <c r="AH1099" s="43">
        <f>SUMIFS(
     UA[AmountYTD],
     UA[CompanyShortName],AH$5,
     UA[Source],Source,
     UA[Year],Year,
     UA[Month],Month,
     UA[AccountCode],$B1099&amp;$C1099,
     UA[GroupStructure],GroupStructure
  )</f>
        <v>0</v>
      </c>
      <c r="AJ1099" s="43">
        <f>SUMIFS(
     UA[AmountYTD],
     UA[CompanyShortName],AJ$5,
     UA[Source],Source,
     UA[Year],Year,
     UA[Month],Month,
     UA[AccountCode],$B1099&amp;$C1099,
     UA[GroupStructure],GroupStructure
  )</f>
        <v>0</v>
      </c>
      <c r="AL1099" s="43">
        <f>SUMIFS(
     UA[AmountYTD],
     UA[CompanyShortName],AL$5,
     UA[Source],Source,
     UA[Year],Year,
     UA[Month],Month,
     UA[AccountCode],$B1099&amp;$C1099,
     UA[GroupStructure],GroupStructure
  )</f>
        <v>0</v>
      </c>
      <c r="AN1099" s="43">
        <f>SUMIFS(
     UA[AmountYTD],
     UA[CompanyShortName],AN$5,
     UA[Source],Source,
     UA[Year],Year,
     UA[Month],Month,
     UA[AccountCode],$B1099&amp;$C1099,
     UA[GroupStructure],GroupStructure
  )</f>
        <v>0</v>
      </c>
      <c r="AP1099" s="43">
        <f>SUMIFS(
     UA[AmountYTD],
     UA[CompanyShortName],AP$5,
     UA[Source],Source,
     UA[Year],Year,
     UA[Month],Month,
     UA[AccountCode],$B1099&amp;$C1099,
     UA[GroupStructure],GroupStructure
  )</f>
        <v>0</v>
      </c>
      <c r="AR1099" s="43">
        <f>SUMIFS(
     UA[AmountYTD],
     UA[CompanyShortName],AR$5,
     UA[Source],Source,
     UA[Year],Year,
     UA[Month],Month,
     UA[AccountCode],$B1099&amp;$C1099,
     UA[GroupStructure],GroupStructure
  )</f>
        <v>0</v>
      </c>
    </row>
    <row r="1100" spans="1:45" ht="17.100000000000001" hidden="1" customHeight="1" outlineLevel="2" x14ac:dyDescent="0.25">
      <c r="B1100" s="4">
        <f t="shared" si="1428"/>
        <v>0</v>
      </c>
      <c r="C1100" s="4">
        <f t="shared" si="1429"/>
        <v>170</v>
      </c>
      <c r="D1100" s="4" t="str">
        <f>IFERROR(VLOOKUP($B1100&amp;$C1100,GA[],2,FALSE),"")</f>
        <v/>
      </c>
      <c r="F1100" s="43">
        <f>SUMIFS(
     UA[AmountYTD],
     UA[CompanyShortName],F$5,
     UA[Source],Source,
     UA[Year],Year,
     UA[Month],Month,
     UA[AccountCode],$B1100&amp;$C1100,
     UA[GroupStructure],GroupStructure
  )</f>
        <v>0</v>
      </c>
      <c r="H1100" s="43">
        <f>SUMIFS(
     UA[AmountYTD],
     UA[CompanyShortName],H$5,
     UA[Source],Source,
     UA[Year],Year,
     UA[Month],Month,
     UA[AccountCode],$B1100&amp;$C1100,
     UA[GroupStructure],GroupStructure
  )</f>
        <v>0</v>
      </c>
      <c r="J1100" s="43">
        <f>SUMIFS(
     UA[AmountYTD],
     UA[CompanyShortName],J$5,
     UA[Source],Source,
     UA[Year],Year,
     UA[Month],Month,
     UA[AccountCode],$B1100&amp;$C1100,
     UA[GroupStructure],GroupStructure
  )</f>
        <v>0</v>
      </c>
      <c r="L1100" s="43">
        <f>SUMIFS(
     UA[AmountYTD],
     UA[CompanyShortName],L$5,
     UA[Source],Source,
     UA[Year],Year,
     UA[Month],Month,
     UA[AccountCode],$B1100&amp;$C1100,
     UA[GroupStructure],GroupStructure
  )</f>
        <v>0</v>
      </c>
      <c r="N1100" s="43">
        <f>SUMIFS(
     UA[AmountYTD],
     UA[CompanyShortName],N$5,
     UA[Source],Source,
     UA[Year],Year,
     UA[Month],Month,
     UA[AccountCode],$B1100&amp;$C1100,
     UA[GroupStructure],GroupStructure
  )</f>
        <v>0</v>
      </c>
      <c r="P1100" s="43">
        <f>SUMIFS(
     UA[AmountYTD],
     UA[CompanyShortName],P$5,
     UA[Source],Source,
     UA[Year],Year,
     UA[Month],Month,
     UA[AccountCode],$B1100&amp;$C1100,
     UA[GroupStructure],GroupStructure
  )</f>
        <v>0</v>
      </c>
      <c r="R1100" s="43">
        <f>SUMIFS(
     UA[AmountYTD],
     UA[CompanyShortName],R$5,
     UA[Source],Source,
     UA[Year],Year,
     UA[Month],Month,
     UA[AccountCode],$B1100&amp;$C1100,
     UA[GroupStructure],GroupStructure
  )</f>
        <v>0</v>
      </c>
      <c r="T1100" s="43">
        <f>SUMIFS(
     UA[AmountYTD],
     UA[CompanyShortName],T$5,
     UA[Source],Source,
     UA[Year],Year,
     UA[Month],Month,
     UA[AccountCode],$B1100&amp;$C1100,
     UA[GroupStructure],GroupStructure
  )</f>
        <v>0</v>
      </c>
      <c r="V1100" s="43">
        <f>SUMIFS(
     UA[AmountYTD],
     UA[CompanyShortName],V$5,
     UA[Source],Source,
     UA[Year],Year,
     UA[Month],Month,
     UA[AccountCode],$B1100&amp;$C1100,
     UA[GroupStructure],GroupStructure
  )</f>
        <v>0</v>
      </c>
      <c r="X1100" s="43">
        <f>SUMIFS(
     UA[AmountYTD],
     UA[CompanyShortName],X$5,
     UA[Source],Source,
     UA[Year],Year,
     UA[Month],Month,
     UA[AccountCode],$B1100&amp;$C1100,
     UA[GroupStructure],GroupStructure
  )</f>
        <v>0</v>
      </c>
      <c r="Z1100" s="43">
        <f>SUMIFS(
     UA[AmountYTD],
     UA[CompanyShortName],Z$5,
     UA[Source],Source,
     UA[Year],Year,
     UA[Month],Month,
     UA[AccountCode],$B1100&amp;$C1100,
     UA[GroupStructure],GroupStructure
  )</f>
        <v>0</v>
      </c>
      <c r="AB1100" s="43">
        <f>SUMIFS(
     UA[AmountYTD],
     UA[CompanyShortName],AB$5,
     UA[Source],Source,
     UA[Year],Year,
     UA[Month],Month,
     UA[AccountCode],$B1100&amp;$C1100,
     UA[GroupStructure],GroupStructure
  )</f>
        <v>0</v>
      </c>
      <c r="AD1100" s="43">
        <f>SUMIFS(
     UA[AmountYTD],
     UA[CompanyShortName],AD$5,
     UA[Source],Source,
     UA[Year],Year,
     UA[Month],Month,
     UA[AccountCode],$B1100&amp;$C1100,
     UA[GroupStructure],GroupStructure
  )</f>
        <v>0</v>
      </c>
      <c r="AF1100" s="43">
        <f>SUMIFS(
     UA[AmountYTD],
     UA[CompanyShortName],AF$5,
     UA[Source],Source,
     UA[Year],Year,
     UA[Month],Month,
     UA[AccountCode],$B1100&amp;$C1100,
     UA[GroupStructure],GroupStructure
  )</f>
        <v>0</v>
      </c>
      <c r="AH1100" s="43">
        <f>SUMIFS(
     UA[AmountYTD],
     UA[CompanyShortName],AH$5,
     UA[Source],Source,
     UA[Year],Year,
     UA[Month],Month,
     UA[AccountCode],$B1100&amp;$C1100,
     UA[GroupStructure],GroupStructure
  )</f>
        <v>0</v>
      </c>
      <c r="AJ1100" s="43">
        <f>SUMIFS(
     UA[AmountYTD],
     UA[CompanyShortName],AJ$5,
     UA[Source],Source,
     UA[Year],Year,
     UA[Month],Month,
     UA[AccountCode],$B1100&amp;$C1100,
     UA[GroupStructure],GroupStructure
  )</f>
        <v>0</v>
      </c>
      <c r="AL1100" s="43">
        <f>SUMIFS(
     UA[AmountYTD],
     UA[CompanyShortName],AL$5,
     UA[Source],Source,
     UA[Year],Year,
     UA[Month],Month,
     UA[AccountCode],$B1100&amp;$C1100,
     UA[GroupStructure],GroupStructure
  )</f>
        <v>0</v>
      </c>
      <c r="AN1100" s="43">
        <f>SUMIFS(
     UA[AmountYTD],
     UA[CompanyShortName],AN$5,
     UA[Source],Source,
     UA[Year],Year,
     UA[Month],Month,
     UA[AccountCode],$B1100&amp;$C1100,
     UA[GroupStructure],GroupStructure
  )</f>
        <v>0</v>
      </c>
      <c r="AP1100" s="43">
        <f>SUMIFS(
     UA[AmountYTD],
     UA[CompanyShortName],AP$5,
     UA[Source],Source,
     UA[Year],Year,
     UA[Month],Month,
     UA[AccountCode],$B1100&amp;$C1100,
     UA[GroupStructure],GroupStructure
  )</f>
        <v>0</v>
      </c>
      <c r="AR1100" s="43">
        <f>SUMIFS(
     UA[AmountYTD],
     UA[CompanyShortName],AR$5,
     UA[Source],Source,
     UA[Year],Year,
     UA[Month],Month,
     UA[AccountCode],$B1100&amp;$C1100,
     UA[GroupStructure],GroupStructure
  )</f>
        <v>0</v>
      </c>
    </row>
    <row r="1101" spans="1:45" s="5" customFormat="1" ht="17.100000000000001" hidden="1" customHeight="1" outlineLevel="2" x14ac:dyDescent="0.25">
      <c r="A1101" s="58"/>
      <c r="B1101" s="58">
        <f t="shared" si="1428"/>
        <v>0</v>
      </c>
      <c r="C1101" s="58">
        <f>C1091</f>
        <v>199</v>
      </c>
      <c r="D1101" s="58" t="str">
        <f>IFERROR(VLOOKUP($B1101&amp;$C1101,GA[],2,FALSE),"")</f>
        <v/>
      </c>
      <c r="E1101" s="60"/>
      <c r="F1101" s="61">
        <f>SUMIFS(
     UA[AmountYTD],
     UA[CompanyShortName],F$5,
     UA[Source],Source,
     UA[Year],Year,
     UA[Month],Month,
     UA[AccountCode],$B1101&amp;$C1101,
     UA[GroupStructure],GroupStructure
  )</f>
        <v>0</v>
      </c>
      <c r="G1101" s="60"/>
      <c r="H1101" s="61">
        <f>SUMIFS(
     UA[AmountYTD],
     UA[CompanyShortName],H$5,
     UA[Source],Source,
     UA[Year],Year,
     UA[Month],Month,
     UA[AccountCode],$B1101&amp;$C1101,
     UA[GroupStructure],GroupStructure
  )</f>
        <v>0</v>
      </c>
      <c r="I1101" s="60"/>
      <c r="J1101" s="61">
        <f>SUMIFS(
     UA[AmountYTD],
     UA[CompanyShortName],J$5,
     UA[Source],Source,
     UA[Year],Year,
     UA[Month],Month,
     UA[AccountCode],$B1101&amp;$C1101,
     UA[GroupStructure],GroupStructure
  )</f>
        <v>0</v>
      </c>
      <c r="K1101" s="60"/>
      <c r="L1101" s="61">
        <f>SUMIFS(
     UA[AmountYTD],
     UA[CompanyShortName],L$5,
     UA[Source],Source,
     UA[Year],Year,
     UA[Month],Month,
     UA[AccountCode],$B1101&amp;$C1101,
     UA[GroupStructure],GroupStructure
  )</f>
        <v>0</v>
      </c>
      <c r="M1101" s="60"/>
      <c r="N1101" s="61">
        <f>SUMIFS(
     UA[AmountYTD],
     UA[CompanyShortName],N$5,
     UA[Source],Source,
     UA[Year],Year,
     UA[Month],Month,
     UA[AccountCode],$B1101&amp;$C1101,
     UA[GroupStructure],GroupStructure
  )</f>
        <v>0</v>
      </c>
      <c r="O1101" s="60"/>
      <c r="P1101" s="61">
        <f>SUMIFS(
     UA[AmountYTD],
     UA[CompanyShortName],P$5,
     UA[Source],Source,
     UA[Year],Year,
     UA[Month],Month,
     UA[AccountCode],$B1101&amp;$C1101,
     UA[GroupStructure],GroupStructure
  )</f>
        <v>0</v>
      </c>
      <c r="Q1101" s="60"/>
      <c r="R1101" s="61">
        <f>SUMIFS(
     UA[AmountYTD],
     UA[CompanyShortName],R$5,
     UA[Source],Source,
     UA[Year],Year,
     UA[Month],Month,
     UA[AccountCode],$B1101&amp;$C1101,
     UA[GroupStructure],GroupStructure
  )</f>
        <v>0</v>
      </c>
      <c r="S1101" s="60"/>
      <c r="T1101" s="61">
        <f>SUMIFS(
     UA[AmountYTD],
     UA[CompanyShortName],T$5,
     UA[Source],Source,
     UA[Year],Year,
     UA[Month],Month,
     UA[AccountCode],$B1101&amp;$C1101,
     UA[GroupStructure],GroupStructure
  )</f>
        <v>0</v>
      </c>
      <c r="U1101" s="60"/>
      <c r="V1101" s="61">
        <f>SUMIFS(
     UA[AmountYTD],
     UA[CompanyShortName],V$5,
     UA[Source],Source,
     UA[Year],Year,
     UA[Month],Month,
     UA[AccountCode],$B1101&amp;$C1101,
     UA[GroupStructure],GroupStructure
  )</f>
        <v>0</v>
      </c>
      <c r="W1101" s="60"/>
      <c r="X1101" s="61">
        <f>SUMIFS(
     UA[AmountYTD],
     UA[CompanyShortName],X$5,
     UA[Source],Source,
     UA[Year],Year,
     UA[Month],Month,
     UA[AccountCode],$B1101&amp;$C1101,
     UA[GroupStructure],GroupStructure
  )</f>
        <v>0</v>
      </c>
      <c r="Y1101" s="60"/>
      <c r="Z1101" s="61">
        <f>SUMIFS(
     UA[AmountYTD],
     UA[CompanyShortName],Z$5,
     UA[Source],Source,
     UA[Year],Year,
     UA[Month],Month,
     UA[AccountCode],$B1101&amp;$C1101,
     UA[GroupStructure],GroupStructure
  )</f>
        <v>0</v>
      </c>
      <c r="AA1101" s="60"/>
      <c r="AB1101" s="61">
        <f>SUMIFS(
     UA[AmountYTD],
     UA[CompanyShortName],AB$5,
     UA[Source],Source,
     UA[Year],Year,
     UA[Month],Month,
     UA[AccountCode],$B1101&amp;$C1101,
     UA[GroupStructure],GroupStructure
  )</f>
        <v>0</v>
      </c>
      <c r="AC1101" s="60"/>
      <c r="AD1101" s="61">
        <f>SUMIFS(
     UA[AmountYTD],
     UA[CompanyShortName],AD$5,
     UA[Source],Source,
     UA[Year],Year,
     UA[Month],Month,
     UA[AccountCode],$B1101&amp;$C1101,
     UA[GroupStructure],GroupStructure
  )</f>
        <v>0</v>
      </c>
      <c r="AE1101" s="60"/>
      <c r="AF1101" s="61">
        <f>SUMIFS(
     UA[AmountYTD],
     UA[CompanyShortName],AF$5,
     UA[Source],Source,
     UA[Year],Year,
     UA[Month],Month,
     UA[AccountCode],$B1101&amp;$C1101,
     UA[GroupStructure],GroupStructure
  )</f>
        <v>0</v>
      </c>
      <c r="AG1101" s="60"/>
      <c r="AH1101" s="61">
        <f>SUMIFS(
     UA[AmountYTD],
     UA[CompanyShortName],AH$5,
     UA[Source],Source,
     UA[Year],Year,
     UA[Month],Month,
     UA[AccountCode],$B1101&amp;$C1101,
     UA[GroupStructure],GroupStructure
  )</f>
        <v>0</v>
      </c>
      <c r="AI1101" s="60"/>
      <c r="AJ1101" s="61">
        <f>SUMIFS(
     UA[AmountYTD],
     UA[CompanyShortName],AJ$5,
     UA[Source],Source,
     UA[Year],Year,
     UA[Month],Month,
     UA[AccountCode],$B1101&amp;$C1101,
     UA[GroupStructure],GroupStructure
  )</f>
        <v>0</v>
      </c>
      <c r="AK1101" s="60"/>
      <c r="AL1101" s="61">
        <f>SUMIFS(
     UA[AmountYTD],
     UA[CompanyShortName],AL$5,
     UA[Source],Source,
     UA[Year],Year,
     UA[Month],Month,
     UA[AccountCode],$B1101&amp;$C1101,
     UA[GroupStructure],GroupStructure
  )</f>
        <v>0</v>
      </c>
      <c r="AM1101" s="60"/>
      <c r="AN1101" s="61">
        <f>SUMIFS(
     UA[AmountYTD],
     UA[CompanyShortName],AN$5,
     UA[Source],Source,
     UA[Year],Year,
     UA[Month],Month,
     UA[AccountCode],$B1101&amp;$C1101,
     UA[GroupStructure],GroupStructure
  )</f>
        <v>0</v>
      </c>
      <c r="AO1101" s="60"/>
      <c r="AP1101" s="61">
        <f>SUMIFS(
     UA[AmountYTD],
     UA[CompanyShortName],AP$5,
     UA[Source],Source,
     UA[Year],Year,
     UA[Month],Month,
     UA[AccountCode],$B1101&amp;$C1101,
     UA[GroupStructure],GroupStructure
  )</f>
        <v>0</v>
      </c>
      <c r="AQ1101" s="60"/>
      <c r="AR1101" s="61">
        <f>SUMIFS(
     UA[AmountYTD],
     UA[CompanyShortName],AR$5,
     UA[Source],Source,
     UA[Year],Year,
     UA[Month],Month,
     UA[AccountCode],$B1101&amp;$C1101,
     UA[GroupStructure],GroupStructure
  )</f>
        <v>0</v>
      </c>
      <c r="AS1101" s="60"/>
    </row>
    <row r="1102" spans="1:45" ht="17.100000000000001" hidden="1" customHeight="1" outlineLevel="2" x14ac:dyDescent="0.25">
      <c r="D1102" s="4" t="s">
        <v>125</v>
      </c>
      <c r="F1102" s="43">
        <f>F1101-SUM(F1094:F1100)</f>
        <v>0</v>
      </c>
      <c r="H1102" s="43">
        <f>H1101-SUM(H1094:H1100)</f>
        <v>0</v>
      </c>
      <c r="J1102" s="43">
        <f>J1101-SUM(J1094:J1100)</f>
        <v>0</v>
      </c>
      <c r="L1102" s="43">
        <f>L1101-SUM(L1094:L1100)</f>
        <v>0</v>
      </c>
      <c r="N1102" s="43">
        <f>N1101-SUM(N1094:N1100)</f>
        <v>0</v>
      </c>
      <c r="P1102" s="43">
        <f>P1101-SUM(P1094:P1100)</f>
        <v>0</v>
      </c>
      <c r="R1102" s="43">
        <f>R1101-SUM(R1094:R1100)</f>
        <v>0</v>
      </c>
      <c r="T1102" s="43">
        <f>T1101-SUM(T1094:T1100)</f>
        <v>0</v>
      </c>
      <c r="V1102" s="43">
        <f>V1101-SUM(V1094:V1100)</f>
        <v>0</v>
      </c>
      <c r="X1102" s="43">
        <f>X1101-SUM(X1094:X1100)</f>
        <v>0</v>
      </c>
      <c r="Z1102" s="43">
        <f>Z1101-SUM(Z1094:Z1100)</f>
        <v>0</v>
      </c>
      <c r="AB1102" s="43">
        <f>AB1101-SUM(AB1094:AB1100)</f>
        <v>0</v>
      </c>
      <c r="AD1102" s="43">
        <f>AD1101-SUM(AD1094:AD1100)</f>
        <v>0</v>
      </c>
      <c r="AF1102" s="43">
        <f>AF1101-SUM(AF1094:AF1100)</f>
        <v>0</v>
      </c>
      <c r="AH1102" s="43">
        <f>AH1101-SUM(AH1094:AH1100)</f>
        <v>0</v>
      </c>
      <c r="AJ1102" s="43">
        <f>AJ1101-SUM(AJ1094:AJ1100)</f>
        <v>0</v>
      </c>
      <c r="AL1102" s="43">
        <f>AL1101-SUM(AL1094:AL1100)</f>
        <v>0</v>
      </c>
      <c r="AN1102" s="43">
        <f>AN1101-SUM(AN1094:AN1100)</f>
        <v>0</v>
      </c>
      <c r="AP1102" s="43">
        <f>AP1101-SUM(AP1094:AP1100)</f>
        <v>0</v>
      </c>
      <c r="AR1102" s="43">
        <f>AR1101-SUM(AR1094:AR1100)</f>
        <v>0</v>
      </c>
    </row>
    <row r="1103" spans="1:45" ht="17.100000000000001" hidden="1" customHeight="1" outlineLevel="2" x14ac:dyDescent="0.25"/>
    <row r="1104" spans="1:45" s="5" customFormat="1" ht="17.100000000000001" hidden="1" customHeight="1" outlineLevel="2" x14ac:dyDescent="0.25">
      <c r="A1104" s="58"/>
      <c r="B1104" s="58">
        <f>B1101</f>
        <v>0</v>
      </c>
      <c r="C1104" s="59">
        <v>399</v>
      </c>
      <c r="D1104" s="58" t="e">
        <f>VLOOKUP($B1104&amp;$C1104,GA[],2,FALSE)&amp;"  -  PY"</f>
        <v>#N/A</v>
      </c>
      <c r="E1104" s="60"/>
      <c r="F1104" s="61">
        <f>SUMIFS(
     UA[AmountYTD],
     UA[CompanyShortName],F$5,
     UA[Source],Source,
     UA[Year],YearEndYear,
     UA[Month],YearEnd,
     UA[AccountCode],$B1104&amp;$C1104,
     UA[GroupStructure],GroupStructure
  )</f>
        <v>0</v>
      </c>
      <c r="G1104" s="60"/>
      <c r="H1104" s="61">
        <f>SUMIFS(
     UA[AmountYTD],
     UA[CompanyShortName],H$5,
     UA[Source],Source,
     UA[Year],YearEndYear,
     UA[Month],YearEnd,
     UA[AccountCode],$B1104&amp;$C1104,
     UA[GroupStructure],GroupStructure
  )</f>
        <v>0</v>
      </c>
      <c r="I1104" s="60"/>
      <c r="J1104" s="61">
        <f>SUMIFS(
     UA[AmountYTD],
     UA[CompanyShortName],J$5,
     UA[Source],Source,
     UA[Year],YearEndYear,
     UA[Month],YearEnd,
     UA[AccountCode],$B1104&amp;$C1104,
     UA[GroupStructure],GroupStructure
  )</f>
        <v>0</v>
      </c>
      <c r="K1104" s="60"/>
      <c r="L1104" s="61">
        <f>SUMIFS(
     UA[AmountYTD],
     UA[CompanyShortName],L$5,
     UA[Source],Source,
     UA[Year],YearEndYear,
     UA[Month],YearEnd,
     UA[AccountCode],$B1104&amp;$C1104,
     UA[GroupStructure],GroupStructure
  )</f>
        <v>0</v>
      </c>
      <c r="M1104" s="60"/>
      <c r="N1104" s="61">
        <f>SUMIFS(
     UA[AmountYTD],
     UA[CompanyShortName],N$5,
     UA[Source],Source,
     UA[Year],YearEndYear,
     UA[Month],YearEnd,
     UA[AccountCode],$B1104&amp;$C1104,
     UA[GroupStructure],GroupStructure
  )</f>
        <v>0</v>
      </c>
      <c r="O1104" s="60"/>
      <c r="P1104" s="61">
        <f>SUMIFS(
     UA[AmountYTD],
     UA[CompanyShortName],P$5,
     UA[Source],Source,
     UA[Year],YearEndYear,
     UA[Month],YearEnd,
     UA[AccountCode],$B1104&amp;$C1104,
     UA[GroupStructure],GroupStructure
  )</f>
        <v>0</v>
      </c>
      <c r="Q1104" s="60"/>
      <c r="R1104" s="61">
        <f>SUMIFS(
     UA[AmountYTD],
     UA[CompanyShortName],R$5,
     UA[Source],Source,
     UA[Year],YearEndYear,
     UA[Month],YearEnd,
     UA[AccountCode],$B1104&amp;$C1104,
     UA[GroupStructure],GroupStructure
  )</f>
        <v>0</v>
      </c>
      <c r="S1104" s="60"/>
      <c r="T1104" s="61">
        <f>SUMIFS(
     UA[AmountYTD],
     UA[CompanyShortName],T$5,
     UA[Source],Source,
     UA[Year],YearEndYear,
     UA[Month],YearEnd,
     UA[AccountCode],$B1104&amp;$C1104,
     UA[GroupStructure],GroupStructure
  )</f>
        <v>0</v>
      </c>
      <c r="U1104" s="60"/>
      <c r="V1104" s="61">
        <f>SUMIFS(
     UA[AmountYTD],
     UA[CompanyShortName],V$5,
     UA[Source],Source,
     UA[Year],YearEndYear,
     UA[Month],YearEnd,
     UA[AccountCode],$B1104&amp;$C1104,
     UA[GroupStructure],GroupStructure
  )</f>
        <v>0</v>
      </c>
      <c r="W1104" s="60"/>
      <c r="X1104" s="61">
        <f>SUMIFS(
     UA[AmountYTD],
     UA[CompanyShortName],X$5,
     UA[Source],Source,
     UA[Year],YearEndYear,
     UA[Month],YearEnd,
     UA[AccountCode],$B1104&amp;$C1104,
     UA[GroupStructure],GroupStructure
  )</f>
        <v>0</v>
      </c>
      <c r="Y1104" s="60"/>
      <c r="Z1104" s="61">
        <f>SUMIFS(
     UA[AmountYTD],
     UA[CompanyShortName],Z$5,
     UA[Source],Source,
     UA[Year],YearEndYear,
     UA[Month],YearEnd,
     UA[AccountCode],$B1104&amp;$C1104,
     UA[GroupStructure],GroupStructure
  )</f>
        <v>0</v>
      </c>
      <c r="AA1104" s="60"/>
      <c r="AB1104" s="61">
        <f>SUMIFS(
     UA[AmountYTD],
     UA[CompanyShortName],AB$5,
     UA[Source],Source,
     UA[Year],YearEndYear,
     UA[Month],YearEnd,
     UA[AccountCode],$B1104&amp;$C1104,
     UA[GroupStructure],GroupStructure
  )</f>
        <v>0</v>
      </c>
      <c r="AC1104" s="60"/>
      <c r="AD1104" s="61">
        <f>SUMIFS(
     UA[AmountYTD],
     UA[CompanyShortName],AD$5,
     UA[Source],Source,
     UA[Year],YearEndYear,
     UA[Month],YearEnd,
     UA[AccountCode],$B1104&amp;$C1104,
     UA[GroupStructure],GroupStructure
  )</f>
        <v>0</v>
      </c>
      <c r="AE1104" s="60"/>
      <c r="AF1104" s="61">
        <f>SUMIFS(
     UA[AmountYTD],
     UA[CompanyShortName],AF$5,
     UA[Source],Source,
     UA[Year],YearEndYear,
     UA[Month],YearEnd,
     UA[AccountCode],$B1104&amp;$C1104,
     UA[GroupStructure],GroupStructure
  )</f>
        <v>0</v>
      </c>
      <c r="AG1104" s="60"/>
      <c r="AH1104" s="61">
        <f>SUMIFS(
     UA[AmountYTD],
     UA[CompanyShortName],AH$5,
     UA[Source],Source,
     UA[Year],YearEndYear,
     UA[Month],YearEnd,
     UA[AccountCode],$B1104&amp;$C1104,
     UA[GroupStructure],GroupStructure
  )</f>
        <v>0</v>
      </c>
      <c r="AI1104" s="60"/>
      <c r="AJ1104" s="61">
        <f>SUMIFS(
     UA[AmountYTD],
     UA[CompanyShortName],AJ$5,
     UA[Source],Source,
     UA[Year],YearEndYear,
     UA[Month],YearEnd,
     UA[AccountCode],$B1104&amp;$C1104,
     UA[GroupStructure],GroupStructure
  )</f>
        <v>0</v>
      </c>
      <c r="AK1104" s="60"/>
      <c r="AL1104" s="61">
        <f>SUMIFS(
     UA[AmountYTD],
     UA[CompanyShortName],AL$5,
     UA[Source],Source,
     UA[Year],YearEndYear,
     UA[Month],YearEnd,
     UA[AccountCode],$B1104&amp;$C1104,
     UA[GroupStructure],GroupStructure
  )</f>
        <v>0</v>
      </c>
      <c r="AM1104" s="60"/>
      <c r="AN1104" s="61">
        <f>SUMIFS(
     UA[AmountYTD],
     UA[CompanyShortName],AN$5,
     UA[Source],Source,
     UA[Year],YearEndYear,
     UA[Month],YearEnd,
     UA[AccountCode],$B1104&amp;$C1104,
     UA[GroupStructure],GroupStructure
  )</f>
        <v>0</v>
      </c>
      <c r="AO1104" s="60"/>
      <c r="AP1104" s="61">
        <f>SUMIFS(
     UA[AmountYTD],
     UA[CompanyShortName],AP$5,
     UA[Source],Source,
     UA[Year],YearEndYear,
     UA[Month],YearEnd,
     UA[AccountCode],$B1104&amp;$C1104,
     UA[GroupStructure],GroupStructure
  )</f>
        <v>0</v>
      </c>
      <c r="AQ1104" s="60"/>
      <c r="AR1104" s="61">
        <f>SUMIFS(
     UA[AmountYTD],
     UA[CompanyShortName],AR$5,
     UA[Source],Source,
     UA[Year],YearEndYear,
     UA[Month],YearEnd,
     UA[AccountCode],$B1104&amp;$C1104,
     UA[GroupStructure],GroupStructure
  )</f>
        <v>0</v>
      </c>
      <c r="AS1104" s="60"/>
    </row>
    <row r="1105" spans="1:45" ht="17.100000000000001" hidden="1" customHeight="1" outlineLevel="2" x14ac:dyDescent="0.25">
      <c r="D1105" s="4" t="s">
        <v>124</v>
      </c>
      <c r="F1105" s="43">
        <f>F1107-F1104</f>
        <v>0</v>
      </c>
      <c r="H1105" s="43">
        <f t="shared" ref="H1105" si="1430">H1107-H1104</f>
        <v>0</v>
      </c>
      <c r="J1105" s="43">
        <f t="shared" ref="J1105" si="1431">J1107-J1104</f>
        <v>0</v>
      </c>
      <c r="L1105" s="43">
        <f t="shared" ref="L1105" si="1432">L1107-L1104</f>
        <v>0</v>
      </c>
      <c r="N1105" s="43">
        <f t="shared" ref="N1105" si="1433">N1107-N1104</f>
        <v>0</v>
      </c>
      <c r="P1105" s="43">
        <f t="shared" ref="P1105" si="1434">P1107-P1104</f>
        <v>0</v>
      </c>
      <c r="R1105" s="43">
        <f t="shared" ref="R1105" si="1435">R1107-R1104</f>
        <v>0</v>
      </c>
      <c r="T1105" s="43">
        <f t="shared" ref="T1105" si="1436">T1107-T1104</f>
        <v>0</v>
      </c>
      <c r="V1105" s="43">
        <f t="shared" ref="V1105" si="1437">V1107-V1104</f>
        <v>0</v>
      </c>
      <c r="X1105" s="43">
        <f t="shared" ref="X1105" si="1438">X1107-X1104</f>
        <v>0</v>
      </c>
      <c r="Z1105" s="43">
        <f t="shared" ref="Z1105" si="1439">Z1107-Z1104</f>
        <v>0</v>
      </c>
      <c r="AB1105" s="43">
        <f t="shared" ref="AB1105" si="1440">AB1107-AB1104</f>
        <v>0</v>
      </c>
      <c r="AD1105" s="43">
        <f t="shared" ref="AD1105" si="1441">AD1107-AD1104</f>
        <v>0</v>
      </c>
      <c r="AF1105" s="43">
        <f t="shared" ref="AF1105" si="1442">AF1107-AF1104</f>
        <v>0</v>
      </c>
      <c r="AH1105" s="43">
        <f t="shared" ref="AH1105" si="1443">AH1107-AH1104</f>
        <v>0</v>
      </c>
      <c r="AJ1105" s="43">
        <f t="shared" ref="AJ1105" si="1444">AJ1107-AJ1104</f>
        <v>0</v>
      </c>
      <c r="AL1105" s="43">
        <f t="shared" ref="AL1105" si="1445">AL1107-AL1104</f>
        <v>0</v>
      </c>
      <c r="AN1105" s="43">
        <f t="shared" ref="AN1105" si="1446">AN1107-AN1104</f>
        <v>0</v>
      </c>
      <c r="AP1105" s="43">
        <f t="shared" ref="AP1105" si="1447">AP1107-AP1104</f>
        <v>0</v>
      </c>
      <c r="AR1105" s="43">
        <f t="shared" ref="AR1105" si="1448">AR1107-AR1104</f>
        <v>0</v>
      </c>
    </row>
    <row r="1106" spans="1:45" ht="17.100000000000001" hidden="1" customHeight="1" outlineLevel="2" x14ac:dyDescent="0.25"/>
    <row r="1107" spans="1:45" ht="17.100000000000001" hidden="1" customHeight="1" outlineLevel="2" x14ac:dyDescent="0.25">
      <c r="B1107" s="4">
        <f>B1104</f>
        <v>0</v>
      </c>
      <c r="C1107" s="41">
        <v>310</v>
      </c>
      <c r="D1107" s="4" t="str">
        <f>IFERROR(VLOOKUP($B1107&amp;$C1107,GA[],2,FALSE),"")</f>
        <v/>
      </c>
      <c r="F1107" s="43">
        <f>SUMIFS(
     UA[AmountYTD],
     UA[CompanyShortName],F$5,
     UA[Source],Source,
     UA[Year],Year,
     UA[Month],Month,
     UA[AccountCode],$B1107&amp;$C1107,
     UA[GroupStructure],GroupStructure
  )</f>
        <v>0</v>
      </c>
      <c r="H1107" s="43">
        <f>SUMIFS(
     UA[AmountYTD],
     UA[CompanyShortName],H$5,
     UA[Source],Source,
     UA[Year],Year,
     UA[Month],Month,
     UA[AccountCode],$B1107&amp;$C1107,
     UA[GroupStructure],GroupStructure
  )</f>
        <v>0</v>
      </c>
      <c r="J1107" s="43">
        <f>SUMIFS(
     UA[AmountYTD],
     UA[CompanyShortName],J$5,
     UA[Source],Source,
     UA[Year],Year,
     UA[Month],Month,
     UA[AccountCode],$B1107&amp;$C1107,
     UA[GroupStructure],GroupStructure
  )</f>
        <v>0</v>
      </c>
      <c r="L1107" s="43">
        <f>SUMIFS(
     UA[AmountYTD],
     UA[CompanyShortName],L$5,
     UA[Source],Source,
     UA[Year],Year,
     UA[Month],Month,
     UA[AccountCode],$B1107&amp;$C1107,
     UA[GroupStructure],GroupStructure
  )</f>
        <v>0</v>
      </c>
      <c r="N1107" s="43">
        <f>SUMIFS(
     UA[AmountYTD],
     UA[CompanyShortName],N$5,
     UA[Source],Source,
     UA[Year],Year,
     UA[Month],Month,
     UA[AccountCode],$B1107&amp;$C1107,
     UA[GroupStructure],GroupStructure
  )</f>
        <v>0</v>
      </c>
      <c r="P1107" s="43">
        <f>SUMIFS(
     UA[AmountYTD],
     UA[CompanyShortName],P$5,
     UA[Source],Source,
     UA[Year],Year,
     UA[Month],Month,
     UA[AccountCode],$B1107&amp;$C1107,
     UA[GroupStructure],GroupStructure
  )</f>
        <v>0</v>
      </c>
      <c r="R1107" s="43">
        <f>SUMIFS(
     UA[AmountYTD],
     UA[CompanyShortName],R$5,
     UA[Source],Source,
     UA[Year],Year,
     UA[Month],Month,
     UA[AccountCode],$B1107&amp;$C1107,
     UA[GroupStructure],GroupStructure
  )</f>
        <v>0</v>
      </c>
      <c r="T1107" s="43">
        <f>SUMIFS(
     UA[AmountYTD],
     UA[CompanyShortName],T$5,
     UA[Source],Source,
     UA[Year],Year,
     UA[Month],Month,
     UA[AccountCode],$B1107&amp;$C1107,
     UA[GroupStructure],GroupStructure
  )</f>
        <v>0</v>
      </c>
      <c r="V1107" s="43">
        <f>SUMIFS(
     UA[AmountYTD],
     UA[CompanyShortName],V$5,
     UA[Source],Source,
     UA[Year],Year,
     UA[Month],Month,
     UA[AccountCode],$B1107&amp;$C1107,
     UA[GroupStructure],GroupStructure
  )</f>
        <v>0</v>
      </c>
      <c r="X1107" s="43">
        <f>SUMIFS(
     UA[AmountYTD],
     UA[CompanyShortName],X$5,
     UA[Source],Source,
     UA[Year],Year,
     UA[Month],Month,
     UA[AccountCode],$B1107&amp;$C1107,
     UA[GroupStructure],GroupStructure
  )</f>
        <v>0</v>
      </c>
      <c r="Z1107" s="43">
        <f>SUMIFS(
     UA[AmountYTD],
     UA[CompanyShortName],Z$5,
     UA[Source],Source,
     UA[Year],Year,
     UA[Month],Month,
     UA[AccountCode],$B1107&amp;$C1107,
     UA[GroupStructure],GroupStructure
  )</f>
        <v>0</v>
      </c>
      <c r="AB1107" s="43">
        <f>SUMIFS(
     UA[AmountYTD],
     UA[CompanyShortName],AB$5,
     UA[Source],Source,
     UA[Year],Year,
     UA[Month],Month,
     UA[AccountCode],$B1107&amp;$C1107,
     UA[GroupStructure],GroupStructure
  )</f>
        <v>0</v>
      </c>
      <c r="AD1107" s="43">
        <f>SUMIFS(
     UA[AmountYTD],
     UA[CompanyShortName],AD$5,
     UA[Source],Source,
     UA[Year],Year,
     UA[Month],Month,
     UA[AccountCode],$B1107&amp;$C1107,
     UA[GroupStructure],GroupStructure
  )</f>
        <v>0</v>
      </c>
      <c r="AF1107" s="43">
        <f>SUMIFS(
     UA[AmountYTD],
     UA[CompanyShortName],AF$5,
     UA[Source],Source,
     UA[Year],Year,
     UA[Month],Month,
     UA[AccountCode],$B1107&amp;$C1107,
     UA[GroupStructure],GroupStructure
  )</f>
        <v>0</v>
      </c>
      <c r="AH1107" s="43">
        <f>SUMIFS(
     UA[AmountYTD],
     UA[CompanyShortName],AH$5,
     UA[Source],Source,
     UA[Year],Year,
     UA[Month],Month,
     UA[AccountCode],$B1107&amp;$C1107,
     UA[GroupStructure],GroupStructure
  )</f>
        <v>0</v>
      </c>
      <c r="AJ1107" s="43">
        <f>SUMIFS(
     UA[AmountYTD],
     UA[CompanyShortName],AJ$5,
     UA[Source],Source,
     UA[Year],Year,
     UA[Month],Month,
     UA[AccountCode],$B1107&amp;$C1107,
     UA[GroupStructure],GroupStructure
  )</f>
        <v>0</v>
      </c>
      <c r="AL1107" s="43">
        <f>SUMIFS(
     UA[AmountYTD],
     UA[CompanyShortName],AL$5,
     UA[Source],Source,
     UA[Year],Year,
     UA[Month],Month,
     UA[AccountCode],$B1107&amp;$C1107,
     UA[GroupStructure],GroupStructure
  )</f>
        <v>0</v>
      </c>
      <c r="AN1107" s="43">
        <f>SUMIFS(
     UA[AmountYTD],
     UA[CompanyShortName],AN$5,
     UA[Source],Source,
     UA[Year],Year,
     UA[Month],Month,
     UA[AccountCode],$B1107&amp;$C1107,
     UA[GroupStructure],GroupStructure
  )</f>
        <v>0</v>
      </c>
      <c r="AP1107" s="43">
        <f>SUMIFS(
     UA[AmountYTD],
     UA[CompanyShortName],AP$5,
     UA[Source],Source,
     UA[Year],Year,
     UA[Month],Month,
     UA[AccountCode],$B1107&amp;$C1107,
     UA[GroupStructure],GroupStructure
  )</f>
        <v>0</v>
      </c>
      <c r="AR1107" s="43">
        <f>SUMIFS(
     UA[AmountYTD],
     UA[CompanyShortName],AR$5,
     UA[Source],Source,
     UA[Year],Year,
     UA[Month],Month,
     UA[AccountCode],$B1107&amp;$C1107,
     UA[GroupStructure],GroupStructure
  )</f>
        <v>0</v>
      </c>
    </row>
    <row r="1108" spans="1:45" ht="17.100000000000001" hidden="1" customHeight="1" outlineLevel="2" x14ac:dyDescent="0.25">
      <c r="B1108" s="4">
        <f t="shared" ref="B1108:B1112" si="1449">B1107</f>
        <v>0</v>
      </c>
      <c r="C1108" s="4">
        <f>C1107+10</f>
        <v>320</v>
      </c>
      <c r="D1108" s="4" t="str">
        <f>IFERROR(VLOOKUP($B1108&amp;$C1108,GA[],2,FALSE),"")</f>
        <v/>
      </c>
      <c r="F1108" s="43">
        <f>SUMIFS(
     UA[AmountYTD],
     UA[CompanyShortName],F$5,
     UA[Source],Source,
     UA[Year],Year,
     UA[Month],Month,
     UA[AccountCode],$B1108&amp;$C1108,
     UA[GroupStructure],GroupStructure
  )</f>
        <v>0</v>
      </c>
      <c r="H1108" s="43">
        <f>SUMIFS(
     UA[AmountYTD],
     UA[CompanyShortName],H$5,
     UA[Source],Source,
     UA[Year],Year,
     UA[Month],Month,
     UA[AccountCode],$B1108&amp;$C1108,
     UA[GroupStructure],GroupStructure
  )</f>
        <v>0</v>
      </c>
      <c r="J1108" s="43">
        <f>SUMIFS(
     UA[AmountYTD],
     UA[CompanyShortName],J$5,
     UA[Source],Source,
     UA[Year],Year,
     UA[Month],Month,
     UA[AccountCode],$B1108&amp;$C1108,
     UA[GroupStructure],GroupStructure
  )</f>
        <v>0</v>
      </c>
      <c r="L1108" s="43">
        <f>SUMIFS(
     UA[AmountYTD],
     UA[CompanyShortName],L$5,
     UA[Source],Source,
     UA[Year],Year,
     UA[Month],Month,
     UA[AccountCode],$B1108&amp;$C1108,
     UA[GroupStructure],GroupStructure
  )</f>
        <v>0</v>
      </c>
      <c r="N1108" s="43">
        <f>SUMIFS(
     UA[AmountYTD],
     UA[CompanyShortName],N$5,
     UA[Source],Source,
     UA[Year],Year,
     UA[Month],Month,
     UA[AccountCode],$B1108&amp;$C1108,
     UA[GroupStructure],GroupStructure
  )</f>
        <v>0</v>
      </c>
      <c r="P1108" s="43">
        <f>SUMIFS(
     UA[AmountYTD],
     UA[CompanyShortName],P$5,
     UA[Source],Source,
     UA[Year],Year,
     UA[Month],Month,
     UA[AccountCode],$B1108&amp;$C1108,
     UA[GroupStructure],GroupStructure
  )</f>
        <v>0</v>
      </c>
      <c r="R1108" s="43">
        <f>SUMIFS(
     UA[AmountYTD],
     UA[CompanyShortName],R$5,
     UA[Source],Source,
     UA[Year],Year,
     UA[Month],Month,
     UA[AccountCode],$B1108&amp;$C1108,
     UA[GroupStructure],GroupStructure
  )</f>
        <v>0</v>
      </c>
      <c r="T1108" s="43">
        <f>SUMIFS(
     UA[AmountYTD],
     UA[CompanyShortName],T$5,
     UA[Source],Source,
     UA[Year],Year,
     UA[Month],Month,
     UA[AccountCode],$B1108&amp;$C1108,
     UA[GroupStructure],GroupStructure
  )</f>
        <v>0</v>
      </c>
      <c r="V1108" s="43">
        <f>SUMIFS(
     UA[AmountYTD],
     UA[CompanyShortName],V$5,
     UA[Source],Source,
     UA[Year],Year,
     UA[Month],Month,
     UA[AccountCode],$B1108&amp;$C1108,
     UA[GroupStructure],GroupStructure
  )</f>
        <v>0</v>
      </c>
      <c r="X1108" s="43">
        <f>SUMIFS(
     UA[AmountYTD],
     UA[CompanyShortName],X$5,
     UA[Source],Source,
     UA[Year],Year,
     UA[Month],Month,
     UA[AccountCode],$B1108&amp;$C1108,
     UA[GroupStructure],GroupStructure
  )</f>
        <v>0</v>
      </c>
      <c r="Z1108" s="43">
        <f>SUMIFS(
     UA[AmountYTD],
     UA[CompanyShortName],Z$5,
     UA[Source],Source,
     UA[Year],Year,
     UA[Month],Month,
     UA[AccountCode],$B1108&amp;$C1108,
     UA[GroupStructure],GroupStructure
  )</f>
        <v>0</v>
      </c>
      <c r="AB1108" s="43">
        <f>SUMIFS(
     UA[AmountYTD],
     UA[CompanyShortName],AB$5,
     UA[Source],Source,
     UA[Year],Year,
     UA[Month],Month,
     UA[AccountCode],$B1108&amp;$C1108,
     UA[GroupStructure],GroupStructure
  )</f>
        <v>0</v>
      </c>
      <c r="AD1108" s="43">
        <f>SUMIFS(
     UA[AmountYTD],
     UA[CompanyShortName],AD$5,
     UA[Source],Source,
     UA[Year],Year,
     UA[Month],Month,
     UA[AccountCode],$B1108&amp;$C1108,
     UA[GroupStructure],GroupStructure
  )</f>
        <v>0</v>
      </c>
      <c r="AF1108" s="43">
        <f>SUMIFS(
     UA[AmountYTD],
     UA[CompanyShortName],AF$5,
     UA[Source],Source,
     UA[Year],Year,
     UA[Month],Month,
     UA[AccountCode],$B1108&amp;$C1108,
     UA[GroupStructure],GroupStructure
  )</f>
        <v>0</v>
      </c>
      <c r="AH1108" s="43">
        <f>SUMIFS(
     UA[AmountYTD],
     UA[CompanyShortName],AH$5,
     UA[Source],Source,
     UA[Year],Year,
     UA[Month],Month,
     UA[AccountCode],$B1108&amp;$C1108,
     UA[GroupStructure],GroupStructure
  )</f>
        <v>0</v>
      </c>
      <c r="AJ1108" s="43">
        <f>SUMIFS(
     UA[AmountYTD],
     UA[CompanyShortName],AJ$5,
     UA[Source],Source,
     UA[Year],Year,
     UA[Month],Month,
     UA[AccountCode],$B1108&amp;$C1108,
     UA[GroupStructure],GroupStructure
  )</f>
        <v>0</v>
      </c>
      <c r="AL1108" s="43">
        <f>SUMIFS(
     UA[AmountYTD],
     UA[CompanyShortName],AL$5,
     UA[Source],Source,
     UA[Year],Year,
     UA[Month],Month,
     UA[AccountCode],$B1108&amp;$C1108,
     UA[GroupStructure],GroupStructure
  )</f>
        <v>0</v>
      </c>
      <c r="AN1108" s="43">
        <f>SUMIFS(
     UA[AmountYTD],
     UA[CompanyShortName],AN$5,
     UA[Source],Source,
     UA[Year],Year,
     UA[Month],Month,
     UA[AccountCode],$B1108&amp;$C1108,
     UA[GroupStructure],GroupStructure
  )</f>
        <v>0</v>
      </c>
      <c r="AP1108" s="43">
        <f>SUMIFS(
     UA[AmountYTD],
     UA[CompanyShortName],AP$5,
     UA[Source],Source,
     UA[Year],Year,
     UA[Month],Month,
     UA[AccountCode],$B1108&amp;$C1108,
     UA[GroupStructure],GroupStructure
  )</f>
        <v>0</v>
      </c>
      <c r="AR1108" s="43">
        <f>SUMIFS(
     UA[AmountYTD],
     UA[CompanyShortName],AR$5,
     UA[Source],Source,
     UA[Year],Year,
     UA[Month],Month,
     UA[AccountCode],$B1108&amp;$C1108,
     UA[GroupStructure],GroupStructure
  )</f>
        <v>0</v>
      </c>
    </row>
    <row r="1109" spans="1:45" ht="17.100000000000001" hidden="1" customHeight="1" outlineLevel="2" x14ac:dyDescent="0.25">
      <c r="B1109" s="4">
        <f t="shared" si="1449"/>
        <v>0</v>
      </c>
      <c r="C1109" s="4">
        <f>C1108+10</f>
        <v>330</v>
      </c>
      <c r="D1109" s="4" t="str">
        <f>IFERROR(VLOOKUP($B1109&amp;$C1109,GA[],2,FALSE),"")</f>
        <v/>
      </c>
      <c r="F1109" s="43">
        <f>SUMIFS(
     UA[AmountYTD],
     UA[CompanyShortName],F$5,
     UA[Source],Source,
     UA[Year],Year,
     UA[Month],Month,
     UA[AccountCode],$B1109&amp;$C1109,
     UA[GroupStructure],GroupStructure
  )</f>
        <v>0</v>
      </c>
      <c r="H1109" s="43">
        <f>SUMIFS(
     UA[AmountYTD],
     UA[CompanyShortName],H$5,
     UA[Source],Source,
     UA[Year],Year,
     UA[Month],Month,
     UA[AccountCode],$B1109&amp;$C1109,
     UA[GroupStructure],GroupStructure
  )</f>
        <v>0</v>
      </c>
      <c r="J1109" s="43">
        <f>SUMIFS(
     UA[AmountYTD],
     UA[CompanyShortName],J$5,
     UA[Source],Source,
     UA[Year],Year,
     UA[Month],Month,
     UA[AccountCode],$B1109&amp;$C1109,
     UA[GroupStructure],GroupStructure
  )</f>
        <v>0</v>
      </c>
      <c r="L1109" s="43">
        <f>SUMIFS(
     UA[AmountYTD],
     UA[CompanyShortName],L$5,
     UA[Source],Source,
     UA[Year],Year,
     UA[Month],Month,
     UA[AccountCode],$B1109&amp;$C1109,
     UA[GroupStructure],GroupStructure
  )</f>
        <v>0</v>
      </c>
      <c r="N1109" s="43">
        <f>SUMIFS(
     UA[AmountYTD],
     UA[CompanyShortName],N$5,
     UA[Source],Source,
     UA[Year],Year,
     UA[Month],Month,
     UA[AccountCode],$B1109&amp;$C1109,
     UA[GroupStructure],GroupStructure
  )</f>
        <v>0</v>
      </c>
      <c r="P1109" s="43">
        <f>SUMIFS(
     UA[AmountYTD],
     UA[CompanyShortName],P$5,
     UA[Source],Source,
     UA[Year],Year,
     UA[Month],Month,
     UA[AccountCode],$B1109&amp;$C1109,
     UA[GroupStructure],GroupStructure
  )</f>
        <v>0</v>
      </c>
      <c r="R1109" s="43">
        <f>SUMIFS(
     UA[AmountYTD],
     UA[CompanyShortName],R$5,
     UA[Source],Source,
     UA[Year],Year,
     UA[Month],Month,
     UA[AccountCode],$B1109&amp;$C1109,
     UA[GroupStructure],GroupStructure
  )</f>
        <v>0</v>
      </c>
      <c r="T1109" s="43">
        <f>SUMIFS(
     UA[AmountYTD],
     UA[CompanyShortName],T$5,
     UA[Source],Source,
     UA[Year],Year,
     UA[Month],Month,
     UA[AccountCode],$B1109&amp;$C1109,
     UA[GroupStructure],GroupStructure
  )</f>
        <v>0</v>
      </c>
      <c r="V1109" s="43">
        <f>SUMIFS(
     UA[AmountYTD],
     UA[CompanyShortName],V$5,
     UA[Source],Source,
     UA[Year],Year,
     UA[Month],Month,
     UA[AccountCode],$B1109&amp;$C1109,
     UA[GroupStructure],GroupStructure
  )</f>
        <v>0</v>
      </c>
      <c r="X1109" s="43">
        <f>SUMIFS(
     UA[AmountYTD],
     UA[CompanyShortName],X$5,
     UA[Source],Source,
     UA[Year],Year,
     UA[Month],Month,
     UA[AccountCode],$B1109&amp;$C1109,
     UA[GroupStructure],GroupStructure
  )</f>
        <v>0</v>
      </c>
      <c r="Z1109" s="43">
        <f>SUMIFS(
     UA[AmountYTD],
     UA[CompanyShortName],Z$5,
     UA[Source],Source,
     UA[Year],Year,
     UA[Month],Month,
     UA[AccountCode],$B1109&amp;$C1109,
     UA[GroupStructure],GroupStructure
  )</f>
        <v>0</v>
      </c>
      <c r="AB1109" s="43">
        <f>SUMIFS(
     UA[AmountYTD],
     UA[CompanyShortName],AB$5,
     UA[Source],Source,
     UA[Year],Year,
     UA[Month],Month,
     UA[AccountCode],$B1109&amp;$C1109,
     UA[GroupStructure],GroupStructure
  )</f>
        <v>0</v>
      </c>
      <c r="AD1109" s="43">
        <f>SUMIFS(
     UA[AmountYTD],
     UA[CompanyShortName],AD$5,
     UA[Source],Source,
     UA[Year],Year,
     UA[Month],Month,
     UA[AccountCode],$B1109&amp;$C1109,
     UA[GroupStructure],GroupStructure
  )</f>
        <v>0</v>
      </c>
      <c r="AF1109" s="43">
        <f>SUMIFS(
     UA[AmountYTD],
     UA[CompanyShortName],AF$5,
     UA[Source],Source,
     UA[Year],Year,
     UA[Month],Month,
     UA[AccountCode],$B1109&amp;$C1109,
     UA[GroupStructure],GroupStructure
  )</f>
        <v>0</v>
      </c>
      <c r="AH1109" s="43">
        <f>SUMIFS(
     UA[AmountYTD],
     UA[CompanyShortName],AH$5,
     UA[Source],Source,
     UA[Year],Year,
     UA[Month],Month,
     UA[AccountCode],$B1109&amp;$C1109,
     UA[GroupStructure],GroupStructure
  )</f>
        <v>0</v>
      </c>
      <c r="AJ1109" s="43">
        <f>SUMIFS(
     UA[AmountYTD],
     UA[CompanyShortName],AJ$5,
     UA[Source],Source,
     UA[Year],Year,
     UA[Month],Month,
     UA[AccountCode],$B1109&amp;$C1109,
     UA[GroupStructure],GroupStructure
  )</f>
        <v>0</v>
      </c>
      <c r="AL1109" s="43">
        <f>SUMIFS(
     UA[AmountYTD],
     UA[CompanyShortName],AL$5,
     UA[Source],Source,
     UA[Year],Year,
     UA[Month],Month,
     UA[AccountCode],$B1109&amp;$C1109,
     UA[GroupStructure],GroupStructure
  )</f>
        <v>0</v>
      </c>
      <c r="AN1109" s="43">
        <f>SUMIFS(
     UA[AmountYTD],
     UA[CompanyShortName],AN$5,
     UA[Source],Source,
     UA[Year],Year,
     UA[Month],Month,
     UA[AccountCode],$B1109&amp;$C1109,
     UA[GroupStructure],GroupStructure
  )</f>
        <v>0</v>
      </c>
      <c r="AP1109" s="43">
        <f>SUMIFS(
     UA[AmountYTD],
     UA[CompanyShortName],AP$5,
     UA[Source],Source,
     UA[Year],Year,
     UA[Month],Month,
     UA[AccountCode],$B1109&amp;$C1109,
     UA[GroupStructure],GroupStructure
  )</f>
        <v>0</v>
      </c>
      <c r="AR1109" s="43">
        <f>SUMIFS(
     UA[AmountYTD],
     UA[CompanyShortName],AR$5,
     UA[Source],Source,
     UA[Year],Year,
     UA[Month],Month,
     UA[AccountCode],$B1109&amp;$C1109,
     UA[GroupStructure],GroupStructure
  )</f>
        <v>0</v>
      </c>
    </row>
    <row r="1110" spans="1:45" ht="17.100000000000001" hidden="1" customHeight="1" outlineLevel="2" x14ac:dyDescent="0.25">
      <c r="B1110" s="4">
        <f t="shared" si="1449"/>
        <v>0</v>
      </c>
      <c r="C1110" s="4">
        <f>C1109+10</f>
        <v>340</v>
      </c>
      <c r="D1110" s="4" t="str">
        <f>IFERROR(VLOOKUP($B1110&amp;$C1110,GA[],2,FALSE),"")</f>
        <v/>
      </c>
      <c r="F1110" s="43">
        <f>SUMIFS(
     UA[AmountYTD],
     UA[CompanyShortName],F$5,
     UA[Source],Source,
     UA[Year],Year,
     UA[Month],Month,
     UA[AccountCode],$B1110&amp;$C1110,
     UA[GroupStructure],GroupStructure
  )</f>
        <v>0</v>
      </c>
      <c r="H1110" s="43">
        <f>SUMIFS(
     UA[AmountYTD],
     UA[CompanyShortName],H$5,
     UA[Source],Source,
     UA[Year],Year,
     UA[Month],Month,
     UA[AccountCode],$B1110&amp;$C1110,
     UA[GroupStructure],GroupStructure
  )</f>
        <v>0</v>
      </c>
      <c r="J1110" s="43">
        <f>SUMIFS(
     UA[AmountYTD],
     UA[CompanyShortName],J$5,
     UA[Source],Source,
     UA[Year],Year,
     UA[Month],Month,
     UA[AccountCode],$B1110&amp;$C1110,
     UA[GroupStructure],GroupStructure
  )</f>
        <v>0</v>
      </c>
      <c r="L1110" s="43">
        <f>SUMIFS(
     UA[AmountYTD],
     UA[CompanyShortName],L$5,
     UA[Source],Source,
     UA[Year],Year,
     UA[Month],Month,
     UA[AccountCode],$B1110&amp;$C1110,
     UA[GroupStructure],GroupStructure
  )</f>
        <v>0</v>
      </c>
      <c r="N1110" s="43">
        <f>SUMIFS(
     UA[AmountYTD],
     UA[CompanyShortName],N$5,
     UA[Source],Source,
     UA[Year],Year,
     UA[Month],Month,
     UA[AccountCode],$B1110&amp;$C1110,
     UA[GroupStructure],GroupStructure
  )</f>
        <v>0</v>
      </c>
      <c r="P1110" s="43">
        <f>SUMIFS(
     UA[AmountYTD],
     UA[CompanyShortName],P$5,
     UA[Source],Source,
     UA[Year],Year,
     UA[Month],Month,
     UA[AccountCode],$B1110&amp;$C1110,
     UA[GroupStructure],GroupStructure
  )</f>
        <v>0</v>
      </c>
      <c r="R1110" s="43">
        <f>SUMIFS(
     UA[AmountYTD],
     UA[CompanyShortName],R$5,
     UA[Source],Source,
     UA[Year],Year,
     UA[Month],Month,
     UA[AccountCode],$B1110&amp;$C1110,
     UA[GroupStructure],GroupStructure
  )</f>
        <v>0</v>
      </c>
      <c r="T1110" s="43">
        <f>SUMIFS(
     UA[AmountYTD],
     UA[CompanyShortName],T$5,
     UA[Source],Source,
     UA[Year],Year,
     UA[Month],Month,
     UA[AccountCode],$B1110&amp;$C1110,
     UA[GroupStructure],GroupStructure
  )</f>
        <v>0</v>
      </c>
      <c r="V1110" s="43">
        <f>SUMIFS(
     UA[AmountYTD],
     UA[CompanyShortName],V$5,
     UA[Source],Source,
     UA[Year],Year,
     UA[Month],Month,
     UA[AccountCode],$B1110&amp;$C1110,
     UA[GroupStructure],GroupStructure
  )</f>
        <v>0</v>
      </c>
      <c r="X1110" s="43">
        <f>SUMIFS(
     UA[AmountYTD],
     UA[CompanyShortName],X$5,
     UA[Source],Source,
     UA[Year],Year,
     UA[Month],Month,
     UA[AccountCode],$B1110&amp;$C1110,
     UA[GroupStructure],GroupStructure
  )</f>
        <v>0</v>
      </c>
      <c r="Z1110" s="43">
        <f>SUMIFS(
     UA[AmountYTD],
     UA[CompanyShortName],Z$5,
     UA[Source],Source,
     UA[Year],Year,
     UA[Month],Month,
     UA[AccountCode],$B1110&amp;$C1110,
     UA[GroupStructure],GroupStructure
  )</f>
        <v>0</v>
      </c>
      <c r="AB1110" s="43">
        <f>SUMIFS(
     UA[AmountYTD],
     UA[CompanyShortName],AB$5,
     UA[Source],Source,
     UA[Year],Year,
     UA[Month],Month,
     UA[AccountCode],$B1110&amp;$C1110,
     UA[GroupStructure],GroupStructure
  )</f>
        <v>0</v>
      </c>
      <c r="AD1110" s="43">
        <f>SUMIFS(
     UA[AmountYTD],
     UA[CompanyShortName],AD$5,
     UA[Source],Source,
     UA[Year],Year,
     UA[Month],Month,
     UA[AccountCode],$B1110&amp;$C1110,
     UA[GroupStructure],GroupStructure
  )</f>
        <v>0</v>
      </c>
      <c r="AF1110" s="43">
        <f>SUMIFS(
     UA[AmountYTD],
     UA[CompanyShortName],AF$5,
     UA[Source],Source,
     UA[Year],Year,
     UA[Month],Month,
     UA[AccountCode],$B1110&amp;$C1110,
     UA[GroupStructure],GroupStructure
  )</f>
        <v>0</v>
      </c>
      <c r="AH1110" s="43">
        <f>SUMIFS(
     UA[AmountYTD],
     UA[CompanyShortName],AH$5,
     UA[Source],Source,
     UA[Year],Year,
     UA[Month],Month,
     UA[AccountCode],$B1110&amp;$C1110,
     UA[GroupStructure],GroupStructure
  )</f>
        <v>0</v>
      </c>
      <c r="AJ1110" s="43">
        <f>SUMIFS(
     UA[AmountYTD],
     UA[CompanyShortName],AJ$5,
     UA[Source],Source,
     UA[Year],Year,
     UA[Month],Month,
     UA[AccountCode],$B1110&amp;$C1110,
     UA[GroupStructure],GroupStructure
  )</f>
        <v>0</v>
      </c>
      <c r="AL1110" s="43">
        <f>SUMIFS(
     UA[AmountYTD],
     UA[CompanyShortName],AL$5,
     UA[Source],Source,
     UA[Year],Year,
     UA[Month],Month,
     UA[AccountCode],$B1110&amp;$C1110,
     UA[GroupStructure],GroupStructure
  )</f>
        <v>0</v>
      </c>
      <c r="AN1110" s="43">
        <f>SUMIFS(
     UA[AmountYTD],
     UA[CompanyShortName],AN$5,
     UA[Source],Source,
     UA[Year],Year,
     UA[Month],Month,
     UA[AccountCode],$B1110&amp;$C1110,
     UA[GroupStructure],GroupStructure
  )</f>
        <v>0</v>
      </c>
      <c r="AP1110" s="43">
        <f>SUMIFS(
     UA[AmountYTD],
     UA[CompanyShortName],AP$5,
     UA[Source],Source,
     UA[Year],Year,
     UA[Month],Month,
     UA[AccountCode],$B1110&amp;$C1110,
     UA[GroupStructure],GroupStructure
  )</f>
        <v>0</v>
      </c>
      <c r="AR1110" s="43">
        <f>SUMIFS(
     UA[AmountYTD],
     UA[CompanyShortName],AR$5,
     UA[Source],Source,
     UA[Year],Year,
     UA[Month],Month,
     UA[AccountCode],$B1110&amp;$C1110,
     UA[GroupStructure],GroupStructure
  )</f>
        <v>0</v>
      </c>
    </row>
    <row r="1111" spans="1:45" ht="17.100000000000001" hidden="1" customHeight="1" outlineLevel="2" x14ac:dyDescent="0.25">
      <c r="B1111" s="4">
        <f t="shared" si="1449"/>
        <v>0</v>
      </c>
      <c r="C1111" s="4">
        <f>C1110+10</f>
        <v>350</v>
      </c>
      <c r="D1111" s="4" t="str">
        <f>IFERROR(VLOOKUP($B1111&amp;$C1111,GA[],2,FALSE),"")</f>
        <v/>
      </c>
      <c r="F1111" s="43">
        <f>SUMIFS(
     UA[AmountYTD],
     UA[CompanyShortName],F$5,
     UA[Source],Source,
     UA[Year],Year,
     UA[Month],Month,
     UA[AccountCode],$B1111&amp;$C1111,
     UA[GroupStructure],GroupStructure
  )</f>
        <v>0</v>
      </c>
      <c r="H1111" s="43">
        <f>SUMIFS(
     UA[AmountYTD],
     UA[CompanyShortName],H$5,
     UA[Source],Source,
     UA[Year],Year,
     UA[Month],Month,
     UA[AccountCode],$B1111&amp;$C1111,
     UA[GroupStructure],GroupStructure
  )</f>
        <v>0</v>
      </c>
      <c r="J1111" s="43">
        <f>SUMIFS(
     UA[AmountYTD],
     UA[CompanyShortName],J$5,
     UA[Source],Source,
     UA[Year],Year,
     UA[Month],Month,
     UA[AccountCode],$B1111&amp;$C1111,
     UA[GroupStructure],GroupStructure
  )</f>
        <v>0</v>
      </c>
      <c r="L1111" s="43">
        <f>SUMIFS(
     UA[AmountYTD],
     UA[CompanyShortName],L$5,
     UA[Source],Source,
     UA[Year],Year,
     UA[Month],Month,
     UA[AccountCode],$B1111&amp;$C1111,
     UA[GroupStructure],GroupStructure
  )</f>
        <v>0</v>
      </c>
      <c r="N1111" s="43">
        <f>SUMIFS(
     UA[AmountYTD],
     UA[CompanyShortName],N$5,
     UA[Source],Source,
     UA[Year],Year,
     UA[Month],Month,
     UA[AccountCode],$B1111&amp;$C1111,
     UA[GroupStructure],GroupStructure
  )</f>
        <v>0</v>
      </c>
      <c r="P1111" s="43">
        <f>SUMIFS(
     UA[AmountYTD],
     UA[CompanyShortName],P$5,
     UA[Source],Source,
     UA[Year],Year,
     UA[Month],Month,
     UA[AccountCode],$B1111&amp;$C1111,
     UA[GroupStructure],GroupStructure
  )</f>
        <v>0</v>
      </c>
      <c r="R1111" s="43">
        <f>SUMIFS(
     UA[AmountYTD],
     UA[CompanyShortName],R$5,
     UA[Source],Source,
     UA[Year],Year,
     UA[Month],Month,
     UA[AccountCode],$B1111&amp;$C1111,
     UA[GroupStructure],GroupStructure
  )</f>
        <v>0</v>
      </c>
      <c r="T1111" s="43">
        <f>SUMIFS(
     UA[AmountYTD],
     UA[CompanyShortName],T$5,
     UA[Source],Source,
     UA[Year],Year,
     UA[Month],Month,
     UA[AccountCode],$B1111&amp;$C1111,
     UA[GroupStructure],GroupStructure
  )</f>
        <v>0</v>
      </c>
      <c r="V1111" s="43">
        <f>SUMIFS(
     UA[AmountYTD],
     UA[CompanyShortName],V$5,
     UA[Source],Source,
     UA[Year],Year,
     UA[Month],Month,
     UA[AccountCode],$B1111&amp;$C1111,
     UA[GroupStructure],GroupStructure
  )</f>
        <v>0</v>
      </c>
      <c r="X1111" s="43">
        <f>SUMIFS(
     UA[AmountYTD],
     UA[CompanyShortName],X$5,
     UA[Source],Source,
     UA[Year],Year,
     UA[Month],Month,
     UA[AccountCode],$B1111&amp;$C1111,
     UA[GroupStructure],GroupStructure
  )</f>
        <v>0</v>
      </c>
      <c r="Z1111" s="43">
        <f>SUMIFS(
     UA[AmountYTD],
     UA[CompanyShortName],Z$5,
     UA[Source],Source,
     UA[Year],Year,
     UA[Month],Month,
     UA[AccountCode],$B1111&amp;$C1111,
     UA[GroupStructure],GroupStructure
  )</f>
        <v>0</v>
      </c>
      <c r="AB1111" s="43">
        <f>SUMIFS(
     UA[AmountYTD],
     UA[CompanyShortName],AB$5,
     UA[Source],Source,
     UA[Year],Year,
     UA[Month],Month,
     UA[AccountCode],$B1111&amp;$C1111,
     UA[GroupStructure],GroupStructure
  )</f>
        <v>0</v>
      </c>
      <c r="AD1111" s="43">
        <f>SUMIFS(
     UA[AmountYTD],
     UA[CompanyShortName],AD$5,
     UA[Source],Source,
     UA[Year],Year,
     UA[Month],Month,
     UA[AccountCode],$B1111&amp;$C1111,
     UA[GroupStructure],GroupStructure
  )</f>
        <v>0</v>
      </c>
      <c r="AF1111" s="43">
        <f>SUMIFS(
     UA[AmountYTD],
     UA[CompanyShortName],AF$5,
     UA[Source],Source,
     UA[Year],Year,
     UA[Month],Month,
     UA[AccountCode],$B1111&amp;$C1111,
     UA[GroupStructure],GroupStructure
  )</f>
        <v>0</v>
      </c>
      <c r="AH1111" s="43">
        <f>SUMIFS(
     UA[AmountYTD],
     UA[CompanyShortName],AH$5,
     UA[Source],Source,
     UA[Year],Year,
     UA[Month],Month,
     UA[AccountCode],$B1111&amp;$C1111,
     UA[GroupStructure],GroupStructure
  )</f>
        <v>0</v>
      </c>
      <c r="AJ1111" s="43">
        <f>SUMIFS(
     UA[AmountYTD],
     UA[CompanyShortName],AJ$5,
     UA[Source],Source,
     UA[Year],Year,
     UA[Month],Month,
     UA[AccountCode],$B1111&amp;$C1111,
     UA[GroupStructure],GroupStructure
  )</f>
        <v>0</v>
      </c>
      <c r="AL1111" s="43">
        <f>SUMIFS(
     UA[AmountYTD],
     UA[CompanyShortName],AL$5,
     UA[Source],Source,
     UA[Year],Year,
     UA[Month],Month,
     UA[AccountCode],$B1111&amp;$C1111,
     UA[GroupStructure],GroupStructure
  )</f>
        <v>0</v>
      </c>
      <c r="AN1111" s="43">
        <f>SUMIFS(
     UA[AmountYTD],
     UA[CompanyShortName],AN$5,
     UA[Source],Source,
     UA[Year],Year,
     UA[Month],Month,
     UA[AccountCode],$B1111&amp;$C1111,
     UA[GroupStructure],GroupStructure
  )</f>
        <v>0</v>
      </c>
      <c r="AP1111" s="43">
        <f>SUMIFS(
     UA[AmountYTD],
     UA[CompanyShortName],AP$5,
     UA[Source],Source,
     UA[Year],Year,
     UA[Month],Month,
     UA[AccountCode],$B1111&amp;$C1111,
     UA[GroupStructure],GroupStructure
  )</f>
        <v>0</v>
      </c>
      <c r="AR1111" s="43">
        <f>SUMIFS(
     UA[AmountYTD],
     UA[CompanyShortName],AR$5,
     UA[Source],Source,
     UA[Year],Year,
     UA[Month],Month,
     UA[AccountCode],$B1111&amp;$C1111,
     UA[GroupStructure],GroupStructure
  )</f>
        <v>0</v>
      </c>
    </row>
    <row r="1112" spans="1:45" ht="17.100000000000001" hidden="1" customHeight="1" outlineLevel="2" x14ac:dyDescent="0.25">
      <c r="B1112" s="4">
        <f t="shared" si="1449"/>
        <v>0</v>
      </c>
      <c r="C1112" s="4">
        <f>C1111+10</f>
        <v>360</v>
      </c>
      <c r="D1112" s="4" t="str">
        <f>IFERROR(VLOOKUP($B1112&amp;$C1112,GA[],2,FALSE),"")</f>
        <v/>
      </c>
      <c r="F1112" s="43">
        <f>SUMIFS(
     UA[AmountYTD],
     UA[CompanyShortName],F$5,
     UA[Source],Source,
     UA[Year],Year,
     UA[Month],Month,
     UA[AccountCode],$B1112&amp;$C1112,
     UA[GroupStructure],GroupStructure
  )</f>
        <v>0</v>
      </c>
      <c r="H1112" s="43">
        <f>SUMIFS(
     UA[AmountYTD],
     UA[CompanyShortName],H$5,
     UA[Source],Source,
     UA[Year],Year,
     UA[Month],Month,
     UA[AccountCode],$B1112&amp;$C1112,
     UA[GroupStructure],GroupStructure
  )</f>
        <v>0</v>
      </c>
      <c r="J1112" s="43">
        <f>SUMIFS(
     UA[AmountYTD],
     UA[CompanyShortName],J$5,
     UA[Source],Source,
     UA[Year],Year,
     UA[Month],Month,
     UA[AccountCode],$B1112&amp;$C1112,
     UA[GroupStructure],GroupStructure
  )</f>
        <v>0</v>
      </c>
      <c r="L1112" s="43">
        <f>SUMIFS(
     UA[AmountYTD],
     UA[CompanyShortName],L$5,
     UA[Source],Source,
     UA[Year],Year,
     UA[Month],Month,
     UA[AccountCode],$B1112&amp;$C1112,
     UA[GroupStructure],GroupStructure
  )</f>
        <v>0</v>
      </c>
      <c r="N1112" s="43">
        <f>SUMIFS(
     UA[AmountYTD],
     UA[CompanyShortName],N$5,
     UA[Source],Source,
     UA[Year],Year,
     UA[Month],Month,
     UA[AccountCode],$B1112&amp;$C1112,
     UA[GroupStructure],GroupStructure
  )</f>
        <v>0</v>
      </c>
      <c r="P1112" s="43">
        <f>SUMIFS(
     UA[AmountYTD],
     UA[CompanyShortName],P$5,
     UA[Source],Source,
     UA[Year],Year,
     UA[Month],Month,
     UA[AccountCode],$B1112&amp;$C1112,
     UA[GroupStructure],GroupStructure
  )</f>
        <v>0</v>
      </c>
      <c r="R1112" s="43">
        <f>SUMIFS(
     UA[AmountYTD],
     UA[CompanyShortName],R$5,
     UA[Source],Source,
     UA[Year],Year,
     UA[Month],Month,
     UA[AccountCode],$B1112&amp;$C1112,
     UA[GroupStructure],GroupStructure
  )</f>
        <v>0</v>
      </c>
      <c r="T1112" s="43">
        <f>SUMIFS(
     UA[AmountYTD],
     UA[CompanyShortName],T$5,
     UA[Source],Source,
     UA[Year],Year,
     UA[Month],Month,
     UA[AccountCode],$B1112&amp;$C1112,
     UA[GroupStructure],GroupStructure
  )</f>
        <v>0</v>
      </c>
      <c r="V1112" s="43">
        <f>SUMIFS(
     UA[AmountYTD],
     UA[CompanyShortName],V$5,
     UA[Source],Source,
     UA[Year],Year,
     UA[Month],Month,
     UA[AccountCode],$B1112&amp;$C1112,
     UA[GroupStructure],GroupStructure
  )</f>
        <v>0</v>
      </c>
      <c r="X1112" s="43">
        <f>SUMIFS(
     UA[AmountYTD],
     UA[CompanyShortName],X$5,
     UA[Source],Source,
     UA[Year],Year,
     UA[Month],Month,
     UA[AccountCode],$B1112&amp;$C1112,
     UA[GroupStructure],GroupStructure
  )</f>
        <v>0</v>
      </c>
      <c r="Z1112" s="43">
        <f>SUMIFS(
     UA[AmountYTD],
     UA[CompanyShortName],Z$5,
     UA[Source],Source,
     UA[Year],Year,
     UA[Month],Month,
     UA[AccountCode],$B1112&amp;$C1112,
     UA[GroupStructure],GroupStructure
  )</f>
        <v>0</v>
      </c>
      <c r="AB1112" s="43">
        <f>SUMIFS(
     UA[AmountYTD],
     UA[CompanyShortName],AB$5,
     UA[Source],Source,
     UA[Year],Year,
     UA[Month],Month,
     UA[AccountCode],$B1112&amp;$C1112,
     UA[GroupStructure],GroupStructure
  )</f>
        <v>0</v>
      </c>
      <c r="AD1112" s="43">
        <f>SUMIFS(
     UA[AmountYTD],
     UA[CompanyShortName],AD$5,
     UA[Source],Source,
     UA[Year],Year,
     UA[Month],Month,
     UA[AccountCode],$B1112&amp;$C1112,
     UA[GroupStructure],GroupStructure
  )</f>
        <v>0</v>
      </c>
      <c r="AF1112" s="43">
        <f>SUMIFS(
     UA[AmountYTD],
     UA[CompanyShortName],AF$5,
     UA[Source],Source,
     UA[Year],Year,
     UA[Month],Month,
     UA[AccountCode],$B1112&amp;$C1112,
     UA[GroupStructure],GroupStructure
  )</f>
        <v>0</v>
      </c>
      <c r="AH1112" s="43">
        <f>SUMIFS(
     UA[AmountYTD],
     UA[CompanyShortName],AH$5,
     UA[Source],Source,
     UA[Year],Year,
     UA[Month],Month,
     UA[AccountCode],$B1112&amp;$C1112,
     UA[GroupStructure],GroupStructure
  )</f>
        <v>0</v>
      </c>
      <c r="AJ1112" s="43">
        <f>SUMIFS(
     UA[AmountYTD],
     UA[CompanyShortName],AJ$5,
     UA[Source],Source,
     UA[Year],Year,
     UA[Month],Month,
     UA[AccountCode],$B1112&amp;$C1112,
     UA[GroupStructure],GroupStructure
  )</f>
        <v>0</v>
      </c>
      <c r="AL1112" s="43">
        <f>SUMIFS(
     UA[AmountYTD],
     UA[CompanyShortName],AL$5,
     UA[Source],Source,
     UA[Year],Year,
     UA[Month],Month,
     UA[AccountCode],$B1112&amp;$C1112,
     UA[GroupStructure],GroupStructure
  )</f>
        <v>0</v>
      </c>
      <c r="AN1112" s="43">
        <f>SUMIFS(
     UA[AmountYTD],
     UA[CompanyShortName],AN$5,
     UA[Source],Source,
     UA[Year],Year,
     UA[Month],Month,
     UA[AccountCode],$B1112&amp;$C1112,
     UA[GroupStructure],GroupStructure
  )</f>
        <v>0</v>
      </c>
      <c r="AP1112" s="43">
        <f>SUMIFS(
     UA[AmountYTD],
     UA[CompanyShortName],AP$5,
     UA[Source],Source,
     UA[Year],Year,
     UA[Month],Month,
     UA[AccountCode],$B1112&amp;$C1112,
     UA[GroupStructure],GroupStructure
  )</f>
        <v>0</v>
      </c>
      <c r="AR1112" s="43">
        <f>SUMIFS(
     UA[AmountYTD],
     UA[CompanyShortName],AR$5,
     UA[Source],Source,
     UA[Year],Year,
     UA[Month],Month,
     UA[AccountCode],$B1112&amp;$C1112,
     UA[GroupStructure],GroupStructure
  )</f>
        <v>0</v>
      </c>
    </row>
    <row r="1113" spans="1:45" s="5" customFormat="1" ht="17.100000000000001" hidden="1" customHeight="1" outlineLevel="2" x14ac:dyDescent="0.25">
      <c r="A1113" s="58"/>
      <c r="B1113" s="58">
        <f>B1112</f>
        <v>0</v>
      </c>
      <c r="C1113" s="58">
        <f>C1104</f>
        <v>399</v>
      </c>
      <c r="D1113" s="58" t="str">
        <f>IFERROR(VLOOKUP($B1113&amp;$C1113,GA[],2,FALSE),"")</f>
        <v/>
      </c>
      <c r="E1113" s="60"/>
      <c r="F1113" s="61">
        <f>SUMIFS(
     UA[AmountYTD],
     UA[CompanyShortName],F$5,
     UA[Source],Source,
     UA[Year],Year,
     UA[Month],Month,
     UA[AccountCode],$B1113&amp;$C1113,
     UA[GroupStructure],GroupStructure
  )</f>
        <v>0</v>
      </c>
      <c r="G1113" s="60"/>
      <c r="H1113" s="61">
        <f>SUMIFS(
     UA[AmountYTD],
     UA[CompanyShortName],H$5,
     UA[Source],Source,
     UA[Year],Year,
     UA[Month],Month,
     UA[AccountCode],$B1113&amp;$C1113,
     UA[GroupStructure],GroupStructure
  )</f>
        <v>0</v>
      </c>
      <c r="I1113" s="60"/>
      <c r="J1113" s="61">
        <f>SUMIFS(
     UA[AmountYTD],
     UA[CompanyShortName],J$5,
     UA[Source],Source,
     UA[Year],Year,
     UA[Month],Month,
     UA[AccountCode],$B1113&amp;$C1113,
     UA[GroupStructure],GroupStructure
  )</f>
        <v>0</v>
      </c>
      <c r="K1113" s="60"/>
      <c r="L1113" s="61">
        <f>SUMIFS(
     UA[AmountYTD],
     UA[CompanyShortName],L$5,
     UA[Source],Source,
     UA[Year],Year,
     UA[Month],Month,
     UA[AccountCode],$B1113&amp;$C1113,
     UA[GroupStructure],GroupStructure
  )</f>
        <v>0</v>
      </c>
      <c r="M1113" s="60"/>
      <c r="N1113" s="61">
        <f>SUMIFS(
     UA[AmountYTD],
     UA[CompanyShortName],N$5,
     UA[Source],Source,
     UA[Year],Year,
     UA[Month],Month,
     UA[AccountCode],$B1113&amp;$C1113,
     UA[GroupStructure],GroupStructure
  )</f>
        <v>0</v>
      </c>
      <c r="O1113" s="60"/>
      <c r="P1113" s="61">
        <f>SUMIFS(
     UA[AmountYTD],
     UA[CompanyShortName],P$5,
     UA[Source],Source,
     UA[Year],Year,
     UA[Month],Month,
     UA[AccountCode],$B1113&amp;$C1113,
     UA[GroupStructure],GroupStructure
  )</f>
        <v>0</v>
      </c>
      <c r="Q1113" s="60"/>
      <c r="R1113" s="61">
        <f>SUMIFS(
     UA[AmountYTD],
     UA[CompanyShortName],R$5,
     UA[Source],Source,
     UA[Year],Year,
     UA[Month],Month,
     UA[AccountCode],$B1113&amp;$C1113,
     UA[GroupStructure],GroupStructure
  )</f>
        <v>0</v>
      </c>
      <c r="S1113" s="60"/>
      <c r="T1113" s="61">
        <f>SUMIFS(
     UA[AmountYTD],
     UA[CompanyShortName],T$5,
     UA[Source],Source,
     UA[Year],Year,
     UA[Month],Month,
     UA[AccountCode],$B1113&amp;$C1113,
     UA[GroupStructure],GroupStructure
  )</f>
        <v>0</v>
      </c>
      <c r="U1113" s="60"/>
      <c r="V1113" s="61">
        <f>SUMIFS(
     UA[AmountYTD],
     UA[CompanyShortName],V$5,
     UA[Source],Source,
     UA[Year],Year,
     UA[Month],Month,
     UA[AccountCode],$B1113&amp;$C1113,
     UA[GroupStructure],GroupStructure
  )</f>
        <v>0</v>
      </c>
      <c r="W1113" s="60"/>
      <c r="X1113" s="61">
        <f>SUMIFS(
     UA[AmountYTD],
     UA[CompanyShortName],X$5,
     UA[Source],Source,
     UA[Year],Year,
     UA[Month],Month,
     UA[AccountCode],$B1113&amp;$C1113,
     UA[GroupStructure],GroupStructure
  )</f>
        <v>0</v>
      </c>
      <c r="Y1113" s="60"/>
      <c r="Z1113" s="61">
        <f>SUMIFS(
     UA[AmountYTD],
     UA[CompanyShortName],Z$5,
     UA[Source],Source,
     UA[Year],Year,
     UA[Month],Month,
     UA[AccountCode],$B1113&amp;$C1113,
     UA[GroupStructure],GroupStructure
  )</f>
        <v>0</v>
      </c>
      <c r="AA1113" s="60"/>
      <c r="AB1113" s="61">
        <f>SUMIFS(
     UA[AmountYTD],
     UA[CompanyShortName],AB$5,
     UA[Source],Source,
     UA[Year],Year,
     UA[Month],Month,
     UA[AccountCode],$B1113&amp;$C1113,
     UA[GroupStructure],GroupStructure
  )</f>
        <v>0</v>
      </c>
      <c r="AC1113" s="60"/>
      <c r="AD1113" s="61">
        <f>SUMIFS(
     UA[AmountYTD],
     UA[CompanyShortName],AD$5,
     UA[Source],Source,
     UA[Year],Year,
     UA[Month],Month,
     UA[AccountCode],$B1113&amp;$C1113,
     UA[GroupStructure],GroupStructure
  )</f>
        <v>0</v>
      </c>
      <c r="AE1113" s="60"/>
      <c r="AF1113" s="61">
        <f>SUMIFS(
     UA[AmountYTD],
     UA[CompanyShortName],AF$5,
     UA[Source],Source,
     UA[Year],Year,
     UA[Month],Month,
     UA[AccountCode],$B1113&amp;$C1113,
     UA[GroupStructure],GroupStructure
  )</f>
        <v>0</v>
      </c>
      <c r="AG1113" s="60"/>
      <c r="AH1113" s="61">
        <f>SUMIFS(
     UA[AmountYTD],
     UA[CompanyShortName],AH$5,
     UA[Source],Source,
     UA[Year],Year,
     UA[Month],Month,
     UA[AccountCode],$B1113&amp;$C1113,
     UA[GroupStructure],GroupStructure
  )</f>
        <v>0</v>
      </c>
      <c r="AI1113" s="60"/>
      <c r="AJ1113" s="61">
        <f>SUMIFS(
     UA[AmountYTD],
     UA[CompanyShortName],AJ$5,
     UA[Source],Source,
     UA[Year],Year,
     UA[Month],Month,
     UA[AccountCode],$B1113&amp;$C1113,
     UA[GroupStructure],GroupStructure
  )</f>
        <v>0</v>
      </c>
      <c r="AK1113" s="60"/>
      <c r="AL1113" s="61">
        <f>SUMIFS(
     UA[AmountYTD],
     UA[CompanyShortName],AL$5,
     UA[Source],Source,
     UA[Year],Year,
     UA[Month],Month,
     UA[AccountCode],$B1113&amp;$C1113,
     UA[GroupStructure],GroupStructure
  )</f>
        <v>0</v>
      </c>
      <c r="AM1113" s="60"/>
      <c r="AN1113" s="61">
        <f>SUMIFS(
     UA[AmountYTD],
     UA[CompanyShortName],AN$5,
     UA[Source],Source,
     UA[Year],Year,
     UA[Month],Month,
     UA[AccountCode],$B1113&amp;$C1113,
     UA[GroupStructure],GroupStructure
  )</f>
        <v>0</v>
      </c>
      <c r="AO1113" s="60"/>
      <c r="AP1113" s="61">
        <f>SUMIFS(
     UA[AmountYTD],
     UA[CompanyShortName],AP$5,
     UA[Source],Source,
     UA[Year],Year,
     UA[Month],Month,
     UA[AccountCode],$B1113&amp;$C1113,
     UA[GroupStructure],GroupStructure
  )</f>
        <v>0</v>
      </c>
      <c r="AQ1113" s="60"/>
      <c r="AR1113" s="61">
        <f>SUMIFS(
     UA[AmountYTD],
     UA[CompanyShortName],AR$5,
     UA[Source],Source,
     UA[Year],Year,
     UA[Month],Month,
     UA[AccountCode],$B1113&amp;$C1113,
     UA[GroupStructure],GroupStructure
  )</f>
        <v>0</v>
      </c>
      <c r="AS1113" s="60"/>
    </row>
    <row r="1114" spans="1:45" ht="17.100000000000001" hidden="1" customHeight="1" outlineLevel="2" x14ac:dyDescent="0.25">
      <c r="D1114" s="4" t="s">
        <v>125</v>
      </c>
      <c r="F1114" s="43">
        <f>F1113-SUM(F1107:F1112)</f>
        <v>0</v>
      </c>
      <c r="H1114" s="43">
        <f t="shared" ref="H1114" si="1450">H1113-SUM(H1107:H1112)</f>
        <v>0</v>
      </c>
      <c r="J1114" s="43">
        <f t="shared" ref="J1114" si="1451">J1113-SUM(J1107:J1112)</f>
        <v>0</v>
      </c>
      <c r="L1114" s="43">
        <f t="shared" ref="L1114" si="1452">L1113-SUM(L1107:L1112)</f>
        <v>0</v>
      </c>
      <c r="N1114" s="43">
        <f t="shared" ref="N1114" si="1453">N1113-SUM(N1107:N1112)</f>
        <v>0</v>
      </c>
      <c r="P1114" s="43">
        <f t="shared" ref="P1114" si="1454">P1113-SUM(P1107:P1112)</f>
        <v>0</v>
      </c>
      <c r="R1114" s="43">
        <f t="shared" ref="R1114" si="1455">R1113-SUM(R1107:R1112)</f>
        <v>0</v>
      </c>
      <c r="T1114" s="43">
        <f t="shared" ref="T1114" si="1456">T1113-SUM(T1107:T1112)</f>
        <v>0</v>
      </c>
      <c r="V1114" s="43">
        <f t="shared" ref="V1114" si="1457">V1113-SUM(V1107:V1112)</f>
        <v>0</v>
      </c>
      <c r="X1114" s="43">
        <f t="shared" ref="X1114" si="1458">X1113-SUM(X1107:X1112)</f>
        <v>0</v>
      </c>
      <c r="Z1114" s="43">
        <f t="shared" ref="Z1114" si="1459">Z1113-SUM(Z1107:Z1112)</f>
        <v>0</v>
      </c>
      <c r="AB1114" s="43">
        <f t="shared" ref="AB1114" si="1460">AB1113-SUM(AB1107:AB1112)</f>
        <v>0</v>
      </c>
      <c r="AD1114" s="43">
        <f t="shared" ref="AD1114" si="1461">AD1113-SUM(AD1107:AD1112)</f>
        <v>0</v>
      </c>
      <c r="AF1114" s="43">
        <f t="shared" ref="AF1114" si="1462">AF1113-SUM(AF1107:AF1112)</f>
        <v>0</v>
      </c>
      <c r="AH1114" s="43">
        <f t="shared" ref="AH1114" si="1463">AH1113-SUM(AH1107:AH1112)</f>
        <v>0</v>
      </c>
      <c r="AJ1114" s="43">
        <f t="shared" ref="AJ1114" si="1464">AJ1113-SUM(AJ1107:AJ1112)</f>
        <v>0</v>
      </c>
      <c r="AL1114" s="43">
        <f t="shared" ref="AL1114" si="1465">AL1113-SUM(AL1107:AL1112)</f>
        <v>0</v>
      </c>
      <c r="AN1114" s="43">
        <f t="shared" ref="AN1114" si="1466">AN1113-SUM(AN1107:AN1112)</f>
        <v>0</v>
      </c>
      <c r="AP1114" s="43">
        <f t="shared" ref="AP1114" si="1467">AP1113-SUM(AP1107:AP1112)</f>
        <v>0</v>
      </c>
      <c r="AR1114" s="43">
        <f t="shared" ref="AR1114" si="1468">AR1113-SUM(AR1107:AR1112)</f>
        <v>0</v>
      </c>
    </row>
    <row r="1115" spans="1:45" ht="17.100000000000001" hidden="1" customHeight="1" outlineLevel="2" x14ac:dyDescent="0.25"/>
    <row r="1116" spans="1:45" s="5" customFormat="1" ht="17.100000000000001" hidden="1" customHeight="1" outlineLevel="2" x14ac:dyDescent="0.25">
      <c r="A1116" s="58"/>
      <c r="B1116" s="58">
        <f>B1111</f>
        <v>0</v>
      </c>
      <c r="C1116" s="59">
        <v>999</v>
      </c>
      <c r="D1116" s="58" t="str">
        <f>IFERROR(VLOOKUP($B1116&amp;$C1116,GA[],2,FALSE),"")</f>
        <v/>
      </c>
      <c r="E1116" s="60"/>
      <c r="F1116" s="61">
        <f>SUMIFS(
     UA[AmountYTD],
     UA[CompanyShortName],F$5,
     UA[Source],Source,
     UA[Year],Year,
     UA[Month],Month,
     UA[AccountCode],$B1116&amp;$C1116,
     UA[GroupStructure],GroupStructure
  )</f>
        <v>0</v>
      </c>
      <c r="G1116" s="60"/>
      <c r="H1116" s="61">
        <f>SUMIFS(
     UA[AmountYTD],
     UA[CompanyShortName],H$5,
     UA[Source],Source,
     UA[Year],Year,
     UA[Month],Month,
     UA[AccountCode],$B1116&amp;$C1116,
     UA[GroupStructure],GroupStructure
  )</f>
        <v>0</v>
      </c>
      <c r="I1116" s="60"/>
      <c r="J1116" s="61">
        <f>SUMIFS(
     UA[AmountYTD],
     UA[CompanyShortName],J$5,
     UA[Source],Source,
     UA[Year],Year,
     UA[Month],Month,
     UA[AccountCode],$B1116&amp;$C1116,
     UA[GroupStructure],GroupStructure
  )</f>
        <v>0</v>
      </c>
      <c r="K1116" s="60"/>
      <c r="L1116" s="61">
        <f>SUMIFS(
     UA[AmountYTD],
     UA[CompanyShortName],L$5,
     UA[Source],Source,
     UA[Year],Year,
     UA[Month],Month,
     UA[AccountCode],$B1116&amp;$C1116,
     UA[GroupStructure],GroupStructure
  )</f>
        <v>0</v>
      </c>
      <c r="M1116" s="60"/>
      <c r="N1116" s="61">
        <f>SUMIFS(
     UA[AmountYTD],
     UA[CompanyShortName],N$5,
     UA[Source],Source,
     UA[Year],Year,
     UA[Month],Month,
     UA[AccountCode],$B1116&amp;$C1116,
     UA[GroupStructure],GroupStructure
  )</f>
        <v>0</v>
      </c>
      <c r="O1116" s="60"/>
      <c r="P1116" s="61">
        <f>SUMIFS(
     UA[AmountYTD],
     UA[CompanyShortName],P$5,
     UA[Source],Source,
     UA[Year],Year,
     UA[Month],Month,
     UA[AccountCode],$B1116&amp;$C1116,
     UA[GroupStructure],GroupStructure
  )</f>
        <v>0</v>
      </c>
      <c r="Q1116" s="60"/>
      <c r="R1116" s="61">
        <f>SUMIFS(
     UA[AmountYTD],
     UA[CompanyShortName],R$5,
     UA[Source],Source,
     UA[Year],Year,
     UA[Month],Month,
     UA[AccountCode],$B1116&amp;$C1116,
     UA[GroupStructure],GroupStructure
  )</f>
        <v>0</v>
      </c>
      <c r="S1116" s="60"/>
      <c r="T1116" s="61">
        <f>SUMIFS(
     UA[AmountYTD],
     UA[CompanyShortName],T$5,
     UA[Source],Source,
     UA[Year],Year,
     UA[Month],Month,
     UA[AccountCode],$B1116&amp;$C1116,
     UA[GroupStructure],GroupStructure
  )</f>
        <v>0</v>
      </c>
      <c r="U1116" s="60"/>
      <c r="V1116" s="61">
        <f>SUMIFS(
     UA[AmountYTD],
     UA[CompanyShortName],V$5,
     UA[Source],Source,
     UA[Year],Year,
     UA[Month],Month,
     UA[AccountCode],$B1116&amp;$C1116,
     UA[GroupStructure],GroupStructure
  )</f>
        <v>0</v>
      </c>
      <c r="W1116" s="60"/>
      <c r="X1116" s="61">
        <f>SUMIFS(
     UA[AmountYTD],
     UA[CompanyShortName],X$5,
     UA[Source],Source,
     UA[Year],Year,
     UA[Month],Month,
     UA[AccountCode],$B1116&amp;$C1116,
     UA[GroupStructure],GroupStructure
  )</f>
        <v>0</v>
      </c>
      <c r="Y1116" s="60"/>
      <c r="Z1116" s="61">
        <f>SUMIFS(
     UA[AmountYTD],
     UA[CompanyShortName],Z$5,
     UA[Source],Source,
     UA[Year],Year,
     UA[Month],Month,
     UA[AccountCode],$B1116&amp;$C1116,
     UA[GroupStructure],GroupStructure
  )</f>
        <v>0</v>
      </c>
      <c r="AA1116" s="60"/>
      <c r="AB1116" s="61">
        <f>SUMIFS(
     UA[AmountYTD],
     UA[CompanyShortName],AB$5,
     UA[Source],Source,
     UA[Year],Year,
     UA[Month],Month,
     UA[AccountCode],$B1116&amp;$C1116,
     UA[GroupStructure],GroupStructure
  )</f>
        <v>0</v>
      </c>
      <c r="AC1116" s="60"/>
      <c r="AD1116" s="61">
        <f>SUMIFS(
     UA[AmountYTD],
     UA[CompanyShortName],AD$5,
     UA[Source],Source,
     UA[Year],Year,
     UA[Month],Month,
     UA[AccountCode],$B1116&amp;$C1116,
     UA[GroupStructure],GroupStructure
  )</f>
        <v>0</v>
      </c>
      <c r="AE1116" s="60"/>
      <c r="AF1116" s="61">
        <f>SUMIFS(
     UA[AmountYTD],
     UA[CompanyShortName],AF$5,
     UA[Source],Source,
     UA[Year],Year,
     UA[Month],Month,
     UA[AccountCode],$B1116&amp;$C1116,
     UA[GroupStructure],GroupStructure
  )</f>
        <v>0</v>
      </c>
      <c r="AG1116" s="60"/>
      <c r="AH1116" s="61">
        <f>SUMIFS(
     UA[AmountYTD],
     UA[CompanyShortName],AH$5,
     UA[Source],Source,
     UA[Year],Year,
     UA[Month],Month,
     UA[AccountCode],$B1116&amp;$C1116,
     UA[GroupStructure],GroupStructure
  )</f>
        <v>0</v>
      </c>
      <c r="AI1116" s="60"/>
      <c r="AJ1116" s="61">
        <f>SUMIFS(
     UA[AmountYTD],
     UA[CompanyShortName],AJ$5,
     UA[Source],Source,
     UA[Year],Year,
     UA[Month],Month,
     UA[AccountCode],$B1116&amp;$C1116,
     UA[GroupStructure],GroupStructure
  )</f>
        <v>0</v>
      </c>
      <c r="AK1116" s="60"/>
      <c r="AL1116" s="61">
        <f>SUMIFS(
     UA[AmountYTD],
     UA[CompanyShortName],AL$5,
     UA[Source],Source,
     UA[Year],Year,
     UA[Month],Month,
     UA[AccountCode],$B1116&amp;$C1116,
     UA[GroupStructure],GroupStructure
  )</f>
        <v>0</v>
      </c>
      <c r="AM1116" s="60"/>
      <c r="AN1116" s="61">
        <f>SUMIFS(
     UA[AmountYTD],
     UA[CompanyShortName],AN$5,
     UA[Source],Source,
     UA[Year],Year,
     UA[Month],Month,
     UA[AccountCode],$B1116&amp;$C1116,
     UA[GroupStructure],GroupStructure
  )</f>
        <v>0</v>
      </c>
      <c r="AO1116" s="60"/>
      <c r="AP1116" s="61">
        <f>SUMIFS(
     UA[AmountYTD],
     UA[CompanyShortName],AP$5,
     UA[Source],Source,
     UA[Year],Year,
     UA[Month],Month,
     UA[AccountCode],$B1116&amp;$C1116,
     UA[GroupStructure],GroupStructure
  )</f>
        <v>0</v>
      </c>
      <c r="AQ1116" s="60"/>
      <c r="AR1116" s="61">
        <f>SUMIFS(
     UA[AmountYTD],
     UA[CompanyShortName],AR$5,
     UA[Source],Source,
     UA[Year],Year,
     UA[Month],Month,
     UA[AccountCode],$B1116&amp;$C1116,
     UA[GroupStructure],GroupStructure
  )</f>
        <v>0</v>
      </c>
      <c r="AS1116" s="60"/>
    </row>
    <row r="1117" spans="1:45" ht="17.100000000000001" hidden="1" customHeight="1" outlineLevel="2" x14ac:dyDescent="0.25">
      <c r="D1117" s="4" t="s">
        <v>125</v>
      </c>
      <c r="F1117" s="43">
        <f>F1116-SUM(F1094:F1100,F1107:F1112)</f>
        <v>0</v>
      </c>
      <c r="H1117" s="43">
        <f t="shared" ref="H1117" si="1469">H1116-SUM(H1094:H1100,H1107:H1112)</f>
        <v>0</v>
      </c>
      <c r="J1117" s="43">
        <f t="shared" ref="J1117" si="1470">J1116-SUM(J1094:J1100,J1107:J1112)</f>
        <v>0</v>
      </c>
      <c r="L1117" s="43">
        <f t="shared" ref="L1117" si="1471">L1116-SUM(L1094:L1100,L1107:L1112)</f>
        <v>0</v>
      </c>
      <c r="N1117" s="43">
        <f t="shared" ref="N1117" si="1472">N1116-SUM(N1094:N1100,N1107:N1112)</f>
        <v>0</v>
      </c>
      <c r="P1117" s="43">
        <f t="shared" ref="P1117" si="1473">P1116-SUM(P1094:P1100,P1107:P1112)</f>
        <v>0</v>
      </c>
      <c r="R1117" s="43">
        <f t="shared" ref="R1117" si="1474">R1116-SUM(R1094:R1100,R1107:R1112)</f>
        <v>0</v>
      </c>
      <c r="T1117" s="43">
        <f t="shared" ref="T1117" si="1475">T1116-SUM(T1094:T1100,T1107:T1112)</f>
        <v>0</v>
      </c>
      <c r="V1117" s="43">
        <f t="shared" ref="V1117" si="1476">V1116-SUM(V1094:V1100,V1107:V1112)</f>
        <v>0</v>
      </c>
      <c r="X1117" s="43">
        <f t="shared" ref="X1117" si="1477">X1116-SUM(X1094:X1100,X1107:X1112)</f>
        <v>0</v>
      </c>
      <c r="Z1117" s="43">
        <f t="shared" ref="Z1117" si="1478">Z1116-SUM(Z1094:Z1100,Z1107:Z1112)</f>
        <v>0</v>
      </c>
      <c r="AB1117" s="43">
        <f t="shared" ref="AB1117" si="1479">AB1116-SUM(AB1094:AB1100,AB1107:AB1112)</f>
        <v>0</v>
      </c>
      <c r="AD1117" s="43">
        <f t="shared" ref="AD1117" si="1480">AD1116-SUM(AD1094:AD1100,AD1107:AD1112)</f>
        <v>0</v>
      </c>
      <c r="AF1117" s="43">
        <f t="shared" ref="AF1117" si="1481">AF1116-SUM(AF1094:AF1100,AF1107:AF1112)</f>
        <v>0</v>
      </c>
      <c r="AH1117" s="43">
        <f t="shared" ref="AH1117" si="1482">AH1116-SUM(AH1094:AH1100,AH1107:AH1112)</f>
        <v>0</v>
      </c>
      <c r="AJ1117" s="43">
        <f t="shared" ref="AJ1117" si="1483">AJ1116-SUM(AJ1094:AJ1100,AJ1107:AJ1112)</f>
        <v>0</v>
      </c>
      <c r="AL1117" s="43">
        <f t="shared" ref="AL1117" si="1484">AL1116-SUM(AL1094:AL1100,AL1107:AL1112)</f>
        <v>0</v>
      </c>
      <c r="AN1117" s="43">
        <f t="shared" ref="AN1117" si="1485">AN1116-SUM(AN1094:AN1100,AN1107:AN1112)</f>
        <v>0</v>
      </c>
      <c r="AP1117" s="43">
        <f t="shared" ref="AP1117" si="1486">AP1116-SUM(AP1094:AP1100,AP1107:AP1112)</f>
        <v>0</v>
      </c>
      <c r="AR1117" s="43">
        <f t="shared" ref="AR1117" si="1487">AR1116-SUM(AR1094:AR1100,AR1107:AR1112)</f>
        <v>0</v>
      </c>
    </row>
    <row r="1118" spans="1:45" ht="17.100000000000001" hidden="1" customHeight="1" outlineLevel="1" x14ac:dyDescent="0.25"/>
    <row r="1119" spans="1:45" ht="17.100000000000001" hidden="1" customHeight="1" outlineLevel="1" collapsed="1" x14ac:dyDescent="0.25">
      <c r="A1119" s="54"/>
      <c r="B1119" s="54"/>
      <c r="C1119" s="55"/>
      <c r="D1119" s="54" t="s">
        <v>126</v>
      </c>
      <c r="E1119" s="56"/>
      <c r="F1119" s="57"/>
      <c r="G1119" s="56"/>
      <c r="H1119" s="57"/>
      <c r="I1119" s="56"/>
      <c r="J1119" s="57"/>
      <c r="K1119" s="56"/>
      <c r="L1119" s="57"/>
      <c r="M1119" s="56"/>
      <c r="N1119" s="57"/>
      <c r="O1119" s="56"/>
      <c r="P1119" s="57"/>
      <c r="Q1119" s="56"/>
      <c r="R1119" s="57"/>
      <c r="S1119" s="56"/>
      <c r="T1119" s="57"/>
      <c r="U1119" s="56"/>
      <c r="V1119" s="57"/>
      <c r="W1119" s="56"/>
      <c r="X1119" s="57"/>
      <c r="Y1119" s="56"/>
      <c r="Z1119" s="57"/>
      <c r="AA1119" s="56"/>
      <c r="AB1119" s="57"/>
      <c r="AC1119" s="56"/>
      <c r="AD1119" s="57"/>
      <c r="AE1119" s="56"/>
      <c r="AF1119" s="57"/>
      <c r="AG1119" s="56"/>
      <c r="AH1119" s="57"/>
      <c r="AI1119" s="56"/>
      <c r="AJ1119" s="57"/>
      <c r="AK1119" s="56"/>
      <c r="AL1119" s="57"/>
      <c r="AM1119" s="56"/>
      <c r="AN1119" s="57"/>
      <c r="AO1119" s="56"/>
      <c r="AP1119" s="57"/>
      <c r="AQ1119" s="56"/>
      <c r="AR1119" s="57"/>
      <c r="AS1119" s="56"/>
    </row>
    <row r="1120" spans="1:45" s="5" customFormat="1" ht="17.100000000000001" hidden="1" customHeight="1" outlineLevel="2" x14ac:dyDescent="0.25">
      <c r="A1120" s="49"/>
      <c r="B1120" s="49"/>
      <c r="C1120" s="49"/>
      <c r="D1120" s="49"/>
      <c r="F1120" s="62"/>
      <c r="H1120" s="62"/>
      <c r="J1120" s="62"/>
      <c r="L1120" s="62"/>
      <c r="N1120" s="62"/>
      <c r="P1120" s="62"/>
      <c r="R1120" s="62"/>
      <c r="T1120" s="62"/>
      <c r="V1120" s="62"/>
      <c r="X1120" s="62"/>
      <c r="Z1120" s="62"/>
      <c r="AB1120" s="62"/>
      <c r="AD1120" s="62"/>
      <c r="AF1120" s="62"/>
      <c r="AH1120" s="62"/>
      <c r="AJ1120" s="62"/>
      <c r="AL1120" s="62"/>
      <c r="AN1120" s="62"/>
      <c r="AP1120" s="62"/>
      <c r="AR1120" s="62"/>
    </row>
    <row r="1121" spans="1:45" ht="17.100000000000001" hidden="1" customHeight="1" outlineLevel="2" x14ac:dyDescent="0.25">
      <c r="A1121" s="4" t="s">
        <v>127</v>
      </c>
      <c r="B1121" s="4">
        <f>B1094</f>
        <v>0</v>
      </c>
      <c r="C1121" s="4">
        <f>C1094</f>
        <v>110</v>
      </c>
      <c r="D1121" s="4" t="str">
        <f>D1094</f>
        <v/>
      </c>
      <c r="F1121" s="43">
        <f>-SUM(F1122:F1127)</f>
        <v>0</v>
      </c>
      <c r="H1121" s="43">
        <f>-SUM(H1122:H1127)</f>
        <v>0</v>
      </c>
      <c r="J1121" s="43">
        <f>-SUM(J1122:J1127)</f>
        <v>0</v>
      </c>
      <c r="L1121" s="43">
        <f>-SUM(L1122:L1127)</f>
        <v>0</v>
      </c>
      <c r="N1121" s="43">
        <f>-SUM(N1122:N1127)</f>
        <v>0</v>
      </c>
      <c r="P1121" s="43">
        <f>-SUM(P1122:P1127)</f>
        <v>0</v>
      </c>
      <c r="R1121" s="43">
        <f>-SUM(R1122:R1127)</f>
        <v>0</v>
      </c>
      <c r="T1121" s="43">
        <f>-SUM(T1122:T1127)</f>
        <v>0</v>
      </c>
      <c r="V1121" s="43">
        <f>-SUM(V1122:V1127)</f>
        <v>0</v>
      </c>
      <c r="X1121" s="43">
        <f>-SUM(X1122:X1127)</f>
        <v>0</v>
      </c>
      <c r="Z1121" s="43">
        <f>-SUM(Z1122:Z1127)</f>
        <v>0</v>
      </c>
      <c r="AB1121" s="43">
        <f>-SUM(AB1122:AB1127)</f>
        <v>0</v>
      </c>
      <c r="AD1121" s="43">
        <f>-SUM(AD1122:AD1127)</f>
        <v>0</v>
      </c>
      <c r="AF1121" s="43">
        <f>-SUM(AF1122:AF1127)</f>
        <v>0</v>
      </c>
      <c r="AH1121" s="43">
        <f>-SUM(AH1122:AH1127)</f>
        <v>0</v>
      </c>
      <c r="AJ1121" s="43">
        <f>-SUM(AJ1122:AJ1127)</f>
        <v>0</v>
      </c>
      <c r="AL1121" s="43">
        <f>-SUM(AL1122:AL1127)</f>
        <v>0</v>
      </c>
      <c r="AN1121" s="43">
        <f>-SUM(AN1122:AN1127)</f>
        <v>0</v>
      </c>
      <c r="AP1121" s="43">
        <f>-SUM(AP1122:AP1127)</f>
        <v>0</v>
      </c>
      <c r="AR1121" s="43">
        <f>-SUM(AR1122:AR1127)</f>
        <v>0</v>
      </c>
    </row>
    <row r="1122" spans="1:45" ht="17.100000000000001" hidden="1" customHeight="1" outlineLevel="2" x14ac:dyDescent="0.25">
      <c r="A1122" s="4" t="s">
        <v>127</v>
      </c>
      <c r="B1122" s="4">
        <f t="shared" ref="B1122:D1127" si="1488">B1095</f>
        <v>0</v>
      </c>
      <c r="C1122" s="4">
        <f t="shared" si="1488"/>
        <v>120</v>
      </c>
      <c r="D1122" s="4" t="str">
        <f t="shared" si="1488"/>
        <v/>
      </c>
      <c r="F1122" s="42"/>
      <c r="H1122" s="42"/>
      <c r="J1122" s="42"/>
      <c r="L1122" s="42"/>
      <c r="N1122" s="42"/>
      <c r="P1122" s="42"/>
      <c r="R1122" s="42"/>
      <c r="T1122" s="42"/>
      <c r="V1122" s="42"/>
      <c r="X1122" s="42"/>
      <c r="Z1122" s="42"/>
      <c r="AB1122" s="42"/>
      <c r="AD1122" s="42"/>
      <c r="AF1122" s="42"/>
      <c r="AH1122" s="42"/>
      <c r="AJ1122" s="42"/>
      <c r="AL1122" s="42"/>
      <c r="AN1122" s="42"/>
      <c r="AP1122" s="42"/>
      <c r="AR1122" s="42"/>
    </row>
    <row r="1123" spans="1:45" ht="17.100000000000001" hidden="1" customHeight="1" outlineLevel="2" x14ac:dyDescent="0.25">
      <c r="A1123" s="4" t="s">
        <v>127</v>
      </c>
      <c r="B1123" s="4">
        <f t="shared" si="1488"/>
        <v>0</v>
      </c>
      <c r="C1123" s="4">
        <f t="shared" si="1488"/>
        <v>130</v>
      </c>
      <c r="D1123" s="4" t="str">
        <f t="shared" si="1488"/>
        <v/>
      </c>
      <c r="F1123" s="42"/>
      <c r="H1123" s="42"/>
      <c r="J1123" s="42"/>
      <c r="L1123" s="42"/>
      <c r="N1123" s="42"/>
      <c r="P1123" s="42"/>
      <c r="R1123" s="42"/>
      <c r="T1123" s="42"/>
      <c r="V1123" s="42"/>
      <c r="X1123" s="42"/>
      <c r="Z1123" s="42"/>
      <c r="AB1123" s="42"/>
      <c r="AD1123" s="42"/>
      <c r="AF1123" s="42"/>
      <c r="AH1123" s="42"/>
      <c r="AJ1123" s="42"/>
      <c r="AL1123" s="42"/>
      <c r="AN1123" s="42"/>
      <c r="AP1123" s="42"/>
      <c r="AR1123" s="42"/>
    </row>
    <row r="1124" spans="1:45" ht="17.100000000000001" hidden="1" customHeight="1" outlineLevel="2" x14ac:dyDescent="0.25">
      <c r="A1124" s="4" t="s">
        <v>127</v>
      </c>
      <c r="B1124" s="4">
        <f t="shared" si="1488"/>
        <v>0</v>
      </c>
      <c r="C1124" s="4">
        <f t="shared" si="1488"/>
        <v>140</v>
      </c>
      <c r="D1124" s="4" t="str">
        <f t="shared" si="1488"/>
        <v/>
      </c>
      <c r="F1124" s="42"/>
      <c r="H1124" s="42"/>
      <c r="J1124" s="42"/>
      <c r="L1124" s="42"/>
      <c r="N1124" s="42"/>
      <c r="P1124" s="42"/>
      <c r="R1124" s="42"/>
      <c r="T1124" s="42"/>
      <c r="V1124" s="42"/>
      <c r="X1124" s="42"/>
      <c r="Z1124" s="42"/>
      <c r="AB1124" s="42"/>
      <c r="AD1124" s="42"/>
      <c r="AF1124" s="42"/>
      <c r="AH1124" s="42"/>
      <c r="AJ1124" s="42"/>
      <c r="AL1124" s="42"/>
      <c r="AN1124" s="42"/>
      <c r="AP1124" s="42"/>
      <c r="AR1124" s="42"/>
    </row>
    <row r="1125" spans="1:45" ht="17.100000000000001" hidden="1" customHeight="1" outlineLevel="2" x14ac:dyDescent="0.25">
      <c r="A1125" s="4" t="s">
        <v>127</v>
      </c>
      <c r="B1125" s="4">
        <f t="shared" si="1488"/>
        <v>0</v>
      </c>
      <c r="C1125" s="4">
        <f t="shared" si="1488"/>
        <v>150</v>
      </c>
      <c r="D1125" s="4" t="str">
        <f t="shared" si="1488"/>
        <v/>
      </c>
      <c r="F1125" s="42"/>
      <c r="H1125" s="42"/>
      <c r="J1125" s="42"/>
      <c r="L1125" s="42"/>
      <c r="N1125" s="42"/>
      <c r="P1125" s="42"/>
      <c r="R1125" s="42"/>
      <c r="T1125" s="42"/>
      <c r="V1125" s="42"/>
      <c r="X1125" s="42"/>
      <c r="Z1125" s="42"/>
      <c r="AB1125" s="42"/>
      <c r="AD1125" s="42"/>
      <c r="AF1125" s="42"/>
      <c r="AH1125" s="42"/>
      <c r="AJ1125" s="42"/>
      <c r="AL1125" s="42"/>
      <c r="AN1125" s="42"/>
      <c r="AP1125" s="42"/>
      <c r="AR1125" s="42"/>
    </row>
    <row r="1126" spans="1:45" ht="17.100000000000001" hidden="1" customHeight="1" outlineLevel="2" x14ac:dyDescent="0.25">
      <c r="A1126" s="4" t="s">
        <v>127</v>
      </c>
      <c r="B1126" s="4">
        <f t="shared" si="1488"/>
        <v>0</v>
      </c>
      <c r="C1126" s="4">
        <f t="shared" si="1488"/>
        <v>160</v>
      </c>
      <c r="D1126" s="4" t="str">
        <f t="shared" si="1488"/>
        <v/>
      </c>
      <c r="F1126" s="42"/>
      <c r="H1126" s="42"/>
      <c r="J1126" s="42"/>
      <c r="L1126" s="42"/>
      <c r="N1126" s="42"/>
      <c r="P1126" s="42"/>
      <c r="R1126" s="42"/>
      <c r="T1126" s="42"/>
      <c r="V1126" s="42"/>
      <c r="X1126" s="42"/>
      <c r="Z1126" s="42"/>
      <c r="AB1126" s="42"/>
      <c r="AD1126" s="42"/>
      <c r="AF1126" s="42"/>
      <c r="AH1126" s="42"/>
      <c r="AJ1126" s="42"/>
      <c r="AL1126" s="42"/>
      <c r="AN1126" s="42"/>
      <c r="AP1126" s="42"/>
      <c r="AR1126" s="42"/>
    </row>
    <row r="1127" spans="1:45" ht="17.100000000000001" hidden="1" customHeight="1" outlineLevel="2" x14ac:dyDescent="0.25">
      <c r="A1127" s="4" t="s">
        <v>127</v>
      </c>
      <c r="B1127" s="4">
        <f t="shared" si="1488"/>
        <v>0</v>
      </c>
      <c r="C1127" s="4">
        <f t="shared" si="1488"/>
        <v>170</v>
      </c>
      <c r="D1127" s="4" t="str">
        <f t="shared" si="1488"/>
        <v/>
      </c>
      <c r="F1127" s="42"/>
      <c r="H1127" s="42"/>
      <c r="J1127" s="42"/>
      <c r="L1127" s="42"/>
      <c r="N1127" s="42"/>
      <c r="P1127" s="42"/>
      <c r="R1127" s="42"/>
      <c r="T1127" s="42"/>
      <c r="V1127" s="42"/>
      <c r="X1127" s="42"/>
      <c r="Z1127" s="42"/>
      <c r="AB1127" s="42"/>
      <c r="AD1127" s="42"/>
      <c r="AF1127" s="42"/>
      <c r="AH1127" s="42"/>
      <c r="AJ1127" s="42"/>
      <c r="AL1127" s="42"/>
      <c r="AN1127" s="42"/>
      <c r="AP1127" s="42"/>
      <c r="AR1127" s="42"/>
    </row>
    <row r="1128" spans="1:45" ht="17.100000000000001" hidden="1" customHeight="1" outlineLevel="2" x14ac:dyDescent="0.25"/>
    <row r="1129" spans="1:45" ht="17.100000000000001" hidden="1" customHeight="1" outlineLevel="2" x14ac:dyDescent="0.25">
      <c r="A1129" s="4" t="s">
        <v>127</v>
      </c>
      <c r="B1129" s="4">
        <f>B1107</f>
        <v>0</v>
      </c>
      <c r="C1129" s="4">
        <f>C1107</f>
        <v>310</v>
      </c>
      <c r="D1129" s="4" t="str">
        <f>D1107</f>
        <v/>
      </c>
      <c r="F1129" s="43">
        <f>-SUM(F1130:F1134)</f>
        <v>0</v>
      </c>
      <c r="H1129" s="43">
        <f>-SUM(H1130:H1134)</f>
        <v>0</v>
      </c>
      <c r="J1129" s="43">
        <f>-SUM(J1130:J1134)</f>
        <v>0</v>
      </c>
      <c r="L1129" s="43">
        <f>-SUM(L1130:L1134)</f>
        <v>0</v>
      </c>
      <c r="N1129" s="43">
        <f>-SUM(N1130:N1134)</f>
        <v>0</v>
      </c>
      <c r="P1129" s="43">
        <f>-SUM(P1130:P1134)</f>
        <v>0</v>
      </c>
      <c r="R1129" s="43">
        <f>-SUM(R1130:R1134)</f>
        <v>0</v>
      </c>
      <c r="T1129" s="43">
        <f>-SUM(T1130:T1134)</f>
        <v>0</v>
      </c>
      <c r="V1129" s="43">
        <f>-SUM(V1130:V1134)</f>
        <v>0</v>
      </c>
      <c r="X1129" s="43">
        <f>-SUM(X1130:X1134)</f>
        <v>0</v>
      </c>
      <c r="Z1129" s="43">
        <f>-SUM(Z1130:Z1134)</f>
        <v>0</v>
      </c>
      <c r="AB1129" s="43">
        <f>-SUM(AB1130:AB1134)</f>
        <v>0</v>
      </c>
      <c r="AD1129" s="43">
        <f>-SUM(AD1130:AD1134)</f>
        <v>0</v>
      </c>
      <c r="AF1129" s="43">
        <f>-SUM(AF1130:AF1134)</f>
        <v>0</v>
      </c>
      <c r="AH1129" s="43">
        <f>-SUM(AH1130:AH1134)</f>
        <v>0</v>
      </c>
      <c r="AJ1129" s="43">
        <f>-SUM(AJ1130:AJ1134)</f>
        <v>0</v>
      </c>
      <c r="AL1129" s="43">
        <f>-SUM(AL1130:AL1134)</f>
        <v>0</v>
      </c>
      <c r="AN1129" s="43">
        <f>-SUM(AN1130:AN1134)</f>
        <v>0</v>
      </c>
      <c r="AP1129" s="43">
        <f>-SUM(AP1130:AP1134)</f>
        <v>0</v>
      </c>
      <c r="AR1129" s="43">
        <f>-SUM(AR1130:AR1134)</f>
        <v>0</v>
      </c>
    </row>
    <row r="1130" spans="1:45" ht="17.100000000000001" hidden="1" customHeight="1" outlineLevel="2" x14ac:dyDescent="0.25">
      <c r="A1130" s="4" t="s">
        <v>127</v>
      </c>
      <c r="B1130" s="4">
        <f t="shared" ref="B1130:C1134" si="1489">B1108</f>
        <v>0</v>
      </c>
      <c r="C1130" s="4">
        <f t="shared" si="1489"/>
        <v>320</v>
      </c>
      <c r="D1130" s="4" t="str">
        <f>D1108</f>
        <v/>
      </c>
      <c r="F1130" s="42"/>
      <c r="H1130" s="42"/>
      <c r="J1130" s="42"/>
      <c r="L1130" s="42"/>
      <c r="N1130" s="42"/>
      <c r="P1130" s="42"/>
      <c r="R1130" s="42"/>
      <c r="T1130" s="42"/>
      <c r="V1130" s="42"/>
      <c r="X1130" s="42"/>
      <c r="Z1130" s="42"/>
      <c r="AB1130" s="42"/>
      <c r="AD1130" s="42"/>
      <c r="AF1130" s="42"/>
      <c r="AH1130" s="42"/>
      <c r="AJ1130" s="42"/>
      <c r="AL1130" s="42"/>
      <c r="AN1130" s="42"/>
      <c r="AP1130" s="42"/>
      <c r="AR1130" s="42"/>
    </row>
    <row r="1131" spans="1:45" ht="17.100000000000001" hidden="1" customHeight="1" outlineLevel="2" x14ac:dyDescent="0.25">
      <c r="A1131" s="4" t="s">
        <v>127</v>
      </c>
      <c r="B1131" s="4">
        <f t="shared" si="1489"/>
        <v>0</v>
      </c>
      <c r="C1131" s="4">
        <f t="shared" si="1489"/>
        <v>330</v>
      </c>
      <c r="D1131" s="4" t="str">
        <f>D1109</f>
        <v/>
      </c>
      <c r="F1131" s="42"/>
      <c r="H1131" s="42"/>
      <c r="J1131" s="42"/>
      <c r="L1131" s="42"/>
      <c r="N1131" s="42"/>
      <c r="P1131" s="42"/>
      <c r="R1131" s="42"/>
      <c r="T1131" s="42"/>
      <c r="V1131" s="42"/>
      <c r="X1131" s="42"/>
      <c r="Z1131" s="42"/>
      <c r="AB1131" s="42"/>
      <c r="AD1131" s="42"/>
      <c r="AF1131" s="42"/>
      <c r="AH1131" s="42"/>
      <c r="AJ1131" s="42"/>
      <c r="AL1131" s="42"/>
      <c r="AN1131" s="42"/>
      <c r="AP1131" s="42"/>
      <c r="AR1131" s="42"/>
    </row>
    <row r="1132" spans="1:45" ht="17.100000000000001" hidden="1" customHeight="1" outlineLevel="2" x14ac:dyDescent="0.25">
      <c r="A1132" s="4" t="s">
        <v>127</v>
      </c>
      <c r="B1132" s="4">
        <f t="shared" si="1489"/>
        <v>0</v>
      </c>
      <c r="C1132" s="4">
        <f t="shared" si="1489"/>
        <v>340</v>
      </c>
      <c r="D1132" s="4" t="str">
        <f>D1110</f>
        <v/>
      </c>
      <c r="F1132" s="42"/>
      <c r="H1132" s="42"/>
      <c r="J1132" s="42"/>
      <c r="L1132" s="42"/>
      <c r="N1132" s="42"/>
      <c r="P1132" s="42"/>
      <c r="R1132" s="42"/>
      <c r="T1132" s="42"/>
      <c r="V1132" s="42"/>
      <c r="X1132" s="42"/>
      <c r="Z1132" s="42"/>
      <c r="AB1132" s="42"/>
      <c r="AD1132" s="42"/>
      <c r="AF1132" s="42"/>
      <c r="AH1132" s="42"/>
      <c r="AJ1132" s="42"/>
      <c r="AL1132" s="42"/>
      <c r="AN1132" s="42"/>
      <c r="AP1132" s="42"/>
      <c r="AR1132" s="42"/>
    </row>
    <row r="1133" spans="1:45" ht="17.100000000000001" hidden="1" customHeight="1" outlineLevel="2" x14ac:dyDescent="0.25">
      <c r="A1133" s="4" t="s">
        <v>127</v>
      </c>
      <c r="B1133" s="4">
        <f t="shared" si="1489"/>
        <v>0</v>
      </c>
      <c r="C1133" s="4">
        <f t="shared" si="1489"/>
        <v>350</v>
      </c>
      <c r="D1133" s="4" t="str">
        <f>D1111</f>
        <v/>
      </c>
      <c r="F1133" s="42"/>
      <c r="H1133" s="42"/>
      <c r="J1133" s="42"/>
      <c r="L1133" s="42"/>
      <c r="N1133" s="42"/>
      <c r="P1133" s="42"/>
      <c r="R1133" s="42"/>
      <c r="T1133" s="42"/>
      <c r="V1133" s="42"/>
      <c r="X1133" s="42"/>
      <c r="Z1133" s="42"/>
      <c r="AB1133" s="42"/>
      <c r="AD1133" s="42"/>
      <c r="AF1133" s="42"/>
      <c r="AH1133" s="42"/>
      <c r="AJ1133" s="42"/>
      <c r="AL1133" s="42"/>
      <c r="AN1133" s="42"/>
      <c r="AP1133" s="42"/>
      <c r="AR1133" s="42"/>
    </row>
    <row r="1134" spans="1:45" ht="17.100000000000001" hidden="1" customHeight="1" outlineLevel="2" x14ac:dyDescent="0.25">
      <c r="A1134" s="4" t="s">
        <v>127</v>
      </c>
      <c r="B1134" s="4">
        <f t="shared" si="1489"/>
        <v>0</v>
      </c>
      <c r="C1134" s="4">
        <f t="shared" si="1489"/>
        <v>360</v>
      </c>
      <c r="D1134" s="4" t="str">
        <f>D1112</f>
        <v/>
      </c>
      <c r="F1134" s="42"/>
      <c r="H1134" s="42"/>
      <c r="J1134" s="42"/>
      <c r="L1134" s="42"/>
      <c r="N1134" s="42"/>
      <c r="P1134" s="42"/>
      <c r="R1134" s="42"/>
      <c r="T1134" s="42"/>
      <c r="V1134" s="42"/>
      <c r="X1134" s="42"/>
      <c r="Z1134" s="42"/>
      <c r="AB1134" s="42"/>
      <c r="AD1134" s="42"/>
      <c r="AF1134" s="42"/>
      <c r="AH1134" s="42"/>
      <c r="AJ1134" s="42"/>
      <c r="AL1134" s="42"/>
      <c r="AN1134" s="42"/>
      <c r="AP1134" s="42"/>
      <c r="AR1134" s="42"/>
    </row>
    <row r="1135" spans="1:45" ht="17.100000000000001" hidden="1" customHeight="1" outlineLevel="1" x14ac:dyDescent="0.25"/>
    <row r="1136" spans="1:45" ht="17.100000000000001" hidden="1" customHeight="1" outlineLevel="1" collapsed="1" x14ac:dyDescent="0.25">
      <c r="A1136" s="54"/>
      <c r="B1136" s="54"/>
      <c r="C1136" s="55"/>
      <c r="D1136" s="54" t="s">
        <v>128</v>
      </c>
      <c r="E1136" s="56"/>
      <c r="F1136" s="57"/>
      <c r="G1136" s="56"/>
      <c r="H1136" s="57"/>
      <c r="I1136" s="56"/>
      <c r="J1136" s="57"/>
      <c r="K1136" s="56"/>
      <c r="L1136" s="57"/>
      <c r="M1136" s="56"/>
      <c r="N1136" s="57"/>
      <c r="O1136" s="56"/>
      <c r="P1136" s="57"/>
      <c r="Q1136" s="56"/>
      <c r="R1136" s="57"/>
      <c r="S1136" s="56"/>
      <c r="T1136" s="57"/>
      <c r="U1136" s="56"/>
      <c r="V1136" s="57"/>
      <c r="W1136" s="56"/>
      <c r="X1136" s="57"/>
      <c r="Y1136" s="56"/>
      <c r="Z1136" s="57"/>
      <c r="AA1136" s="56"/>
      <c r="AB1136" s="57"/>
      <c r="AC1136" s="56"/>
      <c r="AD1136" s="57"/>
      <c r="AE1136" s="56"/>
      <c r="AF1136" s="57"/>
      <c r="AG1136" s="56"/>
      <c r="AH1136" s="57"/>
      <c r="AI1136" s="56"/>
      <c r="AJ1136" s="57"/>
      <c r="AK1136" s="56"/>
      <c r="AL1136" s="57"/>
      <c r="AM1136" s="56"/>
      <c r="AN1136" s="57"/>
      <c r="AO1136" s="56"/>
      <c r="AP1136" s="57"/>
      <c r="AQ1136" s="56"/>
      <c r="AR1136" s="57"/>
      <c r="AS1136" s="56"/>
    </row>
    <row r="1137" spans="1:45" ht="17.100000000000001" hidden="1" customHeight="1" outlineLevel="2" x14ac:dyDescent="0.25"/>
    <row r="1138" spans="1:45" s="5" customFormat="1" ht="17.100000000000001" hidden="1" customHeight="1" outlineLevel="2" x14ac:dyDescent="0.25">
      <c r="A1138" s="58"/>
      <c r="B1138" s="58"/>
      <c r="C1138" s="58"/>
      <c r="D1138" s="58" t="e">
        <f>D1091</f>
        <v>#N/A</v>
      </c>
      <c r="E1138" s="60"/>
      <c r="F1138" s="61">
        <f>F1091</f>
        <v>0</v>
      </c>
      <c r="G1138" s="60"/>
      <c r="H1138" s="61">
        <f>H1091</f>
        <v>0</v>
      </c>
      <c r="I1138" s="60"/>
      <c r="J1138" s="61">
        <f>J1091</f>
        <v>0</v>
      </c>
      <c r="K1138" s="60"/>
      <c r="L1138" s="61">
        <f>L1091</f>
        <v>0</v>
      </c>
      <c r="M1138" s="60"/>
      <c r="N1138" s="61">
        <f>N1091</f>
        <v>0</v>
      </c>
      <c r="O1138" s="60"/>
      <c r="P1138" s="61">
        <f>P1091</f>
        <v>0</v>
      </c>
      <c r="Q1138" s="60"/>
      <c r="R1138" s="61">
        <f>R1091</f>
        <v>0</v>
      </c>
      <c r="S1138" s="60"/>
      <c r="T1138" s="61">
        <f>T1091</f>
        <v>0</v>
      </c>
      <c r="U1138" s="60"/>
      <c r="V1138" s="61">
        <f>V1091</f>
        <v>0</v>
      </c>
      <c r="W1138" s="60"/>
      <c r="X1138" s="61">
        <f>X1091</f>
        <v>0</v>
      </c>
      <c r="Y1138" s="60"/>
      <c r="Z1138" s="61">
        <f>Z1091</f>
        <v>0</v>
      </c>
      <c r="AA1138" s="60"/>
      <c r="AB1138" s="61">
        <f>AB1091</f>
        <v>0</v>
      </c>
      <c r="AC1138" s="60"/>
      <c r="AD1138" s="61">
        <f>AD1091</f>
        <v>0</v>
      </c>
      <c r="AE1138" s="60"/>
      <c r="AF1138" s="61">
        <f>AF1091</f>
        <v>0</v>
      </c>
      <c r="AG1138" s="60"/>
      <c r="AH1138" s="61">
        <f>AH1091</f>
        <v>0</v>
      </c>
      <c r="AI1138" s="60"/>
      <c r="AJ1138" s="61">
        <f>AJ1091</f>
        <v>0</v>
      </c>
      <c r="AK1138" s="60"/>
      <c r="AL1138" s="61">
        <f>AL1091</f>
        <v>0</v>
      </c>
      <c r="AM1138" s="60"/>
      <c r="AN1138" s="61">
        <f>AN1091</f>
        <v>0</v>
      </c>
      <c r="AO1138" s="60"/>
      <c r="AP1138" s="61">
        <f>AP1091</f>
        <v>0</v>
      </c>
      <c r="AQ1138" s="60"/>
      <c r="AR1138" s="61">
        <f>AR1091</f>
        <v>0</v>
      </c>
      <c r="AS1138" s="60"/>
    </row>
    <row r="1139" spans="1:45" ht="17.100000000000001" hidden="1" customHeight="1" outlineLevel="2" x14ac:dyDescent="0.25">
      <c r="D1139" s="4" t="s">
        <v>124</v>
      </c>
      <c r="F1139" s="43">
        <f>F1141-F1138</f>
        <v>0</v>
      </c>
      <c r="H1139" s="43">
        <f>H1141-H1138</f>
        <v>0</v>
      </c>
      <c r="J1139" s="43">
        <f>J1141-J1138</f>
        <v>0</v>
      </c>
      <c r="L1139" s="43">
        <f>L1141-L1138</f>
        <v>0</v>
      </c>
      <c r="N1139" s="43">
        <f>N1141-N1138</f>
        <v>0</v>
      </c>
      <c r="P1139" s="43">
        <f>P1141-P1138</f>
        <v>0</v>
      </c>
      <c r="R1139" s="43">
        <f>R1141-R1138</f>
        <v>0</v>
      </c>
      <c r="T1139" s="43">
        <f>T1141-T1138</f>
        <v>0</v>
      </c>
      <c r="V1139" s="43">
        <f>V1141-V1138</f>
        <v>0</v>
      </c>
      <c r="X1139" s="43">
        <f>X1141-X1138</f>
        <v>0</v>
      </c>
      <c r="Z1139" s="43">
        <f>Z1141-Z1138</f>
        <v>0</v>
      </c>
      <c r="AB1139" s="43">
        <f>AB1141-AB1138</f>
        <v>0</v>
      </c>
      <c r="AD1139" s="43">
        <f>AD1141-AD1138</f>
        <v>0</v>
      </c>
      <c r="AF1139" s="43">
        <f>AF1141-AF1138</f>
        <v>0</v>
      </c>
      <c r="AH1139" s="43">
        <f>AH1141-AH1138</f>
        <v>0</v>
      </c>
      <c r="AJ1139" s="43">
        <f>AJ1141-AJ1138</f>
        <v>0</v>
      </c>
      <c r="AL1139" s="43">
        <f>AL1141-AL1138</f>
        <v>0</v>
      </c>
      <c r="AN1139" s="43">
        <f>AN1141-AN1138</f>
        <v>0</v>
      </c>
      <c r="AP1139" s="43">
        <f>AP1141-AP1138</f>
        <v>0</v>
      </c>
      <c r="AR1139" s="43">
        <f>AR1141-AR1138</f>
        <v>0</v>
      </c>
    </row>
    <row r="1140" spans="1:45" ht="17.100000000000001" hidden="1" customHeight="1" outlineLevel="2" x14ac:dyDescent="0.25"/>
    <row r="1141" spans="1:45" ht="17.100000000000001" hidden="1" customHeight="1" outlineLevel="2" x14ac:dyDescent="0.25">
      <c r="D1141" s="4" t="str">
        <f>D1094</f>
        <v/>
      </c>
      <c r="F1141" s="43">
        <f>SUM(F1094,F1121)</f>
        <v>0</v>
      </c>
      <c r="H1141" s="43">
        <f>SUM(H1094,H1121)</f>
        <v>0</v>
      </c>
      <c r="J1141" s="43">
        <f>SUM(J1094,J1121)</f>
        <v>0</v>
      </c>
      <c r="L1141" s="43">
        <f>SUM(L1094,L1121)</f>
        <v>0</v>
      </c>
      <c r="N1141" s="43">
        <f>SUM(N1094,N1121)</f>
        <v>0</v>
      </c>
      <c r="P1141" s="43">
        <f>SUM(P1094,P1121)</f>
        <v>0</v>
      </c>
      <c r="R1141" s="43">
        <f>SUM(R1094,R1121)</f>
        <v>0</v>
      </c>
      <c r="T1141" s="43">
        <f>SUM(T1094,T1121)</f>
        <v>0</v>
      </c>
      <c r="V1141" s="43">
        <f>SUM(V1094,V1121)</f>
        <v>0</v>
      </c>
      <c r="X1141" s="43">
        <f>SUM(X1094,X1121)</f>
        <v>0</v>
      </c>
      <c r="Z1141" s="43">
        <f>SUM(Z1094,Z1121)</f>
        <v>0</v>
      </c>
      <c r="AB1141" s="43">
        <f>SUM(AB1094,AB1121)</f>
        <v>0</v>
      </c>
      <c r="AD1141" s="43">
        <f>SUM(AD1094,AD1121)</f>
        <v>0</v>
      </c>
      <c r="AF1141" s="43">
        <f>SUM(AF1094,AF1121)</f>
        <v>0</v>
      </c>
      <c r="AH1141" s="43">
        <f>SUM(AH1094,AH1121)</f>
        <v>0</v>
      </c>
      <c r="AJ1141" s="43">
        <f>SUM(AJ1094,AJ1121)</f>
        <v>0</v>
      </c>
      <c r="AL1141" s="43">
        <f>SUM(AL1094,AL1121)</f>
        <v>0</v>
      </c>
      <c r="AN1141" s="43">
        <f>SUM(AN1094,AN1121)</f>
        <v>0</v>
      </c>
      <c r="AP1141" s="43">
        <f>SUM(AP1094,AP1121)</f>
        <v>0</v>
      </c>
      <c r="AR1141" s="43">
        <f>SUM(AR1094,AR1121)</f>
        <v>0</v>
      </c>
    </row>
    <row r="1142" spans="1:45" ht="17.100000000000001" hidden="1" customHeight="1" outlineLevel="2" x14ac:dyDescent="0.25">
      <c r="D1142" s="4" t="str">
        <f>D1095</f>
        <v/>
      </c>
      <c r="F1142" s="43">
        <f t="shared" ref="F1142:F1147" si="1490">SUM(F1095,F1122)</f>
        <v>0</v>
      </c>
      <c r="H1142" s="43">
        <f t="shared" ref="H1142:J1147" si="1491">SUM(H1095,H1122)</f>
        <v>0</v>
      </c>
      <c r="J1142" s="43">
        <f t="shared" si="1491"/>
        <v>0</v>
      </c>
      <c r="L1142" s="43">
        <f t="shared" ref="L1142:L1147" si="1492">SUM(L1095,L1122)</f>
        <v>0</v>
      </c>
      <c r="N1142" s="43">
        <f t="shared" ref="N1142:N1147" si="1493">SUM(N1095,N1122)</f>
        <v>0</v>
      </c>
      <c r="P1142" s="43">
        <f t="shared" ref="P1142:P1147" si="1494">SUM(P1095,P1122)</f>
        <v>0</v>
      </c>
      <c r="R1142" s="43">
        <f t="shared" ref="R1142:R1147" si="1495">SUM(R1095,R1122)</f>
        <v>0</v>
      </c>
      <c r="T1142" s="43">
        <f t="shared" ref="T1142:T1147" si="1496">SUM(T1095,T1122)</f>
        <v>0</v>
      </c>
      <c r="V1142" s="43">
        <f t="shared" ref="V1142:V1147" si="1497">SUM(V1095,V1122)</f>
        <v>0</v>
      </c>
      <c r="X1142" s="43">
        <f t="shared" ref="X1142:X1147" si="1498">SUM(X1095,X1122)</f>
        <v>0</v>
      </c>
      <c r="Z1142" s="43">
        <f t="shared" ref="Z1142:Z1147" si="1499">SUM(Z1095,Z1122)</f>
        <v>0</v>
      </c>
      <c r="AB1142" s="43">
        <f t="shared" ref="AB1142:AB1147" si="1500">SUM(AB1095,AB1122)</f>
        <v>0</v>
      </c>
      <c r="AD1142" s="43">
        <f t="shared" ref="AD1142:AD1147" si="1501">SUM(AD1095,AD1122)</f>
        <v>0</v>
      </c>
      <c r="AF1142" s="43">
        <f t="shared" ref="AF1142:AF1147" si="1502">SUM(AF1095,AF1122)</f>
        <v>0</v>
      </c>
      <c r="AH1142" s="43">
        <f t="shared" ref="AH1142:AH1147" si="1503">SUM(AH1095,AH1122)</f>
        <v>0</v>
      </c>
      <c r="AJ1142" s="43">
        <f t="shared" ref="AJ1142:AJ1147" si="1504">SUM(AJ1095,AJ1122)</f>
        <v>0</v>
      </c>
      <c r="AL1142" s="43">
        <f t="shared" ref="AL1142:AL1147" si="1505">SUM(AL1095,AL1122)</f>
        <v>0</v>
      </c>
      <c r="AN1142" s="43">
        <f t="shared" ref="AN1142:AN1147" si="1506">SUM(AN1095,AN1122)</f>
        <v>0</v>
      </c>
      <c r="AP1142" s="43">
        <f t="shared" ref="AP1142:AP1147" si="1507">SUM(AP1095,AP1122)</f>
        <v>0</v>
      </c>
      <c r="AR1142" s="43">
        <f t="shared" ref="AR1142:AR1147" si="1508">SUM(AR1095,AR1122)</f>
        <v>0</v>
      </c>
    </row>
    <row r="1143" spans="1:45" ht="17.100000000000001" hidden="1" customHeight="1" outlineLevel="2" x14ac:dyDescent="0.25">
      <c r="D1143" s="4" t="str">
        <f t="shared" ref="D1143:D1148" si="1509">D1096</f>
        <v/>
      </c>
      <c r="F1143" s="43">
        <f t="shared" si="1490"/>
        <v>0</v>
      </c>
      <c r="H1143" s="43">
        <f t="shared" si="1491"/>
        <v>0</v>
      </c>
      <c r="J1143" s="43">
        <f t="shared" si="1491"/>
        <v>0</v>
      </c>
      <c r="L1143" s="43">
        <f t="shared" si="1492"/>
        <v>0</v>
      </c>
      <c r="N1143" s="43">
        <f t="shared" si="1493"/>
        <v>0</v>
      </c>
      <c r="P1143" s="43">
        <f t="shared" si="1494"/>
        <v>0</v>
      </c>
      <c r="R1143" s="43">
        <f t="shared" si="1495"/>
        <v>0</v>
      </c>
      <c r="T1143" s="43">
        <f t="shared" si="1496"/>
        <v>0</v>
      </c>
      <c r="V1143" s="43">
        <f t="shared" si="1497"/>
        <v>0</v>
      </c>
      <c r="X1143" s="43">
        <f t="shared" si="1498"/>
        <v>0</v>
      </c>
      <c r="Z1143" s="43">
        <f t="shared" si="1499"/>
        <v>0</v>
      </c>
      <c r="AB1143" s="43">
        <f t="shared" si="1500"/>
        <v>0</v>
      </c>
      <c r="AD1143" s="43">
        <f t="shared" si="1501"/>
        <v>0</v>
      </c>
      <c r="AF1143" s="43">
        <f t="shared" si="1502"/>
        <v>0</v>
      </c>
      <c r="AH1143" s="43">
        <f t="shared" si="1503"/>
        <v>0</v>
      </c>
      <c r="AJ1143" s="43">
        <f t="shared" si="1504"/>
        <v>0</v>
      </c>
      <c r="AL1143" s="43">
        <f t="shared" si="1505"/>
        <v>0</v>
      </c>
      <c r="AN1143" s="43">
        <f t="shared" si="1506"/>
        <v>0</v>
      </c>
      <c r="AP1143" s="43">
        <f t="shared" si="1507"/>
        <v>0</v>
      </c>
      <c r="AR1143" s="43">
        <f t="shared" si="1508"/>
        <v>0</v>
      </c>
    </row>
    <row r="1144" spans="1:45" ht="17.100000000000001" hidden="1" customHeight="1" outlineLevel="2" x14ac:dyDescent="0.25">
      <c r="D1144" s="4" t="str">
        <f t="shared" si="1509"/>
        <v/>
      </c>
      <c r="F1144" s="43">
        <f t="shared" si="1490"/>
        <v>0</v>
      </c>
      <c r="H1144" s="43">
        <f t="shared" si="1491"/>
        <v>0</v>
      </c>
      <c r="J1144" s="43">
        <f t="shared" si="1491"/>
        <v>0</v>
      </c>
      <c r="L1144" s="43">
        <f t="shared" si="1492"/>
        <v>0</v>
      </c>
      <c r="N1144" s="43">
        <f t="shared" si="1493"/>
        <v>0</v>
      </c>
      <c r="P1144" s="43">
        <f t="shared" si="1494"/>
        <v>0</v>
      </c>
      <c r="R1144" s="43">
        <f t="shared" si="1495"/>
        <v>0</v>
      </c>
      <c r="T1144" s="43">
        <f t="shared" si="1496"/>
        <v>0</v>
      </c>
      <c r="V1144" s="43">
        <f t="shared" si="1497"/>
        <v>0</v>
      </c>
      <c r="X1144" s="43">
        <f t="shared" si="1498"/>
        <v>0</v>
      </c>
      <c r="Z1144" s="43">
        <f t="shared" si="1499"/>
        <v>0</v>
      </c>
      <c r="AB1144" s="43">
        <f t="shared" si="1500"/>
        <v>0</v>
      </c>
      <c r="AD1144" s="43">
        <f t="shared" si="1501"/>
        <v>0</v>
      </c>
      <c r="AF1144" s="43">
        <f t="shared" si="1502"/>
        <v>0</v>
      </c>
      <c r="AH1144" s="43">
        <f t="shared" si="1503"/>
        <v>0</v>
      </c>
      <c r="AJ1144" s="43">
        <f t="shared" si="1504"/>
        <v>0</v>
      </c>
      <c r="AL1144" s="43">
        <f t="shared" si="1505"/>
        <v>0</v>
      </c>
      <c r="AN1144" s="43">
        <f t="shared" si="1506"/>
        <v>0</v>
      </c>
      <c r="AP1144" s="43">
        <f t="shared" si="1507"/>
        <v>0</v>
      </c>
      <c r="AR1144" s="43">
        <f t="shared" si="1508"/>
        <v>0</v>
      </c>
    </row>
    <row r="1145" spans="1:45" ht="17.100000000000001" hidden="1" customHeight="1" outlineLevel="2" x14ac:dyDescent="0.25">
      <c r="D1145" s="4" t="str">
        <f t="shared" si="1509"/>
        <v/>
      </c>
      <c r="F1145" s="43">
        <f t="shared" si="1490"/>
        <v>0</v>
      </c>
      <c r="H1145" s="43">
        <f t="shared" si="1491"/>
        <v>0</v>
      </c>
      <c r="J1145" s="43">
        <f t="shared" si="1491"/>
        <v>0</v>
      </c>
      <c r="L1145" s="43">
        <f t="shared" si="1492"/>
        <v>0</v>
      </c>
      <c r="N1145" s="43">
        <f t="shared" si="1493"/>
        <v>0</v>
      </c>
      <c r="P1145" s="43">
        <f t="shared" si="1494"/>
        <v>0</v>
      </c>
      <c r="R1145" s="43">
        <f t="shared" si="1495"/>
        <v>0</v>
      </c>
      <c r="T1145" s="43">
        <f t="shared" si="1496"/>
        <v>0</v>
      </c>
      <c r="V1145" s="43">
        <f t="shared" si="1497"/>
        <v>0</v>
      </c>
      <c r="X1145" s="43">
        <f t="shared" si="1498"/>
        <v>0</v>
      </c>
      <c r="Z1145" s="43">
        <f t="shared" si="1499"/>
        <v>0</v>
      </c>
      <c r="AB1145" s="43">
        <f t="shared" si="1500"/>
        <v>0</v>
      </c>
      <c r="AD1145" s="43">
        <f t="shared" si="1501"/>
        <v>0</v>
      </c>
      <c r="AF1145" s="43">
        <f t="shared" si="1502"/>
        <v>0</v>
      </c>
      <c r="AH1145" s="43">
        <f t="shared" si="1503"/>
        <v>0</v>
      </c>
      <c r="AJ1145" s="43">
        <f t="shared" si="1504"/>
        <v>0</v>
      </c>
      <c r="AL1145" s="43">
        <f t="shared" si="1505"/>
        <v>0</v>
      </c>
      <c r="AN1145" s="43">
        <f t="shared" si="1506"/>
        <v>0</v>
      </c>
      <c r="AP1145" s="43">
        <f t="shared" si="1507"/>
        <v>0</v>
      </c>
      <c r="AR1145" s="43">
        <f t="shared" si="1508"/>
        <v>0</v>
      </c>
    </row>
    <row r="1146" spans="1:45" ht="17.100000000000001" hidden="1" customHeight="1" outlineLevel="2" x14ac:dyDescent="0.25">
      <c r="D1146" s="4" t="str">
        <f t="shared" si="1509"/>
        <v/>
      </c>
      <c r="F1146" s="43">
        <f t="shared" si="1490"/>
        <v>0</v>
      </c>
      <c r="H1146" s="43">
        <f t="shared" si="1491"/>
        <v>0</v>
      </c>
      <c r="J1146" s="43">
        <f t="shared" si="1491"/>
        <v>0</v>
      </c>
      <c r="L1146" s="43">
        <f t="shared" si="1492"/>
        <v>0</v>
      </c>
      <c r="N1146" s="43">
        <f t="shared" si="1493"/>
        <v>0</v>
      </c>
      <c r="P1146" s="43">
        <f t="shared" si="1494"/>
        <v>0</v>
      </c>
      <c r="R1146" s="43">
        <f t="shared" si="1495"/>
        <v>0</v>
      </c>
      <c r="T1146" s="43">
        <f t="shared" si="1496"/>
        <v>0</v>
      </c>
      <c r="V1146" s="43">
        <f t="shared" si="1497"/>
        <v>0</v>
      </c>
      <c r="X1146" s="43">
        <f t="shared" si="1498"/>
        <v>0</v>
      </c>
      <c r="Z1146" s="43">
        <f t="shared" si="1499"/>
        <v>0</v>
      </c>
      <c r="AB1146" s="43">
        <f t="shared" si="1500"/>
        <v>0</v>
      </c>
      <c r="AD1146" s="43">
        <f t="shared" si="1501"/>
        <v>0</v>
      </c>
      <c r="AF1146" s="43">
        <f t="shared" si="1502"/>
        <v>0</v>
      </c>
      <c r="AH1146" s="43">
        <f t="shared" si="1503"/>
        <v>0</v>
      </c>
      <c r="AJ1146" s="43">
        <f t="shared" si="1504"/>
        <v>0</v>
      </c>
      <c r="AL1146" s="43">
        <f t="shared" si="1505"/>
        <v>0</v>
      </c>
      <c r="AN1146" s="43">
        <f t="shared" si="1506"/>
        <v>0</v>
      </c>
      <c r="AP1146" s="43">
        <f t="shared" si="1507"/>
        <v>0</v>
      </c>
      <c r="AR1146" s="43">
        <f t="shared" si="1508"/>
        <v>0</v>
      </c>
    </row>
    <row r="1147" spans="1:45" ht="17.100000000000001" hidden="1" customHeight="1" outlineLevel="2" x14ac:dyDescent="0.25">
      <c r="D1147" s="4" t="str">
        <f t="shared" si="1509"/>
        <v/>
      </c>
      <c r="F1147" s="43">
        <f t="shared" si="1490"/>
        <v>0</v>
      </c>
      <c r="H1147" s="43">
        <f t="shared" si="1491"/>
        <v>0</v>
      </c>
      <c r="J1147" s="43">
        <f t="shared" si="1491"/>
        <v>0</v>
      </c>
      <c r="L1147" s="43">
        <f t="shared" si="1492"/>
        <v>0</v>
      </c>
      <c r="N1147" s="43">
        <f t="shared" si="1493"/>
        <v>0</v>
      </c>
      <c r="P1147" s="43">
        <f t="shared" si="1494"/>
        <v>0</v>
      </c>
      <c r="R1147" s="43">
        <f t="shared" si="1495"/>
        <v>0</v>
      </c>
      <c r="T1147" s="43">
        <f t="shared" si="1496"/>
        <v>0</v>
      </c>
      <c r="V1147" s="43">
        <f t="shared" si="1497"/>
        <v>0</v>
      </c>
      <c r="X1147" s="43">
        <f t="shared" si="1498"/>
        <v>0</v>
      </c>
      <c r="Z1147" s="43">
        <f t="shared" si="1499"/>
        <v>0</v>
      </c>
      <c r="AB1147" s="43">
        <f t="shared" si="1500"/>
        <v>0</v>
      </c>
      <c r="AD1147" s="43">
        <f t="shared" si="1501"/>
        <v>0</v>
      </c>
      <c r="AF1147" s="43">
        <f t="shared" si="1502"/>
        <v>0</v>
      </c>
      <c r="AH1147" s="43">
        <f t="shared" si="1503"/>
        <v>0</v>
      </c>
      <c r="AJ1147" s="43">
        <f t="shared" si="1504"/>
        <v>0</v>
      </c>
      <c r="AL1147" s="43">
        <f t="shared" si="1505"/>
        <v>0</v>
      </c>
      <c r="AN1147" s="43">
        <f t="shared" si="1506"/>
        <v>0</v>
      </c>
      <c r="AP1147" s="43">
        <f t="shared" si="1507"/>
        <v>0</v>
      </c>
      <c r="AR1147" s="43">
        <f t="shared" si="1508"/>
        <v>0</v>
      </c>
    </row>
    <row r="1148" spans="1:45" s="5" customFormat="1" ht="17.100000000000001" hidden="1" customHeight="1" outlineLevel="2" x14ac:dyDescent="0.25">
      <c r="A1148" s="58"/>
      <c r="B1148" s="58"/>
      <c r="C1148" s="58"/>
      <c r="D1148" s="58" t="str">
        <f t="shared" si="1509"/>
        <v/>
      </c>
      <c r="E1148" s="60"/>
      <c r="F1148" s="61">
        <f>SUM(F1141:F1147)</f>
        <v>0</v>
      </c>
      <c r="G1148" s="60"/>
      <c r="H1148" s="61">
        <f>SUM(H1141:H1147)</f>
        <v>0</v>
      </c>
      <c r="I1148" s="60"/>
      <c r="J1148" s="61">
        <f>SUM(J1141:J1147)</f>
        <v>0</v>
      </c>
      <c r="K1148" s="60"/>
      <c r="L1148" s="61">
        <f>SUM(L1141:L1147)</f>
        <v>0</v>
      </c>
      <c r="M1148" s="60"/>
      <c r="N1148" s="61">
        <f>SUM(N1141:N1147)</f>
        <v>0</v>
      </c>
      <c r="O1148" s="60"/>
      <c r="P1148" s="61">
        <f>SUM(P1141:P1147)</f>
        <v>0</v>
      </c>
      <c r="Q1148" s="60"/>
      <c r="R1148" s="61">
        <f>SUM(R1141:R1147)</f>
        <v>0</v>
      </c>
      <c r="S1148" s="60"/>
      <c r="T1148" s="61">
        <f>SUM(T1141:T1147)</f>
        <v>0</v>
      </c>
      <c r="U1148" s="60"/>
      <c r="V1148" s="61">
        <f>SUM(V1141:V1147)</f>
        <v>0</v>
      </c>
      <c r="W1148" s="60"/>
      <c r="X1148" s="61">
        <f>SUM(X1141:X1147)</f>
        <v>0</v>
      </c>
      <c r="Y1148" s="60"/>
      <c r="Z1148" s="61">
        <f>SUM(Z1141:Z1147)</f>
        <v>0</v>
      </c>
      <c r="AA1148" s="60"/>
      <c r="AB1148" s="61">
        <f>SUM(AB1141:AB1147)</f>
        <v>0</v>
      </c>
      <c r="AC1148" s="60"/>
      <c r="AD1148" s="61">
        <f>SUM(AD1141:AD1147)</f>
        <v>0</v>
      </c>
      <c r="AE1148" s="60"/>
      <c r="AF1148" s="61">
        <f>SUM(AF1141:AF1147)</f>
        <v>0</v>
      </c>
      <c r="AG1148" s="60"/>
      <c r="AH1148" s="61">
        <f>SUM(AH1141:AH1147)</f>
        <v>0</v>
      </c>
      <c r="AI1148" s="60"/>
      <c r="AJ1148" s="61">
        <f>SUM(AJ1141:AJ1147)</f>
        <v>0</v>
      </c>
      <c r="AK1148" s="60"/>
      <c r="AL1148" s="61">
        <f>SUM(AL1141:AL1147)</f>
        <v>0</v>
      </c>
      <c r="AM1148" s="60"/>
      <c r="AN1148" s="61">
        <f>SUM(AN1141:AN1147)</f>
        <v>0</v>
      </c>
      <c r="AO1148" s="60"/>
      <c r="AP1148" s="61">
        <f>SUM(AP1141:AP1147)</f>
        <v>0</v>
      </c>
      <c r="AQ1148" s="60"/>
      <c r="AR1148" s="61">
        <f>SUM(AR1141:AR1147)</f>
        <v>0</v>
      </c>
      <c r="AS1148" s="60"/>
    </row>
    <row r="1149" spans="1:45" ht="17.100000000000001" hidden="1" customHeight="1" outlineLevel="2" x14ac:dyDescent="0.25"/>
    <row r="1150" spans="1:45" s="5" customFormat="1" ht="17.100000000000001" hidden="1" customHeight="1" outlineLevel="2" x14ac:dyDescent="0.25">
      <c r="A1150" s="58"/>
      <c r="B1150" s="58"/>
      <c r="C1150" s="58"/>
      <c r="D1150" s="58" t="e">
        <f>D1104</f>
        <v>#N/A</v>
      </c>
      <c r="E1150" s="60"/>
      <c r="F1150" s="61">
        <f>F1104</f>
        <v>0</v>
      </c>
      <c r="G1150" s="60"/>
      <c r="H1150" s="61">
        <f>H1104</f>
        <v>0</v>
      </c>
      <c r="I1150" s="60"/>
      <c r="J1150" s="61">
        <f>J1104</f>
        <v>0</v>
      </c>
      <c r="K1150" s="60"/>
      <c r="L1150" s="61">
        <f>L1104</f>
        <v>0</v>
      </c>
      <c r="M1150" s="60"/>
      <c r="N1150" s="61">
        <f>N1104</f>
        <v>0</v>
      </c>
      <c r="O1150" s="60"/>
      <c r="P1150" s="61">
        <f>P1104</f>
        <v>0</v>
      </c>
      <c r="Q1150" s="60"/>
      <c r="R1150" s="61">
        <f>R1104</f>
        <v>0</v>
      </c>
      <c r="S1150" s="60"/>
      <c r="T1150" s="61">
        <f>T1104</f>
        <v>0</v>
      </c>
      <c r="U1150" s="60"/>
      <c r="V1150" s="61">
        <f>V1104</f>
        <v>0</v>
      </c>
      <c r="W1150" s="60"/>
      <c r="X1150" s="61">
        <f>X1104</f>
        <v>0</v>
      </c>
      <c r="Y1150" s="60"/>
      <c r="Z1150" s="61">
        <f>Z1104</f>
        <v>0</v>
      </c>
      <c r="AA1150" s="60"/>
      <c r="AB1150" s="61">
        <f>AB1104</f>
        <v>0</v>
      </c>
      <c r="AC1150" s="60"/>
      <c r="AD1150" s="61">
        <f>AD1104</f>
        <v>0</v>
      </c>
      <c r="AE1150" s="60"/>
      <c r="AF1150" s="61">
        <f>AF1104</f>
        <v>0</v>
      </c>
      <c r="AG1150" s="60"/>
      <c r="AH1150" s="61">
        <f>AH1104</f>
        <v>0</v>
      </c>
      <c r="AI1150" s="60"/>
      <c r="AJ1150" s="61">
        <f>AJ1104</f>
        <v>0</v>
      </c>
      <c r="AK1150" s="60"/>
      <c r="AL1150" s="61">
        <f>AL1104</f>
        <v>0</v>
      </c>
      <c r="AM1150" s="60"/>
      <c r="AN1150" s="61">
        <f>AN1104</f>
        <v>0</v>
      </c>
      <c r="AO1150" s="60"/>
      <c r="AP1150" s="61">
        <f>AP1104</f>
        <v>0</v>
      </c>
      <c r="AQ1150" s="60"/>
      <c r="AR1150" s="61">
        <f>AR1104</f>
        <v>0</v>
      </c>
      <c r="AS1150" s="60"/>
    </row>
    <row r="1151" spans="1:45" ht="17.100000000000001" hidden="1" customHeight="1" outlineLevel="2" x14ac:dyDescent="0.25">
      <c r="D1151" s="4" t="s">
        <v>124</v>
      </c>
      <c r="F1151" s="43">
        <f>F1153-F1150</f>
        <v>0</v>
      </c>
      <c r="H1151" s="43">
        <f>H1153-H1150</f>
        <v>0</v>
      </c>
      <c r="J1151" s="43">
        <f>J1153-J1150</f>
        <v>0</v>
      </c>
      <c r="L1151" s="43">
        <f>L1153-L1150</f>
        <v>0</v>
      </c>
      <c r="N1151" s="43">
        <f>N1153-N1150</f>
        <v>0</v>
      </c>
      <c r="P1151" s="43">
        <f>P1153-P1150</f>
        <v>0</v>
      </c>
      <c r="R1151" s="43">
        <f>R1153-R1150</f>
        <v>0</v>
      </c>
      <c r="T1151" s="43">
        <f>T1153-T1150</f>
        <v>0</v>
      </c>
      <c r="V1151" s="43">
        <f>V1153-V1150</f>
        <v>0</v>
      </c>
      <c r="X1151" s="43">
        <f>X1153-X1150</f>
        <v>0</v>
      </c>
      <c r="Z1151" s="43">
        <f>Z1153-Z1150</f>
        <v>0</v>
      </c>
      <c r="AB1151" s="43">
        <f>AB1153-AB1150</f>
        <v>0</v>
      </c>
      <c r="AD1151" s="43">
        <f>AD1153-AD1150</f>
        <v>0</v>
      </c>
      <c r="AF1151" s="43">
        <f>AF1153-AF1150</f>
        <v>0</v>
      </c>
      <c r="AH1151" s="43">
        <f>AH1153-AH1150</f>
        <v>0</v>
      </c>
      <c r="AJ1151" s="43">
        <f>AJ1153-AJ1150</f>
        <v>0</v>
      </c>
      <c r="AL1151" s="43">
        <f>AL1153-AL1150</f>
        <v>0</v>
      </c>
      <c r="AN1151" s="43">
        <f>AN1153-AN1150</f>
        <v>0</v>
      </c>
      <c r="AP1151" s="43">
        <f>AP1153-AP1150</f>
        <v>0</v>
      </c>
      <c r="AR1151" s="43">
        <f>AR1153-AR1150</f>
        <v>0</v>
      </c>
    </row>
    <row r="1152" spans="1:45" ht="17.100000000000001" hidden="1" customHeight="1" outlineLevel="2" x14ac:dyDescent="0.25"/>
    <row r="1153" spans="1:45" ht="17.100000000000001" hidden="1" customHeight="1" outlineLevel="2" x14ac:dyDescent="0.25">
      <c r="D1153" s="4" t="str">
        <f t="shared" ref="D1153:D1159" si="1510">D1107</f>
        <v/>
      </c>
      <c r="F1153" s="43">
        <f>SUM(F1107,F1129)</f>
        <v>0</v>
      </c>
      <c r="H1153" s="43">
        <f>SUM(H1107,H1129)</f>
        <v>0</v>
      </c>
      <c r="J1153" s="43">
        <f>SUM(J1107,J1129)</f>
        <v>0</v>
      </c>
      <c r="L1153" s="43">
        <f>SUM(L1107,L1129)</f>
        <v>0</v>
      </c>
      <c r="N1153" s="43">
        <f>SUM(N1107,N1129)</f>
        <v>0</v>
      </c>
      <c r="P1153" s="43">
        <f>SUM(P1107,P1129)</f>
        <v>0</v>
      </c>
      <c r="R1153" s="43">
        <f>SUM(R1107,R1129)</f>
        <v>0</v>
      </c>
      <c r="T1153" s="43">
        <f>SUM(T1107,T1129)</f>
        <v>0</v>
      </c>
      <c r="V1153" s="43">
        <f>SUM(V1107,V1129)</f>
        <v>0</v>
      </c>
      <c r="X1153" s="43">
        <f>SUM(X1107,X1129)</f>
        <v>0</v>
      </c>
      <c r="Z1153" s="43">
        <f>SUM(Z1107,Z1129)</f>
        <v>0</v>
      </c>
      <c r="AB1153" s="43">
        <f>SUM(AB1107,AB1129)</f>
        <v>0</v>
      </c>
      <c r="AD1153" s="43">
        <f>SUM(AD1107,AD1129)</f>
        <v>0</v>
      </c>
      <c r="AF1153" s="43">
        <f>SUM(AF1107,AF1129)</f>
        <v>0</v>
      </c>
      <c r="AH1153" s="43">
        <f>SUM(AH1107,AH1129)</f>
        <v>0</v>
      </c>
      <c r="AJ1153" s="43">
        <f>SUM(AJ1107,AJ1129)</f>
        <v>0</v>
      </c>
      <c r="AL1153" s="43">
        <f>SUM(AL1107,AL1129)</f>
        <v>0</v>
      </c>
      <c r="AN1153" s="43">
        <f>SUM(AN1107,AN1129)</f>
        <v>0</v>
      </c>
      <c r="AP1153" s="43">
        <f>SUM(AP1107,AP1129)</f>
        <v>0</v>
      </c>
      <c r="AR1153" s="43">
        <f>SUM(AR1107,AR1129)</f>
        <v>0</v>
      </c>
    </row>
    <row r="1154" spans="1:45" ht="17.100000000000001" hidden="1" customHeight="1" outlineLevel="2" x14ac:dyDescent="0.25">
      <c r="D1154" s="4" t="str">
        <f t="shared" si="1510"/>
        <v/>
      </c>
      <c r="F1154" s="43">
        <f t="shared" ref="F1154:F1158" si="1511">SUM(F1108,F1130)</f>
        <v>0</v>
      </c>
      <c r="H1154" s="43">
        <f t="shared" ref="H1154:J1158" si="1512">SUM(H1108,H1130)</f>
        <v>0</v>
      </c>
      <c r="J1154" s="43">
        <f t="shared" si="1512"/>
        <v>0</v>
      </c>
      <c r="L1154" s="43">
        <f t="shared" ref="L1154:L1158" si="1513">SUM(L1108,L1130)</f>
        <v>0</v>
      </c>
      <c r="N1154" s="43">
        <f t="shared" ref="N1154:N1158" si="1514">SUM(N1108,N1130)</f>
        <v>0</v>
      </c>
      <c r="P1154" s="43">
        <f t="shared" ref="P1154:P1158" si="1515">SUM(P1108,P1130)</f>
        <v>0</v>
      </c>
      <c r="R1154" s="43">
        <f t="shared" ref="R1154:R1158" si="1516">SUM(R1108,R1130)</f>
        <v>0</v>
      </c>
      <c r="T1154" s="43">
        <f t="shared" ref="T1154:T1158" si="1517">SUM(T1108,T1130)</f>
        <v>0</v>
      </c>
      <c r="V1154" s="43">
        <f t="shared" ref="V1154:V1158" si="1518">SUM(V1108,V1130)</f>
        <v>0</v>
      </c>
      <c r="X1154" s="43">
        <f t="shared" ref="X1154:X1158" si="1519">SUM(X1108,X1130)</f>
        <v>0</v>
      </c>
      <c r="Z1154" s="43">
        <f t="shared" ref="Z1154:Z1158" si="1520">SUM(Z1108,Z1130)</f>
        <v>0</v>
      </c>
      <c r="AB1154" s="43">
        <f t="shared" ref="AB1154:AB1158" si="1521">SUM(AB1108,AB1130)</f>
        <v>0</v>
      </c>
      <c r="AD1154" s="43">
        <f t="shared" ref="AD1154:AD1158" si="1522">SUM(AD1108,AD1130)</f>
        <v>0</v>
      </c>
      <c r="AF1154" s="43">
        <f t="shared" ref="AF1154:AF1158" si="1523">SUM(AF1108,AF1130)</f>
        <v>0</v>
      </c>
      <c r="AH1154" s="43">
        <f t="shared" ref="AH1154:AH1158" si="1524">SUM(AH1108,AH1130)</f>
        <v>0</v>
      </c>
      <c r="AJ1154" s="43">
        <f t="shared" ref="AJ1154:AJ1158" si="1525">SUM(AJ1108,AJ1130)</f>
        <v>0</v>
      </c>
      <c r="AL1154" s="43">
        <f t="shared" ref="AL1154:AL1158" si="1526">SUM(AL1108,AL1130)</f>
        <v>0</v>
      </c>
      <c r="AN1154" s="43">
        <f t="shared" ref="AN1154:AN1158" si="1527">SUM(AN1108,AN1130)</f>
        <v>0</v>
      </c>
      <c r="AP1154" s="43">
        <f t="shared" ref="AP1154:AP1158" si="1528">SUM(AP1108,AP1130)</f>
        <v>0</v>
      </c>
      <c r="AR1154" s="43">
        <f t="shared" ref="AR1154:AR1158" si="1529">SUM(AR1108,AR1130)</f>
        <v>0</v>
      </c>
    </row>
    <row r="1155" spans="1:45" ht="17.100000000000001" hidden="1" customHeight="1" outlineLevel="2" x14ac:dyDescent="0.25">
      <c r="D1155" s="4" t="str">
        <f t="shared" si="1510"/>
        <v/>
      </c>
      <c r="F1155" s="43">
        <f t="shared" si="1511"/>
        <v>0</v>
      </c>
      <c r="H1155" s="43">
        <f t="shared" si="1512"/>
        <v>0</v>
      </c>
      <c r="J1155" s="43">
        <f t="shared" si="1512"/>
        <v>0</v>
      </c>
      <c r="L1155" s="43">
        <f t="shared" si="1513"/>
        <v>0</v>
      </c>
      <c r="N1155" s="43">
        <f t="shared" si="1514"/>
        <v>0</v>
      </c>
      <c r="P1155" s="43">
        <f t="shared" si="1515"/>
        <v>0</v>
      </c>
      <c r="R1155" s="43">
        <f t="shared" si="1516"/>
        <v>0</v>
      </c>
      <c r="T1155" s="43">
        <f t="shared" si="1517"/>
        <v>0</v>
      </c>
      <c r="V1155" s="43">
        <f t="shared" si="1518"/>
        <v>0</v>
      </c>
      <c r="X1155" s="43">
        <f t="shared" si="1519"/>
        <v>0</v>
      </c>
      <c r="Z1155" s="43">
        <f t="shared" si="1520"/>
        <v>0</v>
      </c>
      <c r="AB1155" s="43">
        <f t="shared" si="1521"/>
        <v>0</v>
      </c>
      <c r="AD1155" s="43">
        <f t="shared" si="1522"/>
        <v>0</v>
      </c>
      <c r="AF1155" s="43">
        <f t="shared" si="1523"/>
        <v>0</v>
      </c>
      <c r="AH1155" s="43">
        <f t="shared" si="1524"/>
        <v>0</v>
      </c>
      <c r="AJ1155" s="43">
        <f t="shared" si="1525"/>
        <v>0</v>
      </c>
      <c r="AL1155" s="43">
        <f t="shared" si="1526"/>
        <v>0</v>
      </c>
      <c r="AN1155" s="43">
        <f t="shared" si="1527"/>
        <v>0</v>
      </c>
      <c r="AP1155" s="43">
        <f t="shared" si="1528"/>
        <v>0</v>
      </c>
      <c r="AR1155" s="43">
        <f t="shared" si="1529"/>
        <v>0</v>
      </c>
    </row>
    <row r="1156" spans="1:45" ht="17.100000000000001" hidden="1" customHeight="1" outlineLevel="2" x14ac:dyDescent="0.25">
      <c r="D1156" s="4" t="str">
        <f t="shared" si="1510"/>
        <v/>
      </c>
      <c r="F1156" s="43">
        <f t="shared" si="1511"/>
        <v>0</v>
      </c>
      <c r="H1156" s="43">
        <f t="shared" si="1512"/>
        <v>0</v>
      </c>
      <c r="J1156" s="43">
        <f t="shared" si="1512"/>
        <v>0</v>
      </c>
      <c r="L1156" s="43">
        <f t="shared" si="1513"/>
        <v>0</v>
      </c>
      <c r="N1156" s="43">
        <f t="shared" si="1514"/>
        <v>0</v>
      </c>
      <c r="P1156" s="43">
        <f t="shared" si="1515"/>
        <v>0</v>
      </c>
      <c r="R1156" s="43">
        <f t="shared" si="1516"/>
        <v>0</v>
      </c>
      <c r="T1156" s="43">
        <f t="shared" si="1517"/>
        <v>0</v>
      </c>
      <c r="V1156" s="43">
        <f t="shared" si="1518"/>
        <v>0</v>
      </c>
      <c r="X1156" s="43">
        <f t="shared" si="1519"/>
        <v>0</v>
      </c>
      <c r="Z1156" s="43">
        <f t="shared" si="1520"/>
        <v>0</v>
      </c>
      <c r="AB1156" s="43">
        <f t="shared" si="1521"/>
        <v>0</v>
      </c>
      <c r="AD1156" s="43">
        <f t="shared" si="1522"/>
        <v>0</v>
      </c>
      <c r="AF1156" s="43">
        <f t="shared" si="1523"/>
        <v>0</v>
      </c>
      <c r="AH1156" s="43">
        <f t="shared" si="1524"/>
        <v>0</v>
      </c>
      <c r="AJ1156" s="43">
        <f t="shared" si="1525"/>
        <v>0</v>
      </c>
      <c r="AL1156" s="43">
        <f t="shared" si="1526"/>
        <v>0</v>
      </c>
      <c r="AN1156" s="43">
        <f t="shared" si="1527"/>
        <v>0</v>
      </c>
      <c r="AP1156" s="43">
        <f t="shared" si="1528"/>
        <v>0</v>
      </c>
      <c r="AR1156" s="43">
        <f t="shared" si="1529"/>
        <v>0</v>
      </c>
    </row>
    <row r="1157" spans="1:45" ht="17.100000000000001" hidden="1" customHeight="1" outlineLevel="2" x14ac:dyDescent="0.25">
      <c r="D1157" s="4" t="str">
        <f t="shared" si="1510"/>
        <v/>
      </c>
      <c r="F1157" s="43">
        <f t="shared" si="1511"/>
        <v>0</v>
      </c>
      <c r="H1157" s="43">
        <f t="shared" si="1512"/>
        <v>0</v>
      </c>
      <c r="J1157" s="43">
        <f t="shared" si="1512"/>
        <v>0</v>
      </c>
      <c r="L1157" s="43">
        <f t="shared" si="1513"/>
        <v>0</v>
      </c>
      <c r="N1157" s="43">
        <f t="shared" si="1514"/>
        <v>0</v>
      </c>
      <c r="P1157" s="43">
        <f t="shared" si="1515"/>
        <v>0</v>
      </c>
      <c r="R1157" s="43">
        <f t="shared" si="1516"/>
        <v>0</v>
      </c>
      <c r="T1157" s="43">
        <f t="shared" si="1517"/>
        <v>0</v>
      </c>
      <c r="V1157" s="43">
        <f t="shared" si="1518"/>
        <v>0</v>
      </c>
      <c r="X1157" s="43">
        <f t="shared" si="1519"/>
        <v>0</v>
      </c>
      <c r="Z1157" s="43">
        <f t="shared" si="1520"/>
        <v>0</v>
      </c>
      <c r="AB1157" s="43">
        <f t="shared" si="1521"/>
        <v>0</v>
      </c>
      <c r="AD1157" s="43">
        <f t="shared" si="1522"/>
        <v>0</v>
      </c>
      <c r="AF1157" s="43">
        <f t="shared" si="1523"/>
        <v>0</v>
      </c>
      <c r="AH1157" s="43">
        <f t="shared" si="1524"/>
        <v>0</v>
      </c>
      <c r="AJ1157" s="43">
        <f t="shared" si="1525"/>
        <v>0</v>
      </c>
      <c r="AL1157" s="43">
        <f t="shared" si="1526"/>
        <v>0</v>
      </c>
      <c r="AN1157" s="43">
        <f t="shared" si="1527"/>
        <v>0</v>
      </c>
      <c r="AP1157" s="43">
        <f t="shared" si="1528"/>
        <v>0</v>
      </c>
      <c r="AR1157" s="43">
        <f t="shared" si="1529"/>
        <v>0</v>
      </c>
    </row>
    <row r="1158" spans="1:45" ht="17.100000000000001" hidden="1" customHeight="1" outlineLevel="2" x14ac:dyDescent="0.25">
      <c r="D1158" s="4" t="str">
        <f t="shared" si="1510"/>
        <v/>
      </c>
      <c r="F1158" s="43">
        <f t="shared" si="1511"/>
        <v>0</v>
      </c>
      <c r="H1158" s="43">
        <f t="shared" si="1512"/>
        <v>0</v>
      </c>
      <c r="J1158" s="43">
        <f t="shared" si="1512"/>
        <v>0</v>
      </c>
      <c r="L1158" s="43">
        <f t="shared" si="1513"/>
        <v>0</v>
      </c>
      <c r="N1158" s="43">
        <f t="shared" si="1514"/>
        <v>0</v>
      </c>
      <c r="P1158" s="43">
        <f t="shared" si="1515"/>
        <v>0</v>
      </c>
      <c r="R1158" s="43">
        <f t="shared" si="1516"/>
        <v>0</v>
      </c>
      <c r="T1158" s="43">
        <f t="shared" si="1517"/>
        <v>0</v>
      </c>
      <c r="V1158" s="43">
        <f t="shared" si="1518"/>
        <v>0</v>
      </c>
      <c r="X1158" s="43">
        <f t="shared" si="1519"/>
        <v>0</v>
      </c>
      <c r="Z1158" s="43">
        <f t="shared" si="1520"/>
        <v>0</v>
      </c>
      <c r="AB1158" s="43">
        <f t="shared" si="1521"/>
        <v>0</v>
      </c>
      <c r="AD1158" s="43">
        <f t="shared" si="1522"/>
        <v>0</v>
      </c>
      <c r="AF1158" s="43">
        <f t="shared" si="1523"/>
        <v>0</v>
      </c>
      <c r="AH1158" s="43">
        <f t="shared" si="1524"/>
        <v>0</v>
      </c>
      <c r="AJ1158" s="43">
        <f t="shared" si="1525"/>
        <v>0</v>
      </c>
      <c r="AL1158" s="43">
        <f t="shared" si="1526"/>
        <v>0</v>
      </c>
      <c r="AN1158" s="43">
        <f t="shared" si="1527"/>
        <v>0</v>
      </c>
      <c r="AP1158" s="43">
        <f t="shared" si="1528"/>
        <v>0</v>
      </c>
      <c r="AR1158" s="43">
        <f t="shared" si="1529"/>
        <v>0</v>
      </c>
    </row>
    <row r="1159" spans="1:45" s="5" customFormat="1" ht="17.100000000000001" hidden="1" customHeight="1" outlineLevel="2" x14ac:dyDescent="0.25">
      <c r="A1159" s="58"/>
      <c r="B1159" s="58"/>
      <c r="C1159" s="58"/>
      <c r="D1159" s="58" t="str">
        <f t="shared" si="1510"/>
        <v/>
      </c>
      <c r="E1159" s="60"/>
      <c r="F1159" s="61">
        <f>SUM(F1153:F1158)</f>
        <v>0</v>
      </c>
      <c r="G1159" s="60"/>
      <c r="H1159" s="61">
        <f>SUM(H1153:H1158)</f>
        <v>0</v>
      </c>
      <c r="I1159" s="60"/>
      <c r="J1159" s="61">
        <f>SUM(J1153:J1158)</f>
        <v>0</v>
      </c>
      <c r="K1159" s="60"/>
      <c r="L1159" s="61">
        <f>SUM(L1153:L1158)</f>
        <v>0</v>
      </c>
      <c r="M1159" s="60"/>
      <c r="N1159" s="61">
        <f>SUM(N1153:N1158)</f>
        <v>0</v>
      </c>
      <c r="O1159" s="60"/>
      <c r="P1159" s="61">
        <f>SUM(P1153:P1158)</f>
        <v>0</v>
      </c>
      <c r="Q1159" s="60"/>
      <c r="R1159" s="61">
        <f>SUM(R1153:R1158)</f>
        <v>0</v>
      </c>
      <c r="S1159" s="60"/>
      <c r="T1159" s="61">
        <f>SUM(T1153:T1158)</f>
        <v>0</v>
      </c>
      <c r="U1159" s="60"/>
      <c r="V1159" s="61">
        <f>SUM(V1153:V1158)</f>
        <v>0</v>
      </c>
      <c r="W1159" s="60"/>
      <c r="X1159" s="61">
        <f>SUM(X1153:X1158)</f>
        <v>0</v>
      </c>
      <c r="Y1159" s="60"/>
      <c r="Z1159" s="61">
        <f>SUM(Z1153:Z1158)</f>
        <v>0</v>
      </c>
      <c r="AA1159" s="60"/>
      <c r="AB1159" s="61">
        <f>SUM(AB1153:AB1158)</f>
        <v>0</v>
      </c>
      <c r="AC1159" s="60"/>
      <c r="AD1159" s="61">
        <f>SUM(AD1153:AD1158)</f>
        <v>0</v>
      </c>
      <c r="AE1159" s="60"/>
      <c r="AF1159" s="61">
        <f>SUM(AF1153:AF1158)</f>
        <v>0</v>
      </c>
      <c r="AG1159" s="60"/>
      <c r="AH1159" s="61">
        <f>SUM(AH1153:AH1158)</f>
        <v>0</v>
      </c>
      <c r="AI1159" s="60"/>
      <c r="AJ1159" s="61">
        <f>SUM(AJ1153:AJ1158)</f>
        <v>0</v>
      </c>
      <c r="AK1159" s="60"/>
      <c r="AL1159" s="61">
        <f>SUM(AL1153:AL1158)</f>
        <v>0</v>
      </c>
      <c r="AM1159" s="60"/>
      <c r="AN1159" s="61">
        <f>SUM(AN1153:AN1158)</f>
        <v>0</v>
      </c>
      <c r="AO1159" s="60"/>
      <c r="AP1159" s="61">
        <f>SUM(AP1153:AP1158)</f>
        <v>0</v>
      </c>
      <c r="AQ1159" s="60"/>
      <c r="AR1159" s="61">
        <f>SUM(AR1153:AR1158)</f>
        <v>0</v>
      </c>
      <c r="AS1159" s="60"/>
    </row>
    <row r="1160" spans="1:45" ht="17.100000000000001" hidden="1" customHeight="1" outlineLevel="2" x14ac:dyDescent="0.25"/>
    <row r="1161" spans="1:45" s="5" customFormat="1" ht="17.100000000000001" hidden="1" customHeight="1" outlineLevel="2" x14ac:dyDescent="0.25">
      <c r="A1161" s="58"/>
      <c r="B1161" s="58"/>
      <c r="C1161" s="58"/>
      <c r="D1161" s="58" t="str">
        <f>D1116</f>
        <v/>
      </c>
      <c r="E1161" s="60"/>
      <c r="F1161" s="61">
        <f>SUM(F1159,F1148)</f>
        <v>0</v>
      </c>
      <c r="G1161" s="60"/>
      <c r="H1161" s="61">
        <f>SUM(H1159,H1148)</f>
        <v>0</v>
      </c>
      <c r="I1161" s="60"/>
      <c r="J1161" s="61">
        <f>SUM(J1159,J1148)</f>
        <v>0</v>
      </c>
      <c r="K1161" s="60"/>
      <c r="L1161" s="61">
        <f>SUM(L1159,L1148)</f>
        <v>0</v>
      </c>
      <c r="M1161" s="60"/>
      <c r="N1161" s="61">
        <f>SUM(N1159,N1148)</f>
        <v>0</v>
      </c>
      <c r="O1161" s="60"/>
      <c r="P1161" s="61">
        <f>SUM(P1159,P1148)</f>
        <v>0</v>
      </c>
      <c r="Q1161" s="60"/>
      <c r="R1161" s="61">
        <f>SUM(R1159,R1148)</f>
        <v>0</v>
      </c>
      <c r="S1161" s="60"/>
      <c r="T1161" s="61">
        <f>SUM(T1159,T1148)</f>
        <v>0</v>
      </c>
      <c r="U1161" s="60"/>
      <c r="V1161" s="61">
        <f>SUM(V1159,V1148)</f>
        <v>0</v>
      </c>
      <c r="W1161" s="60"/>
      <c r="X1161" s="61">
        <f>SUM(X1159,X1148)</f>
        <v>0</v>
      </c>
      <c r="Y1161" s="60"/>
      <c r="Z1161" s="61">
        <f>SUM(Z1159,Z1148)</f>
        <v>0</v>
      </c>
      <c r="AA1161" s="60"/>
      <c r="AB1161" s="61">
        <f>SUM(AB1159,AB1148)</f>
        <v>0</v>
      </c>
      <c r="AC1161" s="60"/>
      <c r="AD1161" s="61">
        <f>SUM(AD1159,AD1148)</f>
        <v>0</v>
      </c>
      <c r="AE1161" s="60"/>
      <c r="AF1161" s="61">
        <f>SUM(AF1159,AF1148)</f>
        <v>0</v>
      </c>
      <c r="AG1161" s="60"/>
      <c r="AH1161" s="61">
        <f>SUM(AH1159,AH1148)</f>
        <v>0</v>
      </c>
      <c r="AI1161" s="60"/>
      <c r="AJ1161" s="61">
        <f>SUM(AJ1159,AJ1148)</f>
        <v>0</v>
      </c>
      <c r="AK1161" s="60"/>
      <c r="AL1161" s="61">
        <f>SUM(AL1159,AL1148)</f>
        <v>0</v>
      </c>
      <c r="AM1161" s="60"/>
      <c r="AN1161" s="61">
        <f>SUM(AN1159,AN1148)</f>
        <v>0</v>
      </c>
      <c r="AO1161" s="60"/>
      <c r="AP1161" s="61">
        <f>SUM(AP1159,AP1148)</f>
        <v>0</v>
      </c>
      <c r="AQ1161" s="60"/>
      <c r="AR1161" s="61">
        <f>SUM(AR1159,AR1148)</f>
        <v>0</v>
      </c>
      <c r="AS1161" s="60"/>
    </row>
    <row r="1162" spans="1:45" ht="17.100000000000001" hidden="1" customHeight="1" outlineLevel="2" x14ac:dyDescent="0.25"/>
    <row r="1163" spans="1:45" ht="17.100000000000001" customHeight="1" x14ac:dyDescent="0.25"/>
    <row r="1164" spans="1:45" ht="17.100000000000001" customHeight="1" x14ac:dyDescent="0.25">
      <c r="A1164" s="63"/>
      <c r="B1164" s="63"/>
      <c r="C1164" s="63"/>
      <c r="D1164" s="63"/>
      <c r="E1164" s="64"/>
      <c r="F1164" s="65"/>
      <c r="G1164" s="64"/>
      <c r="H1164" s="65"/>
      <c r="I1164" s="64"/>
      <c r="J1164" s="65"/>
      <c r="K1164" s="64"/>
      <c r="L1164" s="65"/>
      <c r="M1164" s="64"/>
      <c r="N1164" s="65"/>
      <c r="O1164" s="64"/>
      <c r="P1164" s="65"/>
      <c r="Q1164" s="64"/>
      <c r="R1164" s="65"/>
      <c r="S1164" s="64"/>
      <c r="T1164" s="65"/>
      <c r="U1164" s="64"/>
      <c r="V1164" s="65"/>
      <c r="W1164" s="64"/>
      <c r="X1164" s="65"/>
      <c r="Y1164" s="64"/>
      <c r="Z1164" s="65"/>
      <c r="AA1164" s="64"/>
      <c r="AB1164" s="65"/>
      <c r="AC1164" s="64"/>
      <c r="AD1164" s="65"/>
      <c r="AE1164" s="64"/>
      <c r="AF1164" s="65"/>
      <c r="AG1164" s="64"/>
      <c r="AH1164" s="65"/>
      <c r="AI1164" s="64"/>
      <c r="AJ1164" s="65"/>
      <c r="AK1164" s="64"/>
      <c r="AL1164" s="65"/>
      <c r="AM1164" s="64"/>
      <c r="AN1164" s="65"/>
      <c r="AO1164" s="64"/>
      <c r="AP1164" s="65"/>
      <c r="AQ1164" s="64"/>
      <c r="AR1164" s="65"/>
      <c r="AS1164" s="64"/>
    </row>
  </sheetData>
  <conditionalFormatting sqref="F9:AR9">
    <cfRule type="expression" dxfId="53" priority="29" stopIfTrue="1">
      <formula>AND($B9&lt;&gt;"",OR(F14&lt;&gt;0,F27&lt;&gt;0),AND(F61=0,F73=0))</formula>
    </cfRule>
    <cfRule type="expression" dxfId="52" priority="30">
      <formula>AND($B9&lt;&gt;"",OR(F14&lt;&gt;0,F27&lt;&gt;0,F61&lt;&gt;0,F73&lt;&gt;0))</formula>
    </cfRule>
  </conditionalFormatting>
  <conditionalFormatting sqref="F86:AR86">
    <cfRule type="expression" dxfId="51" priority="27" stopIfTrue="1">
      <formula>AND($B86&lt;&gt;"",OR(F91&lt;&gt;0,F104&lt;&gt;0),AND(F138=0,F150=0))</formula>
    </cfRule>
    <cfRule type="expression" dxfId="50" priority="28">
      <formula>AND($B86&lt;&gt;"",OR(F91&lt;&gt;0,F104&lt;&gt;0,F138&lt;&gt;0,F150&lt;&gt;0))</formula>
    </cfRule>
  </conditionalFormatting>
  <conditionalFormatting sqref="F163:AR163">
    <cfRule type="expression" dxfId="49" priority="26">
      <formula>AND($B163&lt;&gt;"",OR(F168&lt;&gt;0,F181&lt;&gt;0,F215&lt;&gt;0,F227&lt;&gt;0))</formula>
    </cfRule>
    <cfRule type="expression" dxfId="48" priority="25" stopIfTrue="1">
      <formula>AND($B163&lt;&gt;"",OR(F168&lt;&gt;0,F181&lt;&gt;0),AND(F215=0,F227=0))</formula>
    </cfRule>
  </conditionalFormatting>
  <conditionalFormatting sqref="F240:AR240">
    <cfRule type="expression" dxfId="47" priority="23" stopIfTrue="1">
      <formula>AND($B240&lt;&gt;"",OR(F245&lt;&gt;0,F258&lt;&gt;0),AND(F292=0,F304=0))</formula>
    </cfRule>
    <cfRule type="expression" dxfId="46" priority="24">
      <formula>AND($B240&lt;&gt;"",OR(F245&lt;&gt;0,F258&lt;&gt;0,F292&lt;&gt;0,F304&lt;&gt;0))</formula>
    </cfRule>
  </conditionalFormatting>
  <conditionalFormatting sqref="F317:AR317">
    <cfRule type="expression" dxfId="45" priority="22">
      <formula>AND($B317&lt;&gt;"",OR(F322&lt;&gt;0,F335&lt;&gt;0,F369&lt;&gt;0,F381&lt;&gt;0))</formula>
    </cfRule>
    <cfRule type="expression" dxfId="44" priority="21" stopIfTrue="1">
      <formula>AND($B317&lt;&gt;"",OR(F322&lt;&gt;0,F335&lt;&gt;0),AND(F369=0,F381=0))</formula>
    </cfRule>
  </conditionalFormatting>
  <conditionalFormatting sqref="F394:AR394">
    <cfRule type="expression" dxfId="43" priority="19" stopIfTrue="1">
      <formula>AND($B394&lt;&gt;"",OR(F399&lt;&gt;0,F412&lt;&gt;0),AND(F446=0,F458=0))</formula>
    </cfRule>
    <cfRule type="expression" dxfId="42" priority="20">
      <formula>AND($B394&lt;&gt;"",OR(F399&lt;&gt;0,F412&lt;&gt;0,F446&lt;&gt;0,F458&lt;&gt;0))</formula>
    </cfRule>
  </conditionalFormatting>
  <conditionalFormatting sqref="F471:AR471">
    <cfRule type="expression" dxfId="41" priority="17" stopIfTrue="1">
      <formula>AND($B471&lt;&gt;"",OR(F476&lt;&gt;0,F489&lt;&gt;0),AND(F523=0,F535=0))</formula>
    </cfRule>
    <cfRule type="expression" dxfId="40" priority="18">
      <formula>AND($B471&lt;&gt;"",OR(F476&lt;&gt;0,F489&lt;&gt;0,F523&lt;&gt;0,F535&lt;&gt;0))</formula>
    </cfRule>
  </conditionalFormatting>
  <conditionalFormatting sqref="F548:AR548">
    <cfRule type="expression" dxfId="39" priority="15" stopIfTrue="1">
      <formula>AND($B548&lt;&gt;"",OR(F553&lt;&gt;0,F566&lt;&gt;0),AND(F600=0,F612=0))</formula>
    </cfRule>
    <cfRule type="expression" dxfId="38" priority="16">
      <formula>AND($B548&lt;&gt;"",OR(F553&lt;&gt;0,F566&lt;&gt;0,F600&lt;&gt;0,F612&lt;&gt;0))</formula>
    </cfRule>
  </conditionalFormatting>
  <conditionalFormatting sqref="F625:AR625">
    <cfRule type="expression" dxfId="37" priority="13" stopIfTrue="1">
      <formula>AND($B625&lt;&gt;"",OR(F630&lt;&gt;0,F643&lt;&gt;0),AND(F677=0,F689=0))</formula>
    </cfRule>
    <cfRule type="expression" dxfId="36" priority="14">
      <formula>AND($B625&lt;&gt;"",OR(F630&lt;&gt;0,F643&lt;&gt;0,F677&lt;&gt;0,F689&lt;&gt;0))</formula>
    </cfRule>
  </conditionalFormatting>
  <conditionalFormatting sqref="F702:AR702">
    <cfRule type="expression" dxfId="35" priority="11" stopIfTrue="1">
      <formula>AND($B702&lt;&gt;"",OR(F707&lt;&gt;0,F720&lt;&gt;0),AND(F754=0,F766=0))</formula>
    </cfRule>
    <cfRule type="expression" dxfId="34" priority="12">
      <formula>AND($B702&lt;&gt;"",OR(F707&lt;&gt;0,F720&lt;&gt;0,F754&lt;&gt;0,F766&lt;&gt;0))</formula>
    </cfRule>
  </conditionalFormatting>
  <conditionalFormatting sqref="F779:AR779">
    <cfRule type="expression" dxfId="33" priority="9" stopIfTrue="1">
      <formula>AND($B779&lt;&gt;"",OR(F784&lt;&gt;0,F797&lt;&gt;0),AND(F831=0,F843=0))</formula>
    </cfRule>
    <cfRule type="expression" dxfId="32" priority="10">
      <formula>AND($B779&lt;&gt;"",OR(F784&lt;&gt;0,F797&lt;&gt;0,F831&lt;&gt;0,F843&lt;&gt;0))</formula>
    </cfRule>
  </conditionalFormatting>
  <conditionalFormatting sqref="F856:AR856">
    <cfRule type="expression" dxfId="31" priority="7" stopIfTrue="1">
      <formula>AND($B856&lt;&gt;"",OR(F861&lt;&gt;0,F874&lt;&gt;0),AND(F908=0,F920=0))</formula>
    </cfRule>
    <cfRule type="expression" dxfId="30" priority="8">
      <formula>AND($B856&lt;&gt;"",OR(F861&lt;&gt;0,F874&lt;&gt;0,F908&lt;&gt;0,F920&lt;&gt;0))</formula>
    </cfRule>
  </conditionalFormatting>
  <conditionalFormatting sqref="F933:AR933">
    <cfRule type="expression" dxfId="29" priority="6">
      <formula>AND($B933&lt;&gt;"",OR(F938&lt;&gt;0,F951&lt;&gt;0,F985&lt;&gt;0,F997&lt;&gt;0))</formula>
    </cfRule>
    <cfRule type="expression" dxfId="28" priority="5" stopIfTrue="1">
      <formula>AND($B933&lt;&gt;"",OR(F938&lt;&gt;0,F951&lt;&gt;0),AND(F985=0,F997=0))</formula>
    </cfRule>
  </conditionalFormatting>
  <conditionalFormatting sqref="F1010:AR1010">
    <cfRule type="expression" dxfId="27" priority="4">
      <formula>AND($B1010&lt;&gt;"",OR(F1015&lt;&gt;0,F1028&lt;&gt;0,F1062&lt;&gt;0,F1074&lt;&gt;0))</formula>
    </cfRule>
    <cfRule type="expression" dxfId="26" priority="3" stopIfTrue="1">
      <formula>AND($B1010&lt;&gt;"",OR(F1015&lt;&gt;0,F1028&lt;&gt;0),AND(F1062=0,F1074=0))</formula>
    </cfRule>
  </conditionalFormatting>
  <conditionalFormatting sqref="F1087:AR1087">
    <cfRule type="expression" dxfId="25" priority="2">
      <formula>AND($B1087&lt;&gt;"",OR(F1092&lt;&gt;0,F1105&lt;&gt;0,F1139&lt;&gt;0,F1151&lt;&gt;0))</formula>
    </cfRule>
    <cfRule type="expression" dxfId="24" priority="1" stopIfTrue="1">
      <formula>AND($B1087&lt;&gt;"",OR(F1092&lt;&gt;0,F1105&lt;&gt;0),AND(F1139=0,F1151=0))</formula>
    </cfRule>
  </conditionalFormatting>
  <conditionalFormatting sqref="F14:AS14 F27:AS27 F61:AR61 F73:AR73">
    <cfRule type="expression" dxfId="23" priority="45">
      <formula>F14&lt;&gt;0</formula>
    </cfRule>
  </conditionalFormatting>
  <conditionalFormatting sqref="F91:AS91 F104:AS104 F138:AR138 F150:AR150">
    <cfRule type="expression" dxfId="22" priority="44">
      <formula>F91&lt;&gt;0</formula>
    </cfRule>
  </conditionalFormatting>
  <conditionalFormatting sqref="F168:AS168 F181:AS181 F215:AR215 F227:AR227">
    <cfRule type="expression" dxfId="21" priority="43">
      <formula>F168&lt;&gt;0</formula>
    </cfRule>
  </conditionalFormatting>
  <conditionalFormatting sqref="F245:AS245 F258:AS258 F292:AR292 F304:AR304">
    <cfRule type="expression" dxfId="20" priority="42">
      <formula>F245&lt;&gt;0</formula>
    </cfRule>
  </conditionalFormatting>
  <conditionalFormatting sqref="F322:AS322 F335:AS335 F369:AR369 F381:AR381">
    <cfRule type="expression" dxfId="19" priority="41">
      <formula>F322&lt;&gt;0</formula>
    </cfRule>
  </conditionalFormatting>
  <conditionalFormatting sqref="F399:AS399 F412:AS412 F446:AR446 F458:AR458">
    <cfRule type="expression" dxfId="18" priority="40">
      <formula>F399&lt;&gt;0</formula>
    </cfRule>
  </conditionalFormatting>
  <conditionalFormatting sqref="F476:AS476 F489:AS489 F523:AR523 F535:AR535">
    <cfRule type="expression" dxfId="17" priority="39">
      <formula>F476&lt;&gt;0</formula>
    </cfRule>
  </conditionalFormatting>
  <conditionalFormatting sqref="F553:AS553 F566:AS566 F600:AR600 F612:AR612">
    <cfRule type="expression" dxfId="16" priority="38">
      <formula>F553&lt;&gt;0</formula>
    </cfRule>
  </conditionalFormatting>
  <conditionalFormatting sqref="F630:AS630 F643:AS643 F677:AR677 F689:AR689">
    <cfRule type="expression" dxfId="15" priority="37">
      <formula>F630&lt;&gt;0</formula>
    </cfRule>
  </conditionalFormatting>
  <conditionalFormatting sqref="F707:AS707 F720:AS720 F754:AR754 F766:AR766">
    <cfRule type="expression" dxfId="14" priority="36">
      <formula>F707&lt;&gt;0</formula>
    </cfRule>
  </conditionalFormatting>
  <conditionalFormatting sqref="F784:AS784 F797:AS797 F831:AR831 F843:AR843">
    <cfRule type="expression" dxfId="13" priority="35">
      <formula>F784&lt;&gt;0</formula>
    </cfRule>
  </conditionalFormatting>
  <conditionalFormatting sqref="F861:AS861 F874:AS874 F908:AR908 F920:AR920">
    <cfRule type="expression" dxfId="12" priority="34">
      <formula>F861&lt;&gt;0</formula>
    </cfRule>
  </conditionalFormatting>
  <conditionalFormatting sqref="F938:AS938 F951:AS951 F985:AR985 F997:AR997">
    <cfRule type="expression" dxfId="11" priority="33">
      <formula>F938&lt;&gt;0</formula>
    </cfRule>
  </conditionalFormatting>
  <conditionalFormatting sqref="F1015:AS1015 F1028:AS1028 F1062:AR1062 F1074:AR1074">
    <cfRule type="expression" dxfId="10" priority="32">
      <formula>F1015&lt;&gt;0</formula>
    </cfRule>
  </conditionalFormatting>
  <conditionalFormatting sqref="F1092:AS1092 F1105:AS1105 F1139:AR1139 F1151:AR1151">
    <cfRule type="expression" dxfId="9" priority="31">
      <formula>F1092&lt;&gt;0</formula>
    </cfRule>
  </conditionalFormatting>
  <dataValidations count="1">
    <dataValidation type="list" allowBlank="1" showInputMessage="1" showErrorMessage="1" sqref="F5 H5 J5 L5 N5 P5 R5 T5 AR5 AP5 AN5 AL5 AJ5 AH5 AF5 AD5 AB5 Z5 V5 X5" xr:uid="{8AA1B3AD-2A78-4D2E-8519-9281294D263D}">
      <formula1>INDIRECT("Companies[CompanyShortName]")</formula1>
    </dataValidation>
  </dataValidations>
  <pageMargins left="0.70866141732283472" right="0.70866141732283472" top="0.74803149606299213" bottom="0.74803149606299213" header="0.31496062992125984" footer="0.31496062992125984"/>
  <pageSetup paperSize="9" scale="63" fitToHeight="0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0E09AD-C163-439A-B8D6-57E7E7360C2F}">
  <sheetPr>
    <tabColor rgb="FFEFCB68"/>
    <outlinePr summaryBelow="0"/>
  </sheetPr>
  <dimension ref="A1:D4000"/>
  <sheetViews>
    <sheetView workbookViewId="0"/>
  </sheetViews>
  <sheetFormatPr defaultRowHeight="15" outlineLevelRow="1" x14ac:dyDescent="0.25"/>
  <cols>
    <col min="1" max="1" width="35.140625" style="1" customWidth="1"/>
    <col min="2" max="16384" width="9.140625" style="1"/>
  </cols>
  <sheetData>
    <row r="1" spans="1:4" ht="15" customHeight="1" thickTop="1" x14ac:dyDescent="0.25">
      <c r="A1" s="66" t="str" cm="1">
        <f t="array" ref="A1:A78">IF(_xlfn.ANCHORARRAY(B1)&lt;&gt;"",IFERROR(INDEX(used_companies,$D1),""))</f>
        <v/>
      </c>
      <c r="B1" s="66" t="str" cm="1">
        <f t="array" ref="B1:B78">used_accounts</f>
        <v>100110</v>
      </c>
      <c r="C1" s="66" cm="1">
        <f t="array" aca="1" ref="C1:C78" ca="1">IF(_xlfn.ANCHORARRAY($A1)&lt;&gt;"",SUMIFS(OFFSET(Corrections!$A$8:$A$1164,,MATCH(_xlfn.ANCHORARRAY($A1),Corrections!$A$5:$AT$5,0)-1),Corrections!$B$8:$B$1164,VALUE(LEFT(_xlfn.ANCHORARRAY($B1),3)),Corrections!$C$8:$C$1164,VALUE(RIGHT(_xlfn.ANCHORARRAY($B1),3)),Corrections!$A$8:$A$1164,"X"),0)</f>
        <v>0</v>
      </c>
      <c r="D1" s="67">
        <v>1</v>
      </c>
    </row>
    <row r="2" spans="1:4" outlineLevel="1" x14ac:dyDescent="0.25">
      <c r="A2" s="1" t="str">
        <v/>
      </c>
      <c r="B2" s="1" t="str">
        <v>100120</v>
      </c>
      <c r="C2" s="1">
        <f ca="1"/>
        <v>0</v>
      </c>
    </row>
    <row r="3" spans="1:4" outlineLevel="1" x14ac:dyDescent="0.25">
      <c r="A3" s="1" t="str">
        <v/>
      </c>
      <c r="B3" s="1" t="str">
        <v>100130</v>
      </c>
      <c r="C3" s="1">
        <f ca="1"/>
        <v>0</v>
      </c>
    </row>
    <row r="4" spans="1:4" outlineLevel="1" x14ac:dyDescent="0.25">
      <c r="A4" s="1" t="str">
        <v/>
      </c>
      <c r="B4" s="1" t="str">
        <v>100140</v>
      </c>
      <c r="C4" s="1">
        <f ca="1"/>
        <v>0</v>
      </c>
    </row>
    <row r="5" spans="1:4" outlineLevel="1" x14ac:dyDescent="0.25">
      <c r="A5" s="1" t="str">
        <v/>
      </c>
      <c r="B5" s="1" t="str">
        <v>100150</v>
      </c>
      <c r="C5" s="1">
        <f ca="1"/>
        <v>0</v>
      </c>
    </row>
    <row r="6" spans="1:4" outlineLevel="1" x14ac:dyDescent="0.25">
      <c r="A6" s="1" t="str">
        <v/>
      </c>
      <c r="B6" s="1" t="str">
        <v>100160</v>
      </c>
      <c r="C6" s="1">
        <f ca="1"/>
        <v>0</v>
      </c>
    </row>
    <row r="7" spans="1:4" outlineLevel="1" x14ac:dyDescent="0.25">
      <c r="A7" s="1" t="str">
        <v/>
      </c>
      <c r="B7" s="1" t="str">
        <v>100170</v>
      </c>
      <c r="C7" s="1">
        <f ca="1"/>
        <v>0</v>
      </c>
    </row>
    <row r="8" spans="1:4" outlineLevel="1" x14ac:dyDescent="0.25">
      <c r="A8" s="1" t="str">
        <v/>
      </c>
      <c r="B8" s="1" t="str">
        <v>100310</v>
      </c>
      <c r="C8" s="1">
        <f ca="1"/>
        <v>0</v>
      </c>
    </row>
    <row r="9" spans="1:4" outlineLevel="1" x14ac:dyDescent="0.25">
      <c r="A9" s="1" t="str">
        <v/>
      </c>
      <c r="B9" s="1" t="str">
        <v>100320</v>
      </c>
      <c r="C9" s="1">
        <f ca="1"/>
        <v>0</v>
      </c>
    </row>
    <row r="10" spans="1:4" outlineLevel="1" x14ac:dyDescent="0.25">
      <c r="A10" s="1" t="str">
        <v/>
      </c>
      <c r="B10" s="1" t="str">
        <v>100330</v>
      </c>
      <c r="C10" s="1">
        <f ca="1"/>
        <v>0</v>
      </c>
    </row>
    <row r="11" spans="1:4" outlineLevel="1" x14ac:dyDescent="0.25">
      <c r="A11" s="1" t="str">
        <v/>
      </c>
      <c r="B11" s="1" t="str">
        <v>100340</v>
      </c>
      <c r="C11" s="1">
        <f ca="1"/>
        <v>0</v>
      </c>
    </row>
    <row r="12" spans="1:4" outlineLevel="1" x14ac:dyDescent="0.25">
      <c r="A12" s="1" t="str">
        <v/>
      </c>
      <c r="B12" s="1" t="str">
        <v>100350</v>
      </c>
      <c r="C12" s="1">
        <f ca="1"/>
        <v>0</v>
      </c>
    </row>
    <row r="13" spans="1:4" outlineLevel="1" x14ac:dyDescent="0.25">
      <c r="A13" s="1" t="str">
        <v/>
      </c>
      <c r="B13" s="1" t="str">
        <v>100360</v>
      </c>
      <c r="C13" s="1">
        <f ca="1"/>
        <v>0</v>
      </c>
    </row>
    <row r="14" spans="1:4" outlineLevel="1" x14ac:dyDescent="0.25">
      <c r="A14" s="1" t="str">
        <v/>
      </c>
      <c r="B14" s="1" t="str">
        <v>110110</v>
      </c>
      <c r="C14" s="1">
        <f ca="1"/>
        <v>0</v>
      </c>
    </row>
    <row r="15" spans="1:4" outlineLevel="1" x14ac:dyDescent="0.25">
      <c r="A15" s="1" t="str">
        <v/>
      </c>
      <c r="B15" s="1" t="str">
        <v>110120</v>
      </c>
      <c r="C15" s="1">
        <f ca="1"/>
        <v>0</v>
      </c>
    </row>
    <row r="16" spans="1:4" outlineLevel="1" x14ac:dyDescent="0.25">
      <c r="A16" s="1" t="str">
        <v/>
      </c>
      <c r="B16" s="1" t="str">
        <v>110130</v>
      </c>
      <c r="C16" s="1">
        <f ca="1"/>
        <v>0</v>
      </c>
    </row>
    <row r="17" spans="1:3" outlineLevel="1" x14ac:dyDescent="0.25">
      <c r="A17" s="1" t="str">
        <v/>
      </c>
      <c r="B17" s="1" t="str">
        <v>110140</v>
      </c>
      <c r="C17" s="1">
        <f ca="1"/>
        <v>0</v>
      </c>
    </row>
    <row r="18" spans="1:3" outlineLevel="1" x14ac:dyDescent="0.25">
      <c r="A18" s="1" t="str">
        <v/>
      </c>
      <c r="B18" s="1" t="str">
        <v>110150</v>
      </c>
      <c r="C18" s="1">
        <f ca="1"/>
        <v>0</v>
      </c>
    </row>
    <row r="19" spans="1:3" outlineLevel="1" x14ac:dyDescent="0.25">
      <c r="A19" s="1" t="str">
        <v/>
      </c>
      <c r="B19" s="1" t="str">
        <v>110160</v>
      </c>
      <c r="C19" s="1">
        <f ca="1"/>
        <v>0</v>
      </c>
    </row>
    <row r="20" spans="1:3" outlineLevel="1" x14ac:dyDescent="0.25">
      <c r="A20" s="1" t="str">
        <v/>
      </c>
      <c r="B20" s="1" t="str">
        <v>110170</v>
      </c>
      <c r="C20" s="1">
        <f ca="1"/>
        <v>0</v>
      </c>
    </row>
    <row r="21" spans="1:3" outlineLevel="1" x14ac:dyDescent="0.25">
      <c r="A21" s="1" t="str">
        <v/>
      </c>
      <c r="B21" s="1" t="str">
        <v>110310</v>
      </c>
      <c r="C21" s="1">
        <f ca="1"/>
        <v>0</v>
      </c>
    </row>
    <row r="22" spans="1:3" outlineLevel="1" x14ac:dyDescent="0.25">
      <c r="A22" s="1" t="str">
        <v/>
      </c>
      <c r="B22" s="1" t="str">
        <v>110320</v>
      </c>
      <c r="C22" s="1">
        <f ca="1"/>
        <v>0</v>
      </c>
    </row>
    <row r="23" spans="1:3" outlineLevel="1" x14ac:dyDescent="0.25">
      <c r="A23" s="1" t="str">
        <v/>
      </c>
      <c r="B23" s="1" t="str">
        <v>110330</v>
      </c>
      <c r="C23" s="1">
        <f ca="1"/>
        <v>0</v>
      </c>
    </row>
    <row r="24" spans="1:3" outlineLevel="1" x14ac:dyDescent="0.25">
      <c r="A24" s="1" t="str">
        <v/>
      </c>
      <c r="B24" s="1" t="str">
        <v>110340</v>
      </c>
      <c r="C24" s="1">
        <f ca="1"/>
        <v>0</v>
      </c>
    </row>
    <row r="25" spans="1:3" outlineLevel="1" x14ac:dyDescent="0.25">
      <c r="A25" s="1" t="str">
        <v/>
      </c>
      <c r="B25" s="1" t="str">
        <v>110350</v>
      </c>
      <c r="C25" s="1">
        <f ca="1"/>
        <v>0</v>
      </c>
    </row>
    <row r="26" spans="1:3" outlineLevel="1" x14ac:dyDescent="0.25">
      <c r="A26" s="1" t="str">
        <v/>
      </c>
      <c r="B26" s="1" t="str">
        <v>110360</v>
      </c>
      <c r="C26" s="1">
        <f ca="1"/>
        <v>0</v>
      </c>
    </row>
    <row r="27" spans="1:3" outlineLevel="1" x14ac:dyDescent="0.25">
      <c r="A27" s="1" t="str">
        <v/>
      </c>
      <c r="B27" s="1" t="str">
        <v>112110</v>
      </c>
      <c r="C27" s="1">
        <f ca="1"/>
        <v>0</v>
      </c>
    </row>
    <row r="28" spans="1:3" outlineLevel="1" x14ac:dyDescent="0.25">
      <c r="A28" s="1" t="str">
        <v/>
      </c>
      <c r="B28" s="1" t="str">
        <v>112120</v>
      </c>
      <c r="C28" s="1">
        <f ca="1"/>
        <v>0</v>
      </c>
    </row>
    <row r="29" spans="1:3" outlineLevel="1" x14ac:dyDescent="0.25">
      <c r="A29" s="1" t="str">
        <v/>
      </c>
      <c r="B29" s="1" t="str">
        <v>112130</v>
      </c>
      <c r="C29" s="1">
        <f ca="1"/>
        <v>0</v>
      </c>
    </row>
    <row r="30" spans="1:3" outlineLevel="1" x14ac:dyDescent="0.25">
      <c r="A30" s="1" t="str">
        <v/>
      </c>
      <c r="B30" s="1" t="str">
        <v>112140</v>
      </c>
      <c r="C30" s="1">
        <f ca="1"/>
        <v>0</v>
      </c>
    </row>
    <row r="31" spans="1:3" outlineLevel="1" x14ac:dyDescent="0.25">
      <c r="A31" s="1" t="str">
        <v/>
      </c>
      <c r="B31" s="1" t="str">
        <v>112150</v>
      </c>
      <c r="C31" s="1">
        <f ca="1"/>
        <v>0</v>
      </c>
    </row>
    <row r="32" spans="1:3" outlineLevel="1" x14ac:dyDescent="0.25">
      <c r="A32" s="1" t="str">
        <v/>
      </c>
      <c r="B32" s="1" t="str">
        <v>112160</v>
      </c>
      <c r="C32" s="1">
        <f ca="1"/>
        <v>0</v>
      </c>
    </row>
    <row r="33" spans="1:3" outlineLevel="1" x14ac:dyDescent="0.25">
      <c r="A33" s="1" t="str">
        <v/>
      </c>
      <c r="B33" s="1" t="str">
        <v>112170</v>
      </c>
      <c r="C33" s="1">
        <f ca="1"/>
        <v>0</v>
      </c>
    </row>
    <row r="34" spans="1:3" outlineLevel="1" x14ac:dyDescent="0.25">
      <c r="A34" s="1" t="str">
        <v/>
      </c>
      <c r="B34" s="1" t="str">
        <v>112310</v>
      </c>
      <c r="C34" s="1">
        <f ca="1"/>
        <v>0</v>
      </c>
    </row>
    <row r="35" spans="1:3" outlineLevel="1" x14ac:dyDescent="0.25">
      <c r="A35" s="1" t="str">
        <v/>
      </c>
      <c r="B35" s="1" t="str">
        <v>112320</v>
      </c>
      <c r="C35" s="1">
        <f ca="1"/>
        <v>0</v>
      </c>
    </row>
    <row r="36" spans="1:3" outlineLevel="1" x14ac:dyDescent="0.25">
      <c r="A36" s="1" t="str">
        <v/>
      </c>
      <c r="B36" s="1" t="str">
        <v>112330</v>
      </c>
      <c r="C36" s="1">
        <f ca="1"/>
        <v>0</v>
      </c>
    </row>
    <row r="37" spans="1:3" outlineLevel="1" x14ac:dyDescent="0.25">
      <c r="A37" s="1" t="str">
        <v/>
      </c>
      <c r="B37" s="1" t="str">
        <v>112340</v>
      </c>
      <c r="C37" s="1">
        <f ca="1"/>
        <v>0</v>
      </c>
    </row>
    <row r="38" spans="1:3" outlineLevel="1" x14ac:dyDescent="0.25">
      <c r="A38" s="1" t="str">
        <v/>
      </c>
      <c r="B38" s="1" t="str">
        <v>112350</v>
      </c>
      <c r="C38" s="1">
        <f ca="1"/>
        <v>0</v>
      </c>
    </row>
    <row r="39" spans="1:3" outlineLevel="1" x14ac:dyDescent="0.25">
      <c r="A39" s="1" t="str">
        <v/>
      </c>
      <c r="B39" s="1" t="str">
        <v>112360</v>
      </c>
      <c r="C39" s="1">
        <f ca="1"/>
        <v>0</v>
      </c>
    </row>
    <row r="40" spans="1:3" outlineLevel="1" x14ac:dyDescent="0.25">
      <c r="A40" s="1" t="str">
        <v/>
      </c>
      <c r="B40" s="1" t="str">
        <v>130110</v>
      </c>
      <c r="C40" s="1">
        <f ca="1"/>
        <v>0</v>
      </c>
    </row>
    <row r="41" spans="1:3" outlineLevel="1" x14ac:dyDescent="0.25">
      <c r="A41" s="1" t="str">
        <v/>
      </c>
      <c r="B41" s="1" t="str">
        <v>130120</v>
      </c>
      <c r="C41" s="1">
        <f ca="1"/>
        <v>0</v>
      </c>
    </row>
    <row r="42" spans="1:3" outlineLevel="1" x14ac:dyDescent="0.25">
      <c r="A42" s="1" t="str">
        <v/>
      </c>
      <c r="B42" s="1" t="str">
        <v>130130</v>
      </c>
      <c r="C42" s="1">
        <f ca="1"/>
        <v>0</v>
      </c>
    </row>
    <row r="43" spans="1:3" outlineLevel="1" x14ac:dyDescent="0.25">
      <c r="A43" s="1" t="str">
        <v/>
      </c>
      <c r="B43" s="1" t="str">
        <v>130140</v>
      </c>
      <c r="C43" s="1">
        <f ca="1"/>
        <v>0</v>
      </c>
    </row>
    <row r="44" spans="1:3" outlineLevel="1" x14ac:dyDescent="0.25">
      <c r="A44" s="1" t="str">
        <v/>
      </c>
      <c r="B44" s="1" t="str">
        <v>130150</v>
      </c>
      <c r="C44" s="1">
        <f ca="1"/>
        <v>0</v>
      </c>
    </row>
    <row r="45" spans="1:3" outlineLevel="1" x14ac:dyDescent="0.25">
      <c r="A45" s="1" t="str">
        <v/>
      </c>
      <c r="B45" s="1" t="str">
        <v>130160</v>
      </c>
      <c r="C45" s="1">
        <f ca="1"/>
        <v>0</v>
      </c>
    </row>
    <row r="46" spans="1:3" outlineLevel="1" x14ac:dyDescent="0.25">
      <c r="A46" s="1" t="str">
        <v/>
      </c>
      <c r="B46" s="1" t="str">
        <v>130170</v>
      </c>
      <c r="C46" s="1">
        <f ca="1"/>
        <v>0</v>
      </c>
    </row>
    <row r="47" spans="1:3" outlineLevel="1" x14ac:dyDescent="0.25">
      <c r="A47" s="1" t="str">
        <v/>
      </c>
      <c r="B47" s="1" t="str">
        <v>130310</v>
      </c>
      <c r="C47" s="1">
        <f ca="1"/>
        <v>0</v>
      </c>
    </row>
    <row r="48" spans="1:3" outlineLevel="1" x14ac:dyDescent="0.25">
      <c r="A48" s="1" t="str">
        <v/>
      </c>
      <c r="B48" s="1" t="str">
        <v>130320</v>
      </c>
      <c r="C48" s="1">
        <f ca="1"/>
        <v>0</v>
      </c>
    </row>
    <row r="49" spans="1:3" outlineLevel="1" x14ac:dyDescent="0.25">
      <c r="A49" s="1" t="str">
        <v/>
      </c>
      <c r="B49" s="1" t="str">
        <v>130330</v>
      </c>
      <c r="C49" s="1">
        <f ca="1"/>
        <v>0</v>
      </c>
    </row>
    <row r="50" spans="1:3" outlineLevel="1" x14ac:dyDescent="0.25">
      <c r="A50" s="1" t="str">
        <v/>
      </c>
      <c r="B50" s="1" t="str">
        <v>130340</v>
      </c>
      <c r="C50" s="1">
        <f ca="1"/>
        <v>0</v>
      </c>
    </row>
    <row r="51" spans="1:3" outlineLevel="1" x14ac:dyDescent="0.25">
      <c r="A51" s="1" t="str">
        <v/>
      </c>
      <c r="B51" s="1" t="str">
        <v>130350</v>
      </c>
      <c r="C51" s="1">
        <f ca="1"/>
        <v>0</v>
      </c>
    </row>
    <row r="52" spans="1:3" outlineLevel="1" x14ac:dyDescent="0.25">
      <c r="A52" s="1" t="str">
        <v/>
      </c>
      <c r="B52" s="1" t="str">
        <v>130360</v>
      </c>
      <c r="C52" s="1">
        <f ca="1"/>
        <v>0</v>
      </c>
    </row>
    <row r="53" spans="1:3" outlineLevel="1" x14ac:dyDescent="0.25">
      <c r="A53" s="1" t="str">
        <v/>
      </c>
      <c r="B53" s="1" t="str">
        <v>132110</v>
      </c>
      <c r="C53" s="1">
        <f ca="1"/>
        <v>0</v>
      </c>
    </row>
    <row r="54" spans="1:3" outlineLevel="1" x14ac:dyDescent="0.25">
      <c r="A54" s="1" t="str">
        <v/>
      </c>
      <c r="B54" s="1" t="str">
        <v>132120</v>
      </c>
      <c r="C54" s="1">
        <f ca="1"/>
        <v>0</v>
      </c>
    </row>
    <row r="55" spans="1:3" outlineLevel="1" x14ac:dyDescent="0.25">
      <c r="A55" s="1" t="str">
        <v/>
      </c>
      <c r="B55" s="1" t="str">
        <v>132130</v>
      </c>
      <c r="C55" s="1">
        <f ca="1"/>
        <v>0</v>
      </c>
    </row>
    <row r="56" spans="1:3" outlineLevel="1" x14ac:dyDescent="0.25">
      <c r="A56" s="1" t="str">
        <v/>
      </c>
      <c r="B56" s="1" t="str">
        <v>132140</v>
      </c>
      <c r="C56" s="1">
        <f ca="1"/>
        <v>0</v>
      </c>
    </row>
    <row r="57" spans="1:3" outlineLevel="1" x14ac:dyDescent="0.25">
      <c r="A57" s="1" t="str">
        <v/>
      </c>
      <c r="B57" s="1" t="str">
        <v>132150</v>
      </c>
      <c r="C57" s="1">
        <f ca="1"/>
        <v>0</v>
      </c>
    </row>
    <row r="58" spans="1:3" outlineLevel="1" x14ac:dyDescent="0.25">
      <c r="A58" s="1" t="str">
        <v/>
      </c>
      <c r="B58" s="1" t="str">
        <v>132160</v>
      </c>
      <c r="C58" s="1">
        <f ca="1"/>
        <v>0</v>
      </c>
    </row>
    <row r="59" spans="1:3" outlineLevel="1" x14ac:dyDescent="0.25">
      <c r="A59" s="1" t="str">
        <v/>
      </c>
      <c r="B59" s="1" t="str">
        <v>132170</v>
      </c>
      <c r="C59" s="1">
        <f ca="1"/>
        <v>0</v>
      </c>
    </row>
    <row r="60" spans="1:3" outlineLevel="1" x14ac:dyDescent="0.25">
      <c r="A60" s="1" t="str">
        <v/>
      </c>
      <c r="B60" s="1" t="str">
        <v>132310</v>
      </c>
      <c r="C60" s="1">
        <f ca="1"/>
        <v>0</v>
      </c>
    </row>
    <row r="61" spans="1:3" outlineLevel="1" x14ac:dyDescent="0.25">
      <c r="A61" s="1" t="str">
        <v/>
      </c>
      <c r="B61" s="1" t="str">
        <v>132320</v>
      </c>
      <c r="C61" s="1">
        <f ca="1"/>
        <v>0</v>
      </c>
    </row>
    <row r="62" spans="1:3" outlineLevel="1" x14ac:dyDescent="0.25">
      <c r="A62" s="1" t="str">
        <v/>
      </c>
      <c r="B62" s="1" t="str">
        <v>132330</v>
      </c>
      <c r="C62" s="1">
        <f ca="1"/>
        <v>0</v>
      </c>
    </row>
    <row r="63" spans="1:3" outlineLevel="1" x14ac:dyDescent="0.25">
      <c r="A63" s="1" t="str">
        <v/>
      </c>
      <c r="B63" s="1" t="str">
        <v>132340</v>
      </c>
      <c r="C63" s="1">
        <f ca="1"/>
        <v>0</v>
      </c>
    </row>
    <row r="64" spans="1:3" outlineLevel="1" x14ac:dyDescent="0.25">
      <c r="A64" s="1" t="str">
        <v/>
      </c>
      <c r="B64" s="1" t="str">
        <v>132350</v>
      </c>
      <c r="C64" s="1">
        <f ca="1"/>
        <v>0</v>
      </c>
    </row>
    <row r="65" spans="1:3" outlineLevel="1" x14ac:dyDescent="0.25">
      <c r="A65" s="1" t="str">
        <v/>
      </c>
      <c r="B65" s="1" t="str">
        <v>132360</v>
      </c>
      <c r="C65" s="1">
        <f ca="1"/>
        <v>0</v>
      </c>
    </row>
    <row r="66" spans="1:3" outlineLevel="1" x14ac:dyDescent="0.25">
      <c r="A66" s="1" t="str">
        <v/>
      </c>
      <c r="B66" s="1" t="str">
        <v>133110</v>
      </c>
      <c r="C66" s="1">
        <f ca="1"/>
        <v>0</v>
      </c>
    </row>
    <row r="67" spans="1:3" outlineLevel="1" x14ac:dyDescent="0.25">
      <c r="A67" s="1" t="str">
        <v/>
      </c>
      <c r="B67" s="1" t="str">
        <v>133120</v>
      </c>
      <c r="C67" s="1">
        <f ca="1"/>
        <v>0</v>
      </c>
    </row>
    <row r="68" spans="1:3" outlineLevel="1" x14ac:dyDescent="0.25">
      <c r="A68" s="1" t="str">
        <v/>
      </c>
      <c r="B68" s="1" t="str">
        <v>133130</v>
      </c>
      <c r="C68" s="1">
        <f ca="1"/>
        <v>0</v>
      </c>
    </row>
    <row r="69" spans="1:3" outlineLevel="1" x14ac:dyDescent="0.25">
      <c r="A69" s="1" t="str">
        <v/>
      </c>
      <c r="B69" s="1" t="str">
        <v>133140</v>
      </c>
      <c r="C69" s="1">
        <f ca="1"/>
        <v>0</v>
      </c>
    </row>
    <row r="70" spans="1:3" outlineLevel="1" x14ac:dyDescent="0.25">
      <c r="A70" s="1" t="str">
        <v/>
      </c>
      <c r="B70" s="1" t="str">
        <v>133150</v>
      </c>
      <c r="C70" s="1">
        <f ca="1"/>
        <v>0</v>
      </c>
    </row>
    <row r="71" spans="1:3" outlineLevel="1" x14ac:dyDescent="0.25">
      <c r="A71" s="1" t="str">
        <v/>
      </c>
      <c r="B71" s="1" t="str">
        <v>133160</v>
      </c>
      <c r="C71" s="1">
        <f ca="1"/>
        <v>0</v>
      </c>
    </row>
    <row r="72" spans="1:3" outlineLevel="1" x14ac:dyDescent="0.25">
      <c r="A72" s="1" t="str">
        <v/>
      </c>
      <c r="B72" s="1" t="str">
        <v>133170</v>
      </c>
      <c r="C72" s="1">
        <f ca="1"/>
        <v>0</v>
      </c>
    </row>
    <row r="73" spans="1:3" outlineLevel="1" x14ac:dyDescent="0.25">
      <c r="A73" s="1" t="str">
        <v/>
      </c>
      <c r="B73" s="1" t="str">
        <v>133310</v>
      </c>
      <c r="C73" s="1">
        <f ca="1"/>
        <v>0</v>
      </c>
    </row>
    <row r="74" spans="1:3" outlineLevel="1" x14ac:dyDescent="0.25">
      <c r="A74" s="1" t="str">
        <v/>
      </c>
      <c r="B74" s="1" t="str">
        <v>133320</v>
      </c>
      <c r="C74" s="1">
        <f ca="1"/>
        <v>0</v>
      </c>
    </row>
    <row r="75" spans="1:3" outlineLevel="1" x14ac:dyDescent="0.25">
      <c r="A75" s="1" t="str">
        <v/>
      </c>
      <c r="B75" s="1" t="str">
        <v>133330</v>
      </c>
      <c r="C75" s="1">
        <f ca="1"/>
        <v>0</v>
      </c>
    </row>
    <row r="76" spans="1:3" outlineLevel="1" x14ac:dyDescent="0.25">
      <c r="A76" s="1" t="str">
        <v/>
      </c>
      <c r="B76" s="1" t="str">
        <v>133340</v>
      </c>
      <c r="C76" s="1">
        <f ca="1"/>
        <v>0</v>
      </c>
    </row>
    <row r="77" spans="1:3" outlineLevel="1" x14ac:dyDescent="0.25">
      <c r="A77" s="1" t="str">
        <v/>
      </c>
      <c r="B77" s="1" t="str">
        <v>133350</v>
      </c>
      <c r="C77" s="1">
        <f ca="1"/>
        <v>0</v>
      </c>
    </row>
    <row r="78" spans="1:3" outlineLevel="1" x14ac:dyDescent="0.25">
      <c r="A78" s="1" t="str">
        <v/>
      </c>
      <c r="B78" s="1" t="str">
        <v>133360</v>
      </c>
      <c r="C78" s="1">
        <f ca="1"/>
        <v>0</v>
      </c>
    </row>
    <row r="79" spans="1:3" outlineLevel="1" x14ac:dyDescent="0.25"/>
    <row r="80" spans="1:3" outlineLevel="1" x14ac:dyDescent="0.25"/>
    <row r="81" outlineLevel="1" x14ac:dyDescent="0.25"/>
    <row r="82" outlineLevel="1" x14ac:dyDescent="0.25"/>
    <row r="83" outlineLevel="1" x14ac:dyDescent="0.25"/>
    <row r="84" outlineLevel="1" x14ac:dyDescent="0.25"/>
    <row r="85" outlineLevel="1" x14ac:dyDescent="0.25"/>
    <row r="86" outlineLevel="1" x14ac:dyDescent="0.25"/>
    <row r="87" outlineLevel="1" x14ac:dyDescent="0.25"/>
    <row r="88" outlineLevel="1" x14ac:dyDescent="0.25"/>
    <row r="89" outlineLevel="1" x14ac:dyDescent="0.25"/>
    <row r="90" outlineLevel="1" x14ac:dyDescent="0.25"/>
    <row r="91" outlineLevel="1" x14ac:dyDescent="0.25"/>
    <row r="92" outlineLevel="1" x14ac:dyDescent="0.25"/>
    <row r="93" outlineLevel="1" x14ac:dyDescent="0.25"/>
    <row r="94" outlineLevel="1" x14ac:dyDescent="0.25"/>
    <row r="95" outlineLevel="1" x14ac:dyDescent="0.25"/>
    <row r="96" outlineLevel="1" x14ac:dyDescent="0.25"/>
    <row r="97" outlineLevel="1" x14ac:dyDescent="0.25"/>
    <row r="98" outlineLevel="1" x14ac:dyDescent="0.25"/>
    <row r="99" outlineLevel="1" x14ac:dyDescent="0.25"/>
    <row r="100" outlineLevel="1" x14ac:dyDescent="0.25"/>
    <row r="101" outlineLevel="1" x14ac:dyDescent="0.25"/>
    <row r="102" outlineLevel="1" x14ac:dyDescent="0.25"/>
    <row r="103" outlineLevel="1" x14ac:dyDescent="0.25"/>
    <row r="104" outlineLevel="1" x14ac:dyDescent="0.25"/>
    <row r="105" outlineLevel="1" x14ac:dyDescent="0.25"/>
    <row r="106" outlineLevel="1" x14ac:dyDescent="0.25"/>
    <row r="107" outlineLevel="1" x14ac:dyDescent="0.25"/>
    <row r="108" outlineLevel="1" x14ac:dyDescent="0.25"/>
    <row r="109" outlineLevel="1" x14ac:dyDescent="0.25"/>
    <row r="110" outlineLevel="1" x14ac:dyDescent="0.25"/>
    <row r="111" outlineLevel="1" x14ac:dyDescent="0.25"/>
    <row r="112" outlineLevel="1" x14ac:dyDescent="0.25"/>
    <row r="113" outlineLevel="1" x14ac:dyDescent="0.25"/>
    <row r="114" outlineLevel="1" x14ac:dyDescent="0.25"/>
    <row r="115" outlineLevel="1" x14ac:dyDescent="0.25"/>
    <row r="116" outlineLevel="1" x14ac:dyDescent="0.25"/>
    <row r="117" outlineLevel="1" x14ac:dyDescent="0.25"/>
    <row r="118" outlineLevel="1" x14ac:dyDescent="0.25"/>
    <row r="119" outlineLevel="1" x14ac:dyDescent="0.25"/>
    <row r="120" outlineLevel="1" x14ac:dyDescent="0.25"/>
    <row r="121" outlineLevel="1" x14ac:dyDescent="0.25"/>
    <row r="122" outlineLevel="1" x14ac:dyDescent="0.25"/>
    <row r="123" outlineLevel="1" x14ac:dyDescent="0.25"/>
    <row r="124" outlineLevel="1" x14ac:dyDescent="0.25"/>
    <row r="125" outlineLevel="1" x14ac:dyDescent="0.25"/>
    <row r="126" outlineLevel="1" x14ac:dyDescent="0.25"/>
    <row r="127" outlineLevel="1" x14ac:dyDescent="0.25"/>
    <row r="128" outlineLevel="1" x14ac:dyDescent="0.25"/>
    <row r="129" outlineLevel="1" x14ac:dyDescent="0.25"/>
    <row r="130" outlineLevel="1" x14ac:dyDescent="0.25"/>
    <row r="131" outlineLevel="1" x14ac:dyDescent="0.25"/>
    <row r="132" outlineLevel="1" x14ac:dyDescent="0.25"/>
    <row r="133" outlineLevel="1" x14ac:dyDescent="0.25"/>
    <row r="134" outlineLevel="1" x14ac:dyDescent="0.25"/>
    <row r="135" outlineLevel="1" x14ac:dyDescent="0.25"/>
    <row r="136" outlineLevel="1" x14ac:dyDescent="0.25"/>
    <row r="137" outlineLevel="1" x14ac:dyDescent="0.25"/>
    <row r="138" outlineLevel="1" x14ac:dyDescent="0.25"/>
    <row r="139" outlineLevel="1" x14ac:dyDescent="0.25"/>
    <row r="140" outlineLevel="1" x14ac:dyDescent="0.25"/>
    <row r="141" outlineLevel="1" x14ac:dyDescent="0.25"/>
    <row r="142" outlineLevel="1" x14ac:dyDescent="0.25"/>
    <row r="143" outlineLevel="1" x14ac:dyDescent="0.25"/>
    <row r="144" outlineLevel="1" x14ac:dyDescent="0.25"/>
    <row r="145" outlineLevel="1" x14ac:dyDescent="0.25"/>
    <row r="146" outlineLevel="1" x14ac:dyDescent="0.25"/>
    <row r="147" outlineLevel="1" x14ac:dyDescent="0.25"/>
    <row r="148" outlineLevel="1" x14ac:dyDescent="0.25"/>
    <row r="149" outlineLevel="1" x14ac:dyDescent="0.25"/>
    <row r="150" outlineLevel="1" x14ac:dyDescent="0.25"/>
    <row r="151" outlineLevel="1" x14ac:dyDescent="0.25"/>
    <row r="152" outlineLevel="1" x14ac:dyDescent="0.25"/>
    <row r="153" outlineLevel="1" x14ac:dyDescent="0.25"/>
    <row r="154" outlineLevel="1" x14ac:dyDescent="0.25"/>
    <row r="155" outlineLevel="1" x14ac:dyDescent="0.25"/>
    <row r="156" outlineLevel="1" x14ac:dyDescent="0.25"/>
    <row r="157" outlineLevel="1" x14ac:dyDescent="0.25"/>
    <row r="158" outlineLevel="1" x14ac:dyDescent="0.25"/>
    <row r="159" outlineLevel="1" x14ac:dyDescent="0.25"/>
    <row r="160" outlineLevel="1" x14ac:dyDescent="0.25"/>
    <row r="161" outlineLevel="1" x14ac:dyDescent="0.25"/>
    <row r="162" outlineLevel="1" x14ac:dyDescent="0.25"/>
    <row r="163" outlineLevel="1" x14ac:dyDescent="0.25"/>
    <row r="164" outlineLevel="1" x14ac:dyDescent="0.25"/>
    <row r="165" outlineLevel="1" x14ac:dyDescent="0.25"/>
    <row r="166" outlineLevel="1" x14ac:dyDescent="0.25"/>
    <row r="167" outlineLevel="1" x14ac:dyDescent="0.25"/>
    <row r="168" outlineLevel="1" x14ac:dyDescent="0.25"/>
    <row r="169" outlineLevel="1" x14ac:dyDescent="0.25"/>
    <row r="170" outlineLevel="1" x14ac:dyDescent="0.25"/>
    <row r="171" outlineLevel="1" x14ac:dyDescent="0.25"/>
    <row r="172" outlineLevel="1" x14ac:dyDescent="0.25"/>
    <row r="173" outlineLevel="1" x14ac:dyDescent="0.25"/>
    <row r="174" outlineLevel="1" x14ac:dyDescent="0.25"/>
    <row r="175" outlineLevel="1" x14ac:dyDescent="0.25"/>
    <row r="176" outlineLevel="1" x14ac:dyDescent="0.25"/>
    <row r="177" outlineLevel="1" x14ac:dyDescent="0.25"/>
    <row r="178" outlineLevel="1" x14ac:dyDescent="0.25"/>
    <row r="179" outlineLevel="1" x14ac:dyDescent="0.25"/>
    <row r="180" outlineLevel="1" x14ac:dyDescent="0.25"/>
    <row r="181" outlineLevel="1" x14ac:dyDescent="0.25"/>
    <row r="182" outlineLevel="1" x14ac:dyDescent="0.25"/>
    <row r="183" outlineLevel="1" x14ac:dyDescent="0.25"/>
    <row r="184" outlineLevel="1" x14ac:dyDescent="0.25"/>
    <row r="185" outlineLevel="1" x14ac:dyDescent="0.25"/>
    <row r="186" outlineLevel="1" x14ac:dyDescent="0.25"/>
    <row r="187" outlineLevel="1" x14ac:dyDescent="0.25"/>
    <row r="188" outlineLevel="1" x14ac:dyDescent="0.25"/>
    <row r="189" outlineLevel="1" x14ac:dyDescent="0.25"/>
    <row r="190" outlineLevel="1" x14ac:dyDescent="0.25"/>
    <row r="191" outlineLevel="1" x14ac:dyDescent="0.25"/>
    <row r="192" outlineLevel="1" x14ac:dyDescent="0.25"/>
    <row r="193" spans="1:4" outlineLevel="1" x14ac:dyDescent="0.25"/>
    <row r="194" spans="1:4" outlineLevel="1" x14ac:dyDescent="0.25"/>
    <row r="195" spans="1:4" outlineLevel="1" x14ac:dyDescent="0.25"/>
    <row r="196" spans="1:4" outlineLevel="1" x14ac:dyDescent="0.25"/>
    <row r="197" spans="1:4" outlineLevel="1" x14ac:dyDescent="0.25"/>
    <row r="198" spans="1:4" outlineLevel="1" x14ac:dyDescent="0.25"/>
    <row r="199" spans="1:4" outlineLevel="1" x14ac:dyDescent="0.25"/>
    <row r="200" spans="1:4" ht="15.75" outlineLevel="1" thickBot="1" x14ac:dyDescent="0.3"/>
    <row r="201" spans="1:4" ht="15.75" thickTop="1" x14ac:dyDescent="0.25">
      <c r="A201" s="66" t="str" cm="1">
        <f t="array" ref="A201:A278">IF(_xlfn.ANCHORARRAY(B201)&lt;&gt;"",IFERROR(INDEX(used_companies,$D201),""))</f>
        <v/>
      </c>
      <c r="B201" s="66" t="str" cm="1">
        <f t="array" ref="B201:B278">used_accounts</f>
        <v>100110</v>
      </c>
      <c r="C201" s="66" cm="1">
        <f t="array" aca="1" ref="C201:C278" ca="1">IF(_xlfn.ANCHORARRAY($A201)&lt;&gt;"",SUMIFS(OFFSET(Corrections!$A$8:$A$1164,,MATCH(_xlfn.ANCHORARRAY($A201),Corrections!$A$5:$AT$5,0)-1),Corrections!$B$8:$B$1164,VALUE(LEFT(_xlfn.ANCHORARRAY($B201),3)),Corrections!$C$8:$C$1164,VALUE(RIGHT(_xlfn.ANCHORARRAY($B201),3)),Corrections!$A$8:$A$1164,"X"),0)</f>
        <v>0</v>
      </c>
      <c r="D201" s="67">
        <v>2</v>
      </c>
    </row>
    <row r="202" spans="1:4" outlineLevel="1" x14ac:dyDescent="0.25">
      <c r="A202" s="1" t="str">
        <v/>
      </c>
      <c r="B202" s="1" t="str">
        <v>100120</v>
      </c>
      <c r="C202" s="1">
        <f ca="1"/>
        <v>0</v>
      </c>
    </row>
    <row r="203" spans="1:4" outlineLevel="1" x14ac:dyDescent="0.25">
      <c r="A203" s="1" t="str">
        <v/>
      </c>
      <c r="B203" s="1" t="str">
        <v>100130</v>
      </c>
      <c r="C203" s="1">
        <f ca="1"/>
        <v>0</v>
      </c>
    </row>
    <row r="204" spans="1:4" outlineLevel="1" x14ac:dyDescent="0.25">
      <c r="A204" s="1" t="str">
        <v/>
      </c>
      <c r="B204" s="1" t="str">
        <v>100140</v>
      </c>
      <c r="C204" s="1">
        <f ca="1"/>
        <v>0</v>
      </c>
    </row>
    <row r="205" spans="1:4" outlineLevel="1" x14ac:dyDescent="0.25">
      <c r="A205" s="1" t="str">
        <v/>
      </c>
      <c r="B205" s="1" t="str">
        <v>100150</v>
      </c>
      <c r="C205" s="1">
        <f ca="1"/>
        <v>0</v>
      </c>
    </row>
    <row r="206" spans="1:4" outlineLevel="1" x14ac:dyDescent="0.25">
      <c r="A206" s="1" t="str">
        <v/>
      </c>
      <c r="B206" s="1" t="str">
        <v>100160</v>
      </c>
      <c r="C206" s="1">
        <f ca="1"/>
        <v>0</v>
      </c>
    </row>
    <row r="207" spans="1:4" outlineLevel="1" x14ac:dyDescent="0.25">
      <c r="A207" s="1" t="str">
        <v/>
      </c>
      <c r="B207" s="1" t="str">
        <v>100170</v>
      </c>
      <c r="C207" s="1">
        <f ca="1"/>
        <v>0</v>
      </c>
    </row>
    <row r="208" spans="1:4" outlineLevel="1" x14ac:dyDescent="0.25">
      <c r="A208" s="1" t="str">
        <v/>
      </c>
      <c r="B208" s="1" t="str">
        <v>100310</v>
      </c>
      <c r="C208" s="1">
        <f ca="1"/>
        <v>0</v>
      </c>
    </row>
    <row r="209" spans="1:3" outlineLevel="1" x14ac:dyDescent="0.25">
      <c r="A209" s="1" t="str">
        <v/>
      </c>
      <c r="B209" s="1" t="str">
        <v>100320</v>
      </c>
      <c r="C209" s="1">
        <f ca="1"/>
        <v>0</v>
      </c>
    </row>
    <row r="210" spans="1:3" outlineLevel="1" x14ac:dyDescent="0.25">
      <c r="A210" s="1" t="str">
        <v/>
      </c>
      <c r="B210" s="1" t="str">
        <v>100330</v>
      </c>
      <c r="C210" s="1">
        <f ca="1"/>
        <v>0</v>
      </c>
    </row>
    <row r="211" spans="1:3" outlineLevel="1" x14ac:dyDescent="0.25">
      <c r="A211" s="1" t="str">
        <v/>
      </c>
      <c r="B211" s="1" t="str">
        <v>100340</v>
      </c>
      <c r="C211" s="1">
        <f ca="1"/>
        <v>0</v>
      </c>
    </row>
    <row r="212" spans="1:3" outlineLevel="1" x14ac:dyDescent="0.25">
      <c r="A212" s="1" t="str">
        <v/>
      </c>
      <c r="B212" s="1" t="str">
        <v>100350</v>
      </c>
      <c r="C212" s="1">
        <f ca="1"/>
        <v>0</v>
      </c>
    </row>
    <row r="213" spans="1:3" outlineLevel="1" x14ac:dyDescent="0.25">
      <c r="A213" s="1" t="str">
        <v/>
      </c>
      <c r="B213" s="1" t="str">
        <v>100360</v>
      </c>
      <c r="C213" s="1">
        <f ca="1"/>
        <v>0</v>
      </c>
    </row>
    <row r="214" spans="1:3" outlineLevel="1" x14ac:dyDescent="0.25">
      <c r="A214" s="1" t="str">
        <v/>
      </c>
      <c r="B214" s="1" t="str">
        <v>110110</v>
      </c>
      <c r="C214" s="1">
        <f ca="1"/>
        <v>0</v>
      </c>
    </row>
    <row r="215" spans="1:3" outlineLevel="1" x14ac:dyDescent="0.25">
      <c r="A215" s="1" t="str">
        <v/>
      </c>
      <c r="B215" s="1" t="str">
        <v>110120</v>
      </c>
      <c r="C215" s="1">
        <f ca="1"/>
        <v>0</v>
      </c>
    </row>
    <row r="216" spans="1:3" outlineLevel="1" x14ac:dyDescent="0.25">
      <c r="A216" s="1" t="str">
        <v/>
      </c>
      <c r="B216" s="1" t="str">
        <v>110130</v>
      </c>
      <c r="C216" s="1">
        <f ca="1"/>
        <v>0</v>
      </c>
    </row>
    <row r="217" spans="1:3" outlineLevel="1" x14ac:dyDescent="0.25">
      <c r="A217" s="1" t="str">
        <v/>
      </c>
      <c r="B217" s="1" t="str">
        <v>110140</v>
      </c>
      <c r="C217" s="1">
        <f ca="1"/>
        <v>0</v>
      </c>
    </row>
    <row r="218" spans="1:3" outlineLevel="1" x14ac:dyDescent="0.25">
      <c r="A218" s="1" t="str">
        <v/>
      </c>
      <c r="B218" s="1" t="str">
        <v>110150</v>
      </c>
      <c r="C218" s="1">
        <f ca="1"/>
        <v>0</v>
      </c>
    </row>
    <row r="219" spans="1:3" outlineLevel="1" x14ac:dyDescent="0.25">
      <c r="A219" s="1" t="str">
        <v/>
      </c>
      <c r="B219" s="1" t="str">
        <v>110160</v>
      </c>
      <c r="C219" s="1">
        <f ca="1"/>
        <v>0</v>
      </c>
    </row>
    <row r="220" spans="1:3" outlineLevel="1" x14ac:dyDescent="0.25">
      <c r="A220" s="1" t="str">
        <v/>
      </c>
      <c r="B220" s="1" t="str">
        <v>110170</v>
      </c>
      <c r="C220" s="1">
        <f ca="1"/>
        <v>0</v>
      </c>
    </row>
    <row r="221" spans="1:3" outlineLevel="1" x14ac:dyDescent="0.25">
      <c r="A221" s="1" t="str">
        <v/>
      </c>
      <c r="B221" s="1" t="str">
        <v>110310</v>
      </c>
      <c r="C221" s="1">
        <f ca="1"/>
        <v>0</v>
      </c>
    </row>
    <row r="222" spans="1:3" outlineLevel="1" x14ac:dyDescent="0.25">
      <c r="A222" s="1" t="str">
        <v/>
      </c>
      <c r="B222" s="1" t="str">
        <v>110320</v>
      </c>
      <c r="C222" s="1">
        <f ca="1"/>
        <v>0</v>
      </c>
    </row>
    <row r="223" spans="1:3" outlineLevel="1" x14ac:dyDescent="0.25">
      <c r="A223" s="1" t="str">
        <v/>
      </c>
      <c r="B223" s="1" t="str">
        <v>110330</v>
      </c>
      <c r="C223" s="1">
        <f ca="1"/>
        <v>0</v>
      </c>
    </row>
    <row r="224" spans="1:3" outlineLevel="1" x14ac:dyDescent="0.25">
      <c r="A224" s="1" t="str">
        <v/>
      </c>
      <c r="B224" s="1" t="str">
        <v>110340</v>
      </c>
      <c r="C224" s="1">
        <f ca="1"/>
        <v>0</v>
      </c>
    </row>
    <row r="225" spans="1:3" outlineLevel="1" x14ac:dyDescent="0.25">
      <c r="A225" s="1" t="str">
        <v/>
      </c>
      <c r="B225" s="1" t="str">
        <v>110350</v>
      </c>
      <c r="C225" s="1">
        <f ca="1"/>
        <v>0</v>
      </c>
    </row>
    <row r="226" spans="1:3" outlineLevel="1" x14ac:dyDescent="0.25">
      <c r="A226" s="1" t="str">
        <v/>
      </c>
      <c r="B226" s="1" t="str">
        <v>110360</v>
      </c>
      <c r="C226" s="1">
        <f ca="1"/>
        <v>0</v>
      </c>
    </row>
    <row r="227" spans="1:3" outlineLevel="1" x14ac:dyDescent="0.25">
      <c r="A227" s="1" t="str">
        <v/>
      </c>
      <c r="B227" s="1" t="str">
        <v>112110</v>
      </c>
      <c r="C227" s="1">
        <f ca="1"/>
        <v>0</v>
      </c>
    </row>
    <row r="228" spans="1:3" outlineLevel="1" x14ac:dyDescent="0.25">
      <c r="A228" s="1" t="str">
        <v/>
      </c>
      <c r="B228" s="1" t="str">
        <v>112120</v>
      </c>
      <c r="C228" s="1">
        <f ca="1"/>
        <v>0</v>
      </c>
    </row>
    <row r="229" spans="1:3" outlineLevel="1" x14ac:dyDescent="0.25">
      <c r="A229" s="1" t="str">
        <v/>
      </c>
      <c r="B229" s="1" t="str">
        <v>112130</v>
      </c>
      <c r="C229" s="1">
        <f ca="1"/>
        <v>0</v>
      </c>
    </row>
    <row r="230" spans="1:3" outlineLevel="1" x14ac:dyDescent="0.25">
      <c r="A230" s="1" t="str">
        <v/>
      </c>
      <c r="B230" s="1" t="str">
        <v>112140</v>
      </c>
      <c r="C230" s="1">
        <f ca="1"/>
        <v>0</v>
      </c>
    </row>
    <row r="231" spans="1:3" outlineLevel="1" x14ac:dyDescent="0.25">
      <c r="A231" s="1" t="str">
        <v/>
      </c>
      <c r="B231" s="1" t="str">
        <v>112150</v>
      </c>
      <c r="C231" s="1">
        <f ca="1"/>
        <v>0</v>
      </c>
    </row>
    <row r="232" spans="1:3" outlineLevel="1" x14ac:dyDescent="0.25">
      <c r="A232" s="1" t="str">
        <v/>
      </c>
      <c r="B232" s="1" t="str">
        <v>112160</v>
      </c>
      <c r="C232" s="1">
        <f ca="1"/>
        <v>0</v>
      </c>
    </row>
    <row r="233" spans="1:3" outlineLevel="1" x14ac:dyDescent="0.25">
      <c r="A233" s="1" t="str">
        <v/>
      </c>
      <c r="B233" s="1" t="str">
        <v>112170</v>
      </c>
      <c r="C233" s="1">
        <f ca="1"/>
        <v>0</v>
      </c>
    </row>
    <row r="234" spans="1:3" outlineLevel="1" x14ac:dyDescent="0.25">
      <c r="A234" s="1" t="str">
        <v/>
      </c>
      <c r="B234" s="1" t="str">
        <v>112310</v>
      </c>
      <c r="C234" s="1">
        <f ca="1"/>
        <v>0</v>
      </c>
    </row>
    <row r="235" spans="1:3" outlineLevel="1" x14ac:dyDescent="0.25">
      <c r="A235" s="1" t="str">
        <v/>
      </c>
      <c r="B235" s="1" t="str">
        <v>112320</v>
      </c>
      <c r="C235" s="1">
        <f ca="1"/>
        <v>0</v>
      </c>
    </row>
    <row r="236" spans="1:3" outlineLevel="1" x14ac:dyDescent="0.25">
      <c r="A236" s="1" t="str">
        <v/>
      </c>
      <c r="B236" s="1" t="str">
        <v>112330</v>
      </c>
      <c r="C236" s="1">
        <f ca="1"/>
        <v>0</v>
      </c>
    </row>
    <row r="237" spans="1:3" outlineLevel="1" x14ac:dyDescent="0.25">
      <c r="A237" s="1" t="str">
        <v/>
      </c>
      <c r="B237" s="1" t="str">
        <v>112340</v>
      </c>
      <c r="C237" s="1">
        <f ca="1"/>
        <v>0</v>
      </c>
    </row>
    <row r="238" spans="1:3" outlineLevel="1" x14ac:dyDescent="0.25">
      <c r="A238" s="1" t="str">
        <v/>
      </c>
      <c r="B238" s="1" t="str">
        <v>112350</v>
      </c>
      <c r="C238" s="1">
        <f ca="1"/>
        <v>0</v>
      </c>
    </row>
    <row r="239" spans="1:3" outlineLevel="1" x14ac:dyDescent="0.25">
      <c r="A239" s="1" t="str">
        <v/>
      </c>
      <c r="B239" s="1" t="str">
        <v>112360</v>
      </c>
      <c r="C239" s="1">
        <f ca="1"/>
        <v>0</v>
      </c>
    </row>
    <row r="240" spans="1:3" outlineLevel="1" x14ac:dyDescent="0.25">
      <c r="A240" s="1" t="str">
        <v/>
      </c>
      <c r="B240" s="1" t="str">
        <v>130110</v>
      </c>
      <c r="C240" s="1">
        <f ca="1"/>
        <v>0</v>
      </c>
    </row>
    <row r="241" spans="1:3" outlineLevel="1" x14ac:dyDescent="0.25">
      <c r="A241" s="1" t="str">
        <v/>
      </c>
      <c r="B241" s="1" t="str">
        <v>130120</v>
      </c>
      <c r="C241" s="1">
        <f ca="1"/>
        <v>0</v>
      </c>
    </row>
    <row r="242" spans="1:3" outlineLevel="1" x14ac:dyDescent="0.25">
      <c r="A242" s="1" t="str">
        <v/>
      </c>
      <c r="B242" s="1" t="str">
        <v>130130</v>
      </c>
      <c r="C242" s="1">
        <f ca="1"/>
        <v>0</v>
      </c>
    </row>
    <row r="243" spans="1:3" outlineLevel="1" x14ac:dyDescent="0.25">
      <c r="A243" s="1" t="str">
        <v/>
      </c>
      <c r="B243" s="1" t="str">
        <v>130140</v>
      </c>
      <c r="C243" s="1">
        <f ca="1"/>
        <v>0</v>
      </c>
    </row>
    <row r="244" spans="1:3" outlineLevel="1" x14ac:dyDescent="0.25">
      <c r="A244" s="1" t="str">
        <v/>
      </c>
      <c r="B244" s="1" t="str">
        <v>130150</v>
      </c>
      <c r="C244" s="1">
        <f ca="1"/>
        <v>0</v>
      </c>
    </row>
    <row r="245" spans="1:3" outlineLevel="1" x14ac:dyDescent="0.25">
      <c r="A245" s="1" t="str">
        <v/>
      </c>
      <c r="B245" s="1" t="str">
        <v>130160</v>
      </c>
      <c r="C245" s="1">
        <f ca="1"/>
        <v>0</v>
      </c>
    </row>
    <row r="246" spans="1:3" outlineLevel="1" x14ac:dyDescent="0.25">
      <c r="A246" s="1" t="str">
        <v/>
      </c>
      <c r="B246" s="1" t="str">
        <v>130170</v>
      </c>
      <c r="C246" s="1">
        <f ca="1"/>
        <v>0</v>
      </c>
    </row>
    <row r="247" spans="1:3" outlineLevel="1" x14ac:dyDescent="0.25">
      <c r="A247" s="1" t="str">
        <v/>
      </c>
      <c r="B247" s="1" t="str">
        <v>130310</v>
      </c>
      <c r="C247" s="1">
        <f ca="1"/>
        <v>0</v>
      </c>
    </row>
    <row r="248" spans="1:3" outlineLevel="1" x14ac:dyDescent="0.25">
      <c r="A248" s="1" t="str">
        <v/>
      </c>
      <c r="B248" s="1" t="str">
        <v>130320</v>
      </c>
      <c r="C248" s="1">
        <f ca="1"/>
        <v>0</v>
      </c>
    </row>
    <row r="249" spans="1:3" outlineLevel="1" x14ac:dyDescent="0.25">
      <c r="A249" s="1" t="str">
        <v/>
      </c>
      <c r="B249" s="1" t="str">
        <v>130330</v>
      </c>
      <c r="C249" s="1">
        <f ca="1"/>
        <v>0</v>
      </c>
    </row>
    <row r="250" spans="1:3" outlineLevel="1" x14ac:dyDescent="0.25">
      <c r="A250" s="1" t="str">
        <v/>
      </c>
      <c r="B250" s="1" t="str">
        <v>130340</v>
      </c>
      <c r="C250" s="1">
        <f ca="1"/>
        <v>0</v>
      </c>
    </row>
    <row r="251" spans="1:3" outlineLevel="1" x14ac:dyDescent="0.25">
      <c r="A251" s="1" t="str">
        <v/>
      </c>
      <c r="B251" s="1" t="str">
        <v>130350</v>
      </c>
      <c r="C251" s="1">
        <f ca="1"/>
        <v>0</v>
      </c>
    </row>
    <row r="252" spans="1:3" outlineLevel="1" x14ac:dyDescent="0.25">
      <c r="A252" s="1" t="str">
        <v/>
      </c>
      <c r="B252" s="1" t="str">
        <v>130360</v>
      </c>
      <c r="C252" s="1">
        <f ca="1"/>
        <v>0</v>
      </c>
    </row>
    <row r="253" spans="1:3" outlineLevel="1" x14ac:dyDescent="0.25">
      <c r="A253" s="1" t="str">
        <v/>
      </c>
      <c r="B253" s="1" t="str">
        <v>132110</v>
      </c>
      <c r="C253" s="1">
        <f ca="1"/>
        <v>0</v>
      </c>
    </row>
    <row r="254" spans="1:3" outlineLevel="1" x14ac:dyDescent="0.25">
      <c r="A254" s="1" t="str">
        <v/>
      </c>
      <c r="B254" s="1" t="str">
        <v>132120</v>
      </c>
      <c r="C254" s="1">
        <f ca="1"/>
        <v>0</v>
      </c>
    </row>
    <row r="255" spans="1:3" outlineLevel="1" x14ac:dyDescent="0.25">
      <c r="A255" s="1" t="str">
        <v/>
      </c>
      <c r="B255" s="1" t="str">
        <v>132130</v>
      </c>
      <c r="C255" s="1">
        <f ca="1"/>
        <v>0</v>
      </c>
    </row>
    <row r="256" spans="1:3" outlineLevel="1" x14ac:dyDescent="0.25">
      <c r="A256" s="1" t="str">
        <v/>
      </c>
      <c r="B256" s="1" t="str">
        <v>132140</v>
      </c>
      <c r="C256" s="1">
        <f ca="1"/>
        <v>0</v>
      </c>
    </row>
    <row r="257" spans="1:3" outlineLevel="1" x14ac:dyDescent="0.25">
      <c r="A257" s="1" t="str">
        <v/>
      </c>
      <c r="B257" s="1" t="str">
        <v>132150</v>
      </c>
      <c r="C257" s="1">
        <f ca="1"/>
        <v>0</v>
      </c>
    </row>
    <row r="258" spans="1:3" outlineLevel="1" x14ac:dyDescent="0.25">
      <c r="A258" s="1" t="str">
        <v/>
      </c>
      <c r="B258" s="1" t="str">
        <v>132160</v>
      </c>
      <c r="C258" s="1">
        <f ca="1"/>
        <v>0</v>
      </c>
    </row>
    <row r="259" spans="1:3" outlineLevel="1" x14ac:dyDescent="0.25">
      <c r="A259" s="1" t="str">
        <v/>
      </c>
      <c r="B259" s="1" t="str">
        <v>132170</v>
      </c>
      <c r="C259" s="1">
        <f ca="1"/>
        <v>0</v>
      </c>
    </row>
    <row r="260" spans="1:3" outlineLevel="1" x14ac:dyDescent="0.25">
      <c r="A260" s="1" t="str">
        <v/>
      </c>
      <c r="B260" s="1" t="str">
        <v>132310</v>
      </c>
      <c r="C260" s="1">
        <f ca="1"/>
        <v>0</v>
      </c>
    </row>
    <row r="261" spans="1:3" outlineLevel="1" x14ac:dyDescent="0.25">
      <c r="A261" s="1" t="str">
        <v/>
      </c>
      <c r="B261" s="1" t="str">
        <v>132320</v>
      </c>
      <c r="C261" s="1">
        <f ca="1"/>
        <v>0</v>
      </c>
    </row>
    <row r="262" spans="1:3" outlineLevel="1" x14ac:dyDescent="0.25">
      <c r="A262" s="1" t="str">
        <v/>
      </c>
      <c r="B262" s="1" t="str">
        <v>132330</v>
      </c>
      <c r="C262" s="1">
        <f ca="1"/>
        <v>0</v>
      </c>
    </row>
    <row r="263" spans="1:3" outlineLevel="1" x14ac:dyDescent="0.25">
      <c r="A263" s="1" t="str">
        <v/>
      </c>
      <c r="B263" s="1" t="str">
        <v>132340</v>
      </c>
      <c r="C263" s="1">
        <f ca="1"/>
        <v>0</v>
      </c>
    </row>
    <row r="264" spans="1:3" outlineLevel="1" x14ac:dyDescent="0.25">
      <c r="A264" s="1" t="str">
        <v/>
      </c>
      <c r="B264" s="1" t="str">
        <v>132350</v>
      </c>
      <c r="C264" s="1">
        <f ca="1"/>
        <v>0</v>
      </c>
    </row>
    <row r="265" spans="1:3" outlineLevel="1" x14ac:dyDescent="0.25">
      <c r="A265" s="1" t="str">
        <v/>
      </c>
      <c r="B265" s="1" t="str">
        <v>132360</v>
      </c>
      <c r="C265" s="1">
        <f ca="1"/>
        <v>0</v>
      </c>
    </row>
    <row r="266" spans="1:3" outlineLevel="1" x14ac:dyDescent="0.25">
      <c r="A266" s="1" t="str">
        <v/>
      </c>
      <c r="B266" s="1" t="str">
        <v>133110</v>
      </c>
      <c r="C266" s="1">
        <f ca="1"/>
        <v>0</v>
      </c>
    </row>
    <row r="267" spans="1:3" outlineLevel="1" x14ac:dyDescent="0.25">
      <c r="A267" s="1" t="str">
        <v/>
      </c>
      <c r="B267" s="1" t="str">
        <v>133120</v>
      </c>
      <c r="C267" s="1">
        <f ca="1"/>
        <v>0</v>
      </c>
    </row>
    <row r="268" spans="1:3" outlineLevel="1" x14ac:dyDescent="0.25">
      <c r="A268" s="1" t="str">
        <v/>
      </c>
      <c r="B268" s="1" t="str">
        <v>133130</v>
      </c>
      <c r="C268" s="1">
        <f ca="1"/>
        <v>0</v>
      </c>
    </row>
    <row r="269" spans="1:3" outlineLevel="1" x14ac:dyDescent="0.25">
      <c r="A269" s="1" t="str">
        <v/>
      </c>
      <c r="B269" s="1" t="str">
        <v>133140</v>
      </c>
      <c r="C269" s="1">
        <f ca="1"/>
        <v>0</v>
      </c>
    </row>
    <row r="270" spans="1:3" outlineLevel="1" x14ac:dyDescent="0.25">
      <c r="A270" s="1" t="str">
        <v/>
      </c>
      <c r="B270" s="1" t="str">
        <v>133150</v>
      </c>
      <c r="C270" s="1">
        <f ca="1"/>
        <v>0</v>
      </c>
    </row>
    <row r="271" spans="1:3" outlineLevel="1" x14ac:dyDescent="0.25">
      <c r="A271" s="1" t="str">
        <v/>
      </c>
      <c r="B271" s="1" t="str">
        <v>133160</v>
      </c>
      <c r="C271" s="1">
        <f ca="1"/>
        <v>0</v>
      </c>
    </row>
    <row r="272" spans="1:3" outlineLevel="1" x14ac:dyDescent="0.25">
      <c r="A272" s="1" t="str">
        <v/>
      </c>
      <c r="B272" s="1" t="str">
        <v>133170</v>
      </c>
      <c r="C272" s="1">
        <f ca="1"/>
        <v>0</v>
      </c>
    </row>
    <row r="273" spans="1:3" outlineLevel="1" x14ac:dyDescent="0.25">
      <c r="A273" s="1" t="str">
        <v/>
      </c>
      <c r="B273" s="1" t="str">
        <v>133310</v>
      </c>
      <c r="C273" s="1">
        <f ca="1"/>
        <v>0</v>
      </c>
    </row>
    <row r="274" spans="1:3" outlineLevel="1" x14ac:dyDescent="0.25">
      <c r="A274" s="1" t="str">
        <v/>
      </c>
      <c r="B274" s="1" t="str">
        <v>133320</v>
      </c>
      <c r="C274" s="1">
        <f ca="1"/>
        <v>0</v>
      </c>
    </row>
    <row r="275" spans="1:3" outlineLevel="1" x14ac:dyDescent="0.25">
      <c r="A275" s="1" t="str">
        <v/>
      </c>
      <c r="B275" s="1" t="str">
        <v>133330</v>
      </c>
      <c r="C275" s="1">
        <f ca="1"/>
        <v>0</v>
      </c>
    </row>
    <row r="276" spans="1:3" outlineLevel="1" x14ac:dyDescent="0.25">
      <c r="A276" s="1" t="str">
        <v/>
      </c>
      <c r="B276" s="1" t="str">
        <v>133340</v>
      </c>
      <c r="C276" s="1">
        <f ca="1"/>
        <v>0</v>
      </c>
    </row>
    <row r="277" spans="1:3" outlineLevel="1" x14ac:dyDescent="0.25">
      <c r="A277" s="1" t="str">
        <v/>
      </c>
      <c r="B277" s="1" t="str">
        <v>133350</v>
      </c>
      <c r="C277" s="1">
        <f ca="1"/>
        <v>0</v>
      </c>
    </row>
    <row r="278" spans="1:3" outlineLevel="1" x14ac:dyDescent="0.25">
      <c r="A278" s="1" t="str">
        <v/>
      </c>
      <c r="B278" s="1" t="str">
        <v>133360</v>
      </c>
      <c r="C278" s="1">
        <f ca="1"/>
        <v>0</v>
      </c>
    </row>
    <row r="279" spans="1:3" outlineLevel="1" x14ac:dyDescent="0.25"/>
    <row r="280" spans="1:3" outlineLevel="1" x14ac:dyDescent="0.25"/>
    <row r="281" spans="1:3" outlineLevel="1" x14ac:dyDescent="0.25"/>
    <row r="282" spans="1:3" outlineLevel="1" x14ac:dyDescent="0.25"/>
    <row r="283" spans="1:3" outlineLevel="1" x14ac:dyDescent="0.25"/>
    <row r="284" spans="1:3" outlineLevel="1" x14ac:dyDescent="0.25"/>
    <row r="285" spans="1:3" outlineLevel="1" x14ac:dyDescent="0.25"/>
    <row r="286" spans="1:3" outlineLevel="1" x14ac:dyDescent="0.25"/>
    <row r="287" spans="1:3" outlineLevel="1" x14ac:dyDescent="0.25"/>
    <row r="288" spans="1:3" outlineLevel="1" x14ac:dyDescent="0.25"/>
    <row r="289" outlineLevel="1" x14ac:dyDescent="0.25"/>
    <row r="290" outlineLevel="1" x14ac:dyDescent="0.25"/>
    <row r="291" outlineLevel="1" x14ac:dyDescent="0.25"/>
    <row r="292" outlineLevel="1" x14ac:dyDescent="0.25"/>
    <row r="293" outlineLevel="1" x14ac:dyDescent="0.25"/>
    <row r="294" outlineLevel="1" x14ac:dyDescent="0.25"/>
    <row r="295" outlineLevel="1" x14ac:dyDescent="0.25"/>
    <row r="296" outlineLevel="1" x14ac:dyDescent="0.25"/>
    <row r="297" outlineLevel="1" x14ac:dyDescent="0.25"/>
    <row r="298" outlineLevel="1" x14ac:dyDescent="0.25"/>
    <row r="299" outlineLevel="1" x14ac:dyDescent="0.25"/>
    <row r="300" outlineLevel="1" x14ac:dyDescent="0.25"/>
    <row r="301" outlineLevel="1" x14ac:dyDescent="0.25"/>
    <row r="302" outlineLevel="1" x14ac:dyDescent="0.25"/>
    <row r="303" outlineLevel="1" x14ac:dyDescent="0.25"/>
    <row r="304" outlineLevel="1" x14ac:dyDescent="0.25"/>
    <row r="305" outlineLevel="1" x14ac:dyDescent="0.25"/>
    <row r="306" outlineLevel="1" x14ac:dyDescent="0.25"/>
    <row r="307" outlineLevel="1" x14ac:dyDescent="0.25"/>
    <row r="308" outlineLevel="1" x14ac:dyDescent="0.25"/>
    <row r="309" outlineLevel="1" x14ac:dyDescent="0.25"/>
    <row r="310" outlineLevel="1" x14ac:dyDescent="0.25"/>
    <row r="311" outlineLevel="1" x14ac:dyDescent="0.25"/>
    <row r="312" outlineLevel="1" x14ac:dyDescent="0.25"/>
    <row r="313" outlineLevel="1" x14ac:dyDescent="0.25"/>
    <row r="314" outlineLevel="1" x14ac:dyDescent="0.25"/>
    <row r="315" outlineLevel="1" x14ac:dyDescent="0.25"/>
    <row r="316" outlineLevel="1" x14ac:dyDescent="0.25"/>
    <row r="317" outlineLevel="1" x14ac:dyDescent="0.25"/>
    <row r="318" outlineLevel="1" x14ac:dyDescent="0.25"/>
    <row r="319" outlineLevel="1" x14ac:dyDescent="0.25"/>
    <row r="320" outlineLevel="1" x14ac:dyDescent="0.25"/>
    <row r="321" outlineLevel="1" x14ac:dyDescent="0.25"/>
    <row r="322" outlineLevel="1" x14ac:dyDescent="0.25"/>
    <row r="323" outlineLevel="1" x14ac:dyDescent="0.25"/>
    <row r="324" outlineLevel="1" x14ac:dyDescent="0.25"/>
    <row r="325" outlineLevel="1" x14ac:dyDescent="0.25"/>
    <row r="326" outlineLevel="1" x14ac:dyDescent="0.25"/>
    <row r="327" outlineLevel="1" x14ac:dyDescent="0.25"/>
    <row r="328" outlineLevel="1" x14ac:dyDescent="0.25"/>
    <row r="329" outlineLevel="1" x14ac:dyDescent="0.25"/>
    <row r="330" outlineLevel="1" x14ac:dyDescent="0.25"/>
    <row r="331" outlineLevel="1" x14ac:dyDescent="0.25"/>
    <row r="332" outlineLevel="1" x14ac:dyDescent="0.25"/>
    <row r="333" outlineLevel="1" x14ac:dyDescent="0.25"/>
    <row r="334" outlineLevel="1" x14ac:dyDescent="0.25"/>
    <row r="335" outlineLevel="1" x14ac:dyDescent="0.25"/>
    <row r="336" outlineLevel="1" x14ac:dyDescent="0.25"/>
    <row r="337" outlineLevel="1" x14ac:dyDescent="0.25"/>
    <row r="338" outlineLevel="1" x14ac:dyDescent="0.25"/>
    <row r="339" outlineLevel="1" x14ac:dyDescent="0.25"/>
    <row r="340" outlineLevel="1" x14ac:dyDescent="0.25"/>
    <row r="341" outlineLevel="1" x14ac:dyDescent="0.25"/>
    <row r="342" outlineLevel="1" x14ac:dyDescent="0.25"/>
    <row r="343" outlineLevel="1" x14ac:dyDescent="0.25"/>
    <row r="344" outlineLevel="1" x14ac:dyDescent="0.25"/>
    <row r="345" outlineLevel="1" x14ac:dyDescent="0.25"/>
    <row r="346" outlineLevel="1" x14ac:dyDescent="0.25"/>
    <row r="347" outlineLevel="1" x14ac:dyDescent="0.25"/>
    <row r="348" outlineLevel="1" x14ac:dyDescent="0.25"/>
    <row r="349" outlineLevel="1" x14ac:dyDescent="0.25"/>
    <row r="350" outlineLevel="1" x14ac:dyDescent="0.25"/>
    <row r="351" outlineLevel="1" x14ac:dyDescent="0.25"/>
    <row r="352" outlineLevel="1" x14ac:dyDescent="0.25"/>
    <row r="353" outlineLevel="1" x14ac:dyDescent="0.25"/>
    <row r="354" outlineLevel="1" x14ac:dyDescent="0.25"/>
    <row r="355" outlineLevel="1" x14ac:dyDescent="0.25"/>
    <row r="356" outlineLevel="1" x14ac:dyDescent="0.25"/>
    <row r="357" outlineLevel="1" x14ac:dyDescent="0.25"/>
    <row r="358" outlineLevel="1" x14ac:dyDescent="0.25"/>
    <row r="359" outlineLevel="1" x14ac:dyDescent="0.25"/>
    <row r="360" outlineLevel="1" x14ac:dyDescent="0.25"/>
    <row r="361" outlineLevel="1" x14ac:dyDescent="0.25"/>
    <row r="362" outlineLevel="1" x14ac:dyDescent="0.25"/>
    <row r="363" outlineLevel="1" x14ac:dyDescent="0.25"/>
    <row r="364" outlineLevel="1" x14ac:dyDescent="0.25"/>
    <row r="365" outlineLevel="1" x14ac:dyDescent="0.25"/>
    <row r="366" outlineLevel="1" x14ac:dyDescent="0.25"/>
    <row r="367" outlineLevel="1" x14ac:dyDescent="0.25"/>
    <row r="368" outlineLevel="1" x14ac:dyDescent="0.25"/>
    <row r="369" outlineLevel="1" x14ac:dyDescent="0.25"/>
    <row r="370" outlineLevel="1" x14ac:dyDescent="0.25"/>
    <row r="371" outlineLevel="1" x14ac:dyDescent="0.25"/>
    <row r="372" outlineLevel="1" x14ac:dyDescent="0.25"/>
    <row r="373" outlineLevel="1" x14ac:dyDescent="0.25"/>
    <row r="374" outlineLevel="1" x14ac:dyDescent="0.25"/>
    <row r="375" outlineLevel="1" x14ac:dyDescent="0.25"/>
    <row r="376" outlineLevel="1" x14ac:dyDescent="0.25"/>
    <row r="377" outlineLevel="1" x14ac:dyDescent="0.25"/>
    <row r="378" outlineLevel="1" x14ac:dyDescent="0.25"/>
    <row r="379" outlineLevel="1" x14ac:dyDescent="0.25"/>
    <row r="380" outlineLevel="1" x14ac:dyDescent="0.25"/>
    <row r="381" outlineLevel="1" x14ac:dyDescent="0.25"/>
    <row r="382" outlineLevel="1" x14ac:dyDescent="0.25"/>
    <row r="383" outlineLevel="1" x14ac:dyDescent="0.25"/>
    <row r="384" outlineLevel="1" x14ac:dyDescent="0.25"/>
    <row r="385" outlineLevel="1" x14ac:dyDescent="0.25"/>
    <row r="386" outlineLevel="1" x14ac:dyDescent="0.25"/>
    <row r="387" outlineLevel="1" x14ac:dyDescent="0.25"/>
    <row r="388" outlineLevel="1" x14ac:dyDescent="0.25"/>
    <row r="389" outlineLevel="1" x14ac:dyDescent="0.25"/>
    <row r="390" outlineLevel="1" x14ac:dyDescent="0.25"/>
    <row r="391" outlineLevel="1" x14ac:dyDescent="0.25"/>
    <row r="392" outlineLevel="1" x14ac:dyDescent="0.25"/>
    <row r="393" outlineLevel="1" x14ac:dyDescent="0.25"/>
    <row r="394" outlineLevel="1" x14ac:dyDescent="0.25"/>
    <row r="395" outlineLevel="1" x14ac:dyDescent="0.25"/>
    <row r="396" outlineLevel="1" x14ac:dyDescent="0.25"/>
    <row r="397" outlineLevel="1" x14ac:dyDescent="0.25"/>
    <row r="398" outlineLevel="1" x14ac:dyDescent="0.25"/>
    <row r="399" outlineLevel="1" x14ac:dyDescent="0.25"/>
    <row r="400" ht="15.75" outlineLevel="1" thickBot="1" x14ac:dyDescent="0.3"/>
    <row r="401" spans="1:4" ht="15.75" thickTop="1" x14ac:dyDescent="0.25">
      <c r="A401" s="68" t="str" cm="1">
        <f t="array" ref="A401:A478">IF(_xlfn.ANCHORARRAY(B401)&lt;&gt;"",IFERROR(INDEX(used_companies,$D401),""))</f>
        <v/>
      </c>
      <c r="B401" s="68" t="str" cm="1">
        <f t="array" ref="B401:B478">used_accounts</f>
        <v>100110</v>
      </c>
      <c r="C401" s="68" cm="1">
        <f t="array" aca="1" ref="C401:C478" ca="1">IF(_xlfn.ANCHORARRAY($A401)&lt;&gt;"",SUMIFS(OFFSET(Corrections!$A$8:$A$1164,,MATCH(_xlfn.ANCHORARRAY($A401),Corrections!$A$5:$AT$5,0)-1),Corrections!$B$8:$B$1164,VALUE(LEFT(_xlfn.ANCHORARRAY($B401),3)),Corrections!$C$8:$C$1164,VALUE(RIGHT(_xlfn.ANCHORARRAY($B401),3)),Corrections!$A$8:$A$1164,"X"),0)</f>
        <v>0</v>
      </c>
      <c r="D401" s="67">
        <v>3</v>
      </c>
    </row>
    <row r="402" spans="1:4" outlineLevel="1" x14ac:dyDescent="0.25">
      <c r="A402" s="1" t="str">
        <v/>
      </c>
      <c r="B402" s="1" t="str">
        <v>100120</v>
      </c>
      <c r="C402" s="1">
        <f ca="1"/>
        <v>0</v>
      </c>
    </row>
    <row r="403" spans="1:4" outlineLevel="1" x14ac:dyDescent="0.25">
      <c r="A403" s="1" t="str">
        <v/>
      </c>
      <c r="B403" s="1" t="str">
        <v>100130</v>
      </c>
      <c r="C403" s="1">
        <f ca="1"/>
        <v>0</v>
      </c>
    </row>
    <row r="404" spans="1:4" outlineLevel="1" x14ac:dyDescent="0.25">
      <c r="A404" s="1" t="str">
        <v/>
      </c>
      <c r="B404" s="1" t="str">
        <v>100140</v>
      </c>
      <c r="C404" s="1">
        <f ca="1"/>
        <v>0</v>
      </c>
    </row>
    <row r="405" spans="1:4" outlineLevel="1" x14ac:dyDescent="0.25">
      <c r="A405" s="1" t="str">
        <v/>
      </c>
      <c r="B405" s="1" t="str">
        <v>100150</v>
      </c>
      <c r="C405" s="1">
        <f ca="1"/>
        <v>0</v>
      </c>
    </row>
    <row r="406" spans="1:4" outlineLevel="1" x14ac:dyDescent="0.25">
      <c r="A406" s="1" t="str">
        <v/>
      </c>
      <c r="B406" s="1" t="str">
        <v>100160</v>
      </c>
      <c r="C406" s="1">
        <f ca="1"/>
        <v>0</v>
      </c>
    </row>
    <row r="407" spans="1:4" outlineLevel="1" x14ac:dyDescent="0.25">
      <c r="A407" s="1" t="str">
        <v/>
      </c>
      <c r="B407" s="1" t="str">
        <v>100170</v>
      </c>
      <c r="C407" s="1">
        <f ca="1"/>
        <v>0</v>
      </c>
    </row>
    <row r="408" spans="1:4" outlineLevel="1" x14ac:dyDescent="0.25">
      <c r="A408" s="1" t="str">
        <v/>
      </c>
      <c r="B408" s="1" t="str">
        <v>100310</v>
      </c>
      <c r="C408" s="1">
        <f ca="1"/>
        <v>0</v>
      </c>
    </row>
    <row r="409" spans="1:4" outlineLevel="1" x14ac:dyDescent="0.25">
      <c r="A409" s="1" t="str">
        <v/>
      </c>
      <c r="B409" s="1" t="str">
        <v>100320</v>
      </c>
      <c r="C409" s="1">
        <f ca="1"/>
        <v>0</v>
      </c>
    </row>
    <row r="410" spans="1:4" outlineLevel="1" x14ac:dyDescent="0.25">
      <c r="A410" s="1" t="str">
        <v/>
      </c>
      <c r="B410" s="1" t="str">
        <v>100330</v>
      </c>
      <c r="C410" s="1">
        <f ca="1"/>
        <v>0</v>
      </c>
    </row>
    <row r="411" spans="1:4" outlineLevel="1" x14ac:dyDescent="0.25">
      <c r="A411" s="1" t="str">
        <v/>
      </c>
      <c r="B411" s="1" t="str">
        <v>100340</v>
      </c>
      <c r="C411" s="1">
        <f ca="1"/>
        <v>0</v>
      </c>
    </row>
    <row r="412" spans="1:4" outlineLevel="1" x14ac:dyDescent="0.25">
      <c r="A412" s="1" t="str">
        <v/>
      </c>
      <c r="B412" s="1" t="str">
        <v>100350</v>
      </c>
      <c r="C412" s="1">
        <f ca="1"/>
        <v>0</v>
      </c>
    </row>
    <row r="413" spans="1:4" outlineLevel="1" x14ac:dyDescent="0.25">
      <c r="A413" s="1" t="str">
        <v/>
      </c>
      <c r="B413" s="1" t="str">
        <v>100360</v>
      </c>
      <c r="C413" s="1">
        <f ca="1"/>
        <v>0</v>
      </c>
    </row>
    <row r="414" spans="1:4" outlineLevel="1" x14ac:dyDescent="0.25">
      <c r="A414" s="1" t="str">
        <v/>
      </c>
      <c r="B414" s="1" t="str">
        <v>110110</v>
      </c>
      <c r="C414" s="1">
        <f ca="1"/>
        <v>0</v>
      </c>
    </row>
    <row r="415" spans="1:4" outlineLevel="1" x14ac:dyDescent="0.25">
      <c r="A415" s="1" t="str">
        <v/>
      </c>
      <c r="B415" s="1" t="str">
        <v>110120</v>
      </c>
      <c r="C415" s="1">
        <f ca="1"/>
        <v>0</v>
      </c>
    </row>
    <row r="416" spans="1:4" outlineLevel="1" x14ac:dyDescent="0.25">
      <c r="A416" s="1" t="str">
        <v/>
      </c>
      <c r="B416" s="1" t="str">
        <v>110130</v>
      </c>
      <c r="C416" s="1">
        <f ca="1"/>
        <v>0</v>
      </c>
    </row>
    <row r="417" spans="1:3" outlineLevel="1" x14ac:dyDescent="0.25">
      <c r="A417" s="1" t="str">
        <v/>
      </c>
      <c r="B417" s="1" t="str">
        <v>110140</v>
      </c>
      <c r="C417" s="1">
        <f ca="1"/>
        <v>0</v>
      </c>
    </row>
    <row r="418" spans="1:3" outlineLevel="1" x14ac:dyDescent="0.25">
      <c r="A418" s="1" t="str">
        <v/>
      </c>
      <c r="B418" s="1" t="str">
        <v>110150</v>
      </c>
      <c r="C418" s="1">
        <f ca="1"/>
        <v>0</v>
      </c>
    </row>
    <row r="419" spans="1:3" outlineLevel="1" x14ac:dyDescent="0.25">
      <c r="A419" s="1" t="str">
        <v/>
      </c>
      <c r="B419" s="1" t="str">
        <v>110160</v>
      </c>
      <c r="C419" s="1">
        <f ca="1"/>
        <v>0</v>
      </c>
    </row>
    <row r="420" spans="1:3" outlineLevel="1" x14ac:dyDescent="0.25">
      <c r="A420" s="1" t="str">
        <v/>
      </c>
      <c r="B420" s="1" t="str">
        <v>110170</v>
      </c>
      <c r="C420" s="1">
        <f ca="1"/>
        <v>0</v>
      </c>
    </row>
    <row r="421" spans="1:3" outlineLevel="1" x14ac:dyDescent="0.25">
      <c r="A421" s="1" t="str">
        <v/>
      </c>
      <c r="B421" s="1" t="str">
        <v>110310</v>
      </c>
      <c r="C421" s="1">
        <f ca="1"/>
        <v>0</v>
      </c>
    </row>
    <row r="422" spans="1:3" outlineLevel="1" x14ac:dyDescent="0.25">
      <c r="A422" s="1" t="str">
        <v/>
      </c>
      <c r="B422" s="1" t="str">
        <v>110320</v>
      </c>
      <c r="C422" s="1">
        <f ca="1"/>
        <v>0</v>
      </c>
    </row>
    <row r="423" spans="1:3" outlineLevel="1" x14ac:dyDescent="0.25">
      <c r="A423" s="1" t="str">
        <v/>
      </c>
      <c r="B423" s="1" t="str">
        <v>110330</v>
      </c>
      <c r="C423" s="1">
        <f ca="1"/>
        <v>0</v>
      </c>
    </row>
    <row r="424" spans="1:3" outlineLevel="1" x14ac:dyDescent="0.25">
      <c r="A424" s="1" t="str">
        <v/>
      </c>
      <c r="B424" s="1" t="str">
        <v>110340</v>
      </c>
      <c r="C424" s="1">
        <f ca="1"/>
        <v>0</v>
      </c>
    </row>
    <row r="425" spans="1:3" outlineLevel="1" x14ac:dyDescent="0.25">
      <c r="A425" s="1" t="str">
        <v/>
      </c>
      <c r="B425" s="1" t="str">
        <v>110350</v>
      </c>
      <c r="C425" s="1">
        <f ca="1"/>
        <v>0</v>
      </c>
    </row>
    <row r="426" spans="1:3" outlineLevel="1" x14ac:dyDescent="0.25">
      <c r="A426" s="1" t="str">
        <v/>
      </c>
      <c r="B426" s="1" t="str">
        <v>110360</v>
      </c>
      <c r="C426" s="1">
        <f ca="1"/>
        <v>0</v>
      </c>
    </row>
    <row r="427" spans="1:3" outlineLevel="1" x14ac:dyDescent="0.25">
      <c r="A427" s="1" t="str">
        <v/>
      </c>
      <c r="B427" s="1" t="str">
        <v>112110</v>
      </c>
      <c r="C427" s="1">
        <f ca="1"/>
        <v>0</v>
      </c>
    </row>
    <row r="428" spans="1:3" outlineLevel="1" x14ac:dyDescent="0.25">
      <c r="A428" s="1" t="str">
        <v/>
      </c>
      <c r="B428" s="1" t="str">
        <v>112120</v>
      </c>
      <c r="C428" s="1">
        <f ca="1"/>
        <v>0</v>
      </c>
    </row>
    <row r="429" spans="1:3" outlineLevel="1" x14ac:dyDescent="0.25">
      <c r="A429" s="1" t="str">
        <v/>
      </c>
      <c r="B429" s="1" t="str">
        <v>112130</v>
      </c>
      <c r="C429" s="1">
        <f ca="1"/>
        <v>0</v>
      </c>
    </row>
    <row r="430" spans="1:3" outlineLevel="1" x14ac:dyDescent="0.25">
      <c r="A430" s="1" t="str">
        <v/>
      </c>
      <c r="B430" s="1" t="str">
        <v>112140</v>
      </c>
      <c r="C430" s="1">
        <f ca="1"/>
        <v>0</v>
      </c>
    </row>
    <row r="431" spans="1:3" outlineLevel="1" x14ac:dyDescent="0.25">
      <c r="A431" s="1" t="str">
        <v/>
      </c>
      <c r="B431" s="1" t="str">
        <v>112150</v>
      </c>
      <c r="C431" s="1">
        <f ca="1"/>
        <v>0</v>
      </c>
    </row>
    <row r="432" spans="1:3" outlineLevel="1" x14ac:dyDescent="0.25">
      <c r="A432" s="1" t="str">
        <v/>
      </c>
      <c r="B432" s="1" t="str">
        <v>112160</v>
      </c>
      <c r="C432" s="1">
        <f ca="1"/>
        <v>0</v>
      </c>
    </row>
    <row r="433" spans="1:3" outlineLevel="1" x14ac:dyDescent="0.25">
      <c r="A433" s="1" t="str">
        <v/>
      </c>
      <c r="B433" s="1" t="str">
        <v>112170</v>
      </c>
      <c r="C433" s="1">
        <f ca="1"/>
        <v>0</v>
      </c>
    </row>
    <row r="434" spans="1:3" outlineLevel="1" x14ac:dyDescent="0.25">
      <c r="A434" s="1" t="str">
        <v/>
      </c>
      <c r="B434" s="1" t="str">
        <v>112310</v>
      </c>
      <c r="C434" s="1">
        <f ca="1"/>
        <v>0</v>
      </c>
    </row>
    <row r="435" spans="1:3" outlineLevel="1" x14ac:dyDescent="0.25">
      <c r="A435" s="1" t="str">
        <v/>
      </c>
      <c r="B435" s="1" t="str">
        <v>112320</v>
      </c>
      <c r="C435" s="1">
        <f ca="1"/>
        <v>0</v>
      </c>
    </row>
    <row r="436" spans="1:3" outlineLevel="1" x14ac:dyDescent="0.25">
      <c r="A436" s="1" t="str">
        <v/>
      </c>
      <c r="B436" s="1" t="str">
        <v>112330</v>
      </c>
      <c r="C436" s="1">
        <f ca="1"/>
        <v>0</v>
      </c>
    </row>
    <row r="437" spans="1:3" outlineLevel="1" x14ac:dyDescent="0.25">
      <c r="A437" s="1" t="str">
        <v/>
      </c>
      <c r="B437" s="1" t="str">
        <v>112340</v>
      </c>
      <c r="C437" s="1">
        <f ca="1"/>
        <v>0</v>
      </c>
    </row>
    <row r="438" spans="1:3" outlineLevel="1" x14ac:dyDescent="0.25">
      <c r="A438" s="1" t="str">
        <v/>
      </c>
      <c r="B438" s="1" t="str">
        <v>112350</v>
      </c>
      <c r="C438" s="1">
        <f ca="1"/>
        <v>0</v>
      </c>
    </row>
    <row r="439" spans="1:3" outlineLevel="1" x14ac:dyDescent="0.25">
      <c r="A439" s="1" t="str">
        <v/>
      </c>
      <c r="B439" s="1" t="str">
        <v>112360</v>
      </c>
      <c r="C439" s="1">
        <f ca="1"/>
        <v>0</v>
      </c>
    </row>
    <row r="440" spans="1:3" outlineLevel="1" x14ac:dyDescent="0.25">
      <c r="A440" s="1" t="str">
        <v/>
      </c>
      <c r="B440" s="1" t="str">
        <v>130110</v>
      </c>
      <c r="C440" s="1">
        <f ca="1"/>
        <v>0</v>
      </c>
    </row>
    <row r="441" spans="1:3" outlineLevel="1" x14ac:dyDescent="0.25">
      <c r="A441" s="1" t="str">
        <v/>
      </c>
      <c r="B441" s="1" t="str">
        <v>130120</v>
      </c>
      <c r="C441" s="1">
        <f ca="1"/>
        <v>0</v>
      </c>
    </row>
    <row r="442" spans="1:3" outlineLevel="1" x14ac:dyDescent="0.25">
      <c r="A442" s="1" t="str">
        <v/>
      </c>
      <c r="B442" s="1" t="str">
        <v>130130</v>
      </c>
      <c r="C442" s="1">
        <f ca="1"/>
        <v>0</v>
      </c>
    </row>
    <row r="443" spans="1:3" outlineLevel="1" x14ac:dyDescent="0.25">
      <c r="A443" s="1" t="str">
        <v/>
      </c>
      <c r="B443" s="1" t="str">
        <v>130140</v>
      </c>
      <c r="C443" s="1">
        <f ca="1"/>
        <v>0</v>
      </c>
    </row>
    <row r="444" spans="1:3" outlineLevel="1" x14ac:dyDescent="0.25">
      <c r="A444" s="1" t="str">
        <v/>
      </c>
      <c r="B444" s="1" t="str">
        <v>130150</v>
      </c>
      <c r="C444" s="1">
        <f ca="1"/>
        <v>0</v>
      </c>
    </row>
    <row r="445" spans="1:3" outlineLevel="1" x14ac:dyDescent="0.25">
      <c r="A445" s="1" t="str">
        <v/>
      </c>
      <c r="B445" s="1" t="str">
        <v>130160</v>
      </c>
      <c r="C445" s="1">
        <f ca="1"/>
        <v>0</v>
      </c>
    </row>
    <row r="446" spans="1:3" outlineLevel="1" x14ac:dyDescent="0.25">
      <c r="A446" s="1" t="str">
        <v/>
      </c>
      <c r="B446" s="1" t="str">
        <v>130170</v>
      </c>
      <c r="C446" s="1">
        <f ca="1"/>
        <v>0</v>
      </c>
    </row>
    <row r="447" spans="1:3" outlineLevel="1" x14ac:dyDescent="0.25">
      <c r="A447" s="1" t="str">
        <v/>
      </c>
      <c r="B447" s="1" t="str">
        <v>130310</v>
      </c>
      <c r="C447" s="1">
        <f ca="1"/>
        <v>0</v>
      </c>
    </row>
    <row r="448" spans="1:3" outlineLevel="1" x14ac:dyDescent="0.25">
      <c r="A448" s="1" t="str">
        <v/>
      </c>
      <c r="B448" s="1" t="str">
        <v>130320</v>
      </c>
      <c r="C448" s="1">
        <f ca="1"/>
        <v>0</v>
      </c>
    </row>
    <row r="449" spans="1:3" outlineLevel="1" x14ac:dyDescent="0.25">
      <c r="A449" s="1" t="str">
        <v/>
      </c>
      <c r="B449" s="1" t="str">
        <v>130330</v>
      </c>
      <c r="C449" s="1">
        <f ca="1"/>
        <v>0</v>
      </c>
    </row>
    <row r="450" spans="1:3" outlineLevel="1" x14ac:dyDescent="0.25">
      <c r="A450" s="1" t="str">
        <v/>
      </c>
      <c r="B450" s="1" t="str">
        <v>130340</v>
      </c>
      <c r="C450" s="1">
        <f ca="1"/>
        <v>0</v>
      </c>
    </row>
    <row r="451" spans="1:3" outlineLevel="1" x14ac:dyDescent="0.25">
      <c r="A451" s="1" t="str">
        <v/>
      </c>
      <c r="B451" s="1" t="str">
        <v>130350</v>
      </c>
      <c r="C451" s="1">
        <f ca="1"/>
        <v>0</v>
      </c>
    </row>
    <row r="452" spans="1:3" outlineLevel="1" x14ac:dyDescent="0.25">
      <c r="A452" s="1" t="str">
        <v/>
      </c>
      <c r="B452" s="1" t="str">
        <v>130360</v>
      </c>
      <c r="C452" s="1">
        <f ca="1"/>
        <v>0</v>
      </c>
    </row>
    <row r="453" spans="1:3" outlineLevel="1" x14ac:dyDescent="0.25">
      <c r="A453" s="1" t="str">
        <v/>
      </c>
      <c r="B453" s="1" t="str">
        <v>132110</v>
      </c>
      <c r="C453" s="1">
        <f ca="1"/>
        <v>0</v>
      </c>
    </row>
    <row r="454" spans="1:3" outlineLevel="1" x14ac:dyDescent="0.25">
      <c r="A454" s="1" t="str">
        <v/>
      </c>
      <c r="B454" s="1" t="str">
        <v>132120</v>
      </c>
      <c r="C454" s="1">
        <f ca="1"/>
        <v>0</v>
      </c>
    </row>
    <row r="455" spans="1:3" outlineLevel="1" x14ac:dyDescent="0.25">
      <c r="A455" s="1" t="str">
        <v/>
      </c>
      <c r="B455" s="1" t="str">
        <v>132130</v>
      </c>
      <c r="C455" s="1">
        <f ca="1"/>
        <v>0</v>
      </c>
    </row>
    <row r="456" spans="1:3" outlineLevel="1" x14ac:dyDescent="0.25">
      <c r="A456" s="1" t="str">
        <v/>
      </c>
      <c r="B456" s="1" t="str">
        <v>132140</v>
      </c>
      <c r="C456" s="1">
        <f ca="1"/>
        <v>0</v>
      </c>
    </row>
    <row r="457" spans="1:3" outlineLevel="1" x14ac:dyDescent="0.25">
      <c r="A457" s="1" t="str">
        <v/>
      </c>
      <c r="B457" s="1" t="str">
        <v>132150</v>
      </c>
      <c r="C457" s="1">
        <f ca="1"/>
        <v>0</v>
      </c>
    </row>
    <row r="458" spans="1:3" outlineLevel="1" x14ac:dyDescent="0.25">
      <c r="A458" s="1" t="str">
        <v/>
      </c>
      <c r="B458" s="1" t="str">
        <v>132160</v>
      </c>
      <c r="C458" s="1">
        <f ca="1"/>
        <v>0</v>
      </c>
    </row>
    <row r="459" spans="1:3" outlineLevel="1" x14ac:dyDescent="0.25">
      <c r="A459" s="1" t="str">
        <v/>
      </c>
      <c r="B459" s="1" t="str">
        <v>132170</v>
      </c>
      <c r="C459" s="1">
        <f ca="1"/>
        <v>0</v>
      </c>
    </row>
    <row r="460" spans="1:3" outlineLevel="1" x14ac:dyDescent="0.25">
      <c r="A460" s="1" t="str">
        <v/>
      </c>
      <c r="B460" s="1" t="str">
        <v>132310</v>
      </c>
      <c r="C460" s="1">
        <f ca="1"/>
        <v>0</v>
      </c>
    </row>
    <row r="461" spans="1:3" outlineLevel="1" x14ac:dyDescent="0.25">
      <c r="A461" s="1" t="str">
        <v/>
      </c>
      <c r="B461" s="1" t="str">
        <v>132320</v>
      </c>
      <c r="C461" s="1">
        <f ca="1"/>
        <v>0</v>
      </c>
    </row>
    <row r="462" spans="1:3" outlineLevel="1" x14ac:dyDescent="0.25">
      <c r="A462" s="1" t="str">
        <v/>
      </c>
      <c r="B462" s="1" t="str">
        <v>132330</v>
      </c>
      <c r="C462" s="1">
        <f ca="1"/>
        <v>0</v>
      </c>
    </row>
    <row r="463" spans="1:3" outlineLevel="1" x14ac:dyDescent="0.25">
      <c r="A463" s="1" t="str">
        <v/>
      </c>
      <c r="B463" s="1" t="str">
        <v>132340</v>
      </c>
      <c r="C463" s="1">
        <f ca="1"/>
        <v>0</v>
      </c>
    </row>
    <row r="464" spans="1:3" outlineLevel="1" x14ac:dyDescent="0.25">
      <c r="A464" s="1" t="str">
        <v/>
      </c>
      <c r="B464" s="1" t="str">
        <v>132350</v>
      </c>
      <c r="C464" s="1">
        <f ca="1"/>
        <v>0</v>
      </c>
    </row>
    <row r="465" spans="1:3" outlineLevel="1" x14ac:dyDescent="0.25">
      <c r="A465" s="1" t="str">
        <v/>
      </c>
      <c r="B465" s="1" t="str">
        <v>132360</v>
      </c>
      <c r="C465" s="1">
        <f ca="1"/>
        <v>0</v>
      </c>
    </row>
    <row r="466" spans="1:3" outlineLevel="1" x14ac:dyDescent="0.25">
      <c r="A466" s="1" t="str">
        <v/>
      </c>
      <c r="B466" s="1" t="str">
        <v>133110</v>
      </c>
      <c r="C466" s="1">
        <f ca="1"/>
        <v>0</v>
      </c>
    </row>
    <row r="467" spans="1:3" outlineLevel="1" x14ac:dyDescent="0.25">
      <c r="A467" s="1" t="str">
        <v/>
      </c>
      <c r="B467" s="1" t="str">
        <v>133120</v>
      </c>
      <c r="C467" s="1">
        <f ca="1"/>
        <v>0</v>
      </c>
    </row>
    <row r="468" spans="1:3" outlineLevel="1" x14ac:dyDescent="0.25">
      <c r="A468" s="1" t="str">
        <v/>
      </c>
      <c r="B468" s="1" t="str">
        <v>133130</v>
      </c>
      <c r="C468" s="1">
        <f ca="1"/>
        <v>0</v>
      </c>
    </row>
    <row r="469" spans="1:3" outlineLevel="1" x14ac:dyDescent="0.25">
      <c r="A469" s="1" t="str">
        <v/>
      </c>
      <c r="B469" s="1" t="str">
        <v>133140</v>
      </c>
      <c r="C469" s="1">
        <f ca="1"/>
        <v>0</v>
      </c>
    </row>
    <row r="470" spans="1:3" outlineLevel="1" x14ac:dyDescent="0.25">
      <c r="A470" s="1" t="str">
        <v/>
      </c>
      <c r="B470" s="1" t="str">
        <v>133150</v>
      </c>
      <c r="C470" s="1">
        <f ca="1"/>
        <v>0</v>
      </c>
    </row>
    <row r="471" spans="1:3" outlineLevel="1" x14ac:dyDescent="0.25">
      <c r="A471" s="1" t="str">
        <v/>
      </c>
      <c r="B471" s="1" t="str">
        <v>133160</v>
      </c>
      <c r="C471" s="1">
        <f ca="1"/>
        <v>0</v>
      </c>
    </row>
    <row r="472" spans="1:3" outlineLevel="1" x14ac:dyDescent="0.25">
      <c r="A472" s="1" t="str">
        <v/>
      </c>
      <c r="B472" s="1" t="str">
        <v>133170</v>
      </c>
      <c r="C472" s="1">
        <f ca="1"/>
        <v>0</v>
      </c>
    </row>
    <row r="473" spans="1:3" outlineLevel="1" x14ac:dyDescent="0.25">
      <c r="A473" s="1" t="str">
        <v/>
      </c>
      <c r="B473" s="1" t="str">
        <v>133310</v>
      </c>
      <c r="C473" s="1">
        <f ca="1"/>
        <v>0</v>
      </c>
    </row>
    <row r="474" spans="1:3" outlineLevel="1" x14ac:dyDescent="0.25">
      <c r="A474" s="1" t="str">
        <v/>
      </c>
      <c r="B474" s="1" t="str">
        <v>133320</v>
      </c>
      <c r="C474" s="1">
        <f ca="1"/>
        <v>0</v>
      </c>
    </row>
    <row r="475" spans="1:3" outlineLevel="1" x14ac:dyDescent="0.25">
      <c r="A475" s="1" t="str">
        <v/>
      </c>
      <c r="B475" s="1" t="str">
        <v>133330</v>
      </c>
      <c r="C475" s="1">
        <f ca="1"/>
        <v>0</v>
      </c>
    </row>
    <row r="476" spans="1:3" outlineLevel="1" x14ac:dyDescent="0.25">
      <c r="A476" s="1" t="str">
        <v/>
      </c>
      <c r="B476" s="1" t="str">
        <v>133340</v>
      </c>
      <c r="C476" s="1">
        <f ca="1"/>
        <v>0</v>
      </c>
    </row>
    <row r="477" spans="1:3" outlineLevel="1" x14ac:dyDescent="0.25">
      <c r="A477" s="1" t="str">
        <v/>
      </c>
      <c r="B477" s="1" t="str">
        <v>133350</v>
      </c>
      <c r="C477" s="1">
        <f ca="1"/>
        <v>0</v>
      </c>
    </row>
    <row r="478" spans="1:3" outlineLevel="1" x14ac:dyDescent="0.25">
      <c r="A478" s="1" t="str">
        <v/>
      </c>
      <c r="B478" s="1" t="str">
        <v>133360</v>
      </c>
      <c r="C478" s="1">
        <f ca="1"/>
        <v>0</v>
      </c>
    </row>
    <row r="479" spans="1:3" outlineLevel="1" x14ac:dyDescent="0.25"/>
    <row r="480" spans="1:3" outlineLevel="1" x14ac:dyDescent="0.25"/>
    <row r="481" outlineLevel="1" x14ac:dyDescent="0.25"/>
    <row r="482" outlineLevel="1" x14ac:dyDescent="0.25"/>
    <row r="483" outlineLevel="1" x14ac:dyDescent="0.25"/>
    <row r="484" outlineLevel="1" x14ac:dyDescent="0.25"/>
    <row r="485" outlineLevel="1" x14ac:dyDescent="0.25"/>
    <row r="486" outlineLevel="1" x14ac:dyDescent="0.25"/>
    <row r="487" outlineLevel="1" x14ac:dyDescent="0.25"/>
    <row r="488" outlineLevel="1" x14ac:dyDescent="0.25"/>
    <row r="489" outlineLevel="1" x14ac:dyDescent="0.25"/>
    <row r="490" outlineLevel="1" x14ac:dyDescent="0.25"/>
    <row r="491" outlineLevel="1" x14ac:dyDescent="0.25"/>
    <row r="492" outlineLevel="1" x14ac:dyDescent="0.25"/>
    <row r="493" outlineLevel="1" x14ac:dyDescent="0.25"/>
    <row r="494" outlineLevel="1" x14ac:dyDescent="0.25"/>
    <row r="495" outlineLevel="1" x14ac:dyDescent="0.25"/>
    <row r="496" outlineLevel="1" x14ac:dyDescent="0.25"/>
    <row r="497" outlineLevel="1" x14ac:dyDescent="0.25"/>
    <row r="498" outlineLevel="1" x14ac:dyDescent="0.25"/>
    <row r="499" outlineLevel="1" x14ac:dyDescent="0.25"/>
    <row r="500" outlineLevel="1" x14ac:dyDescent="0.25"/>
    <row r="501" outlineLevel="1" x14ac:dyDescent="0.25"/>
    <row r="502" outlineLevel="1" x14ac:dyDescent="0.25"/>
    <row r="503" outlineLevel="1" x14ac:dyDescent="0.25"/>
    <row r="504" outlineLevel="1" x14ac:dyDescent="0.25"/>
    <row r="505" outlineLevel="1" x14ac:dyDescent="0.25"/>
    <row r="506" outlineLevel="1" x14ac:dyDescent="0.25"/>
    <row r="507" outlineLevel="1" x14ac:dyDescent="0.25"/>
    <row r="508" outlineLevel="1" x14ac:dyDescent="0.25"/>
    <row r="509" outlineLevel="1" x14ac:dyDescent="0.25"/>
    <row r="510" outlineLevel="1" x14ac:dyDescent="0.25"/>
    <row r="511" outlineLevel="1" x14ac:dyDescent="0.25"/>
    <row r="512" outlineLevel="1" x14ac:dyDescent="0.25"/>
    <row r="513" outlineLevel="1" x14ac:dyDescent="0.25"/>
    <row r="514" outlineLevel="1" x14ac:dyDescent="0.25"/>
    <row r="515" outlineLevel="1" x14ac:dyDescent="0.25"/>
    <row r="516" outlineLevel="1" x14ac:dyDescent="0.25"/>
    <row r="517" outlineLevel="1" x14ac:dyDescent="0.25"/>
    <row r="518" outlineLevel="1" x14ac:dyDescent="0.25"/>
    <row r="519" outlineLevel="1" x14ac:dyDescent="0.25"/>
    <row r="520" outlineLevel="1" x14ac:dyDescent="0.25"/>
    <row r="521" outlineLevel="1" x14ac:dyDescent="0.25"/>
    <row r="522" outlineLevel="1" x14ac:dyDescent="0.25"/>
    <row r="523" outlineLevel="1" x14ac:dyDescent="0.25"/>
    <row r="524" outlineLevel="1" x14ac:dyDescent="0.25"/>
    <row r="525" outlineLevel="1" x14ac:dyDescent="0.25"/>
    <row r="526" outlineLevel="1" x14ac:dyDescent="0.25"/>
    <row r="527" outlineLevel="1" x14ac:dyDescent="0.25"/>
    <row r="528" outlineLevel="1" x14ac:dyDescent="0.25"/>
    <row r="529" outlineLevel="1" x14ac:dyDescent="0.25"/>
    <row r="530" outlineLevel="1" x14ac:dyDescent="0.25"/>
    <row r="531" outlineLevel="1" x14ac:dyDescent="0.25"/>
    <row r="532" outlineLevel="1" x14ac:dyDescent="0.25"/>
    <row r="533" outlineLevel="1" x14ac:dyDescent="0.25"/>
    <row r="534" outlineLevel="1" x14ac:dyDescent="0.25"/>
    <row r="535" outlineLevel="1" x14ac:dyDescent="0.25"/>
    <row r="536" outlineLevel="1" x14ac:dyDescent="0.25"/>
    <row r="537" outlineLevel="1" x14ac:dyDescent="0.25"/>
    <row r="538" outlineLevel="1" x14ac:dyDescent="0.25"/>
    <row r="539" outlineLevel="1" x14ac:dyDescent="0.25"/>
    <row r="540" outlineLevel="1" x14ac:dyDescent="0.25"/>
    <row r="541" outlineLevel="1" x14ac:dyDescent="0.25"/>
    <row r="542" outlineLevel="1" x14ac:dyDescent="0.25"/>
    <row r="543" outlineLevel="1" x14ac:dyDescent="0.25"/>
    <row r="544" outlineLevel="1" x14ac:dyDescent="0.25"/>
    <row r="545" outlineLevel="1" x14ac:dyDescent="0.25"/>
    <row r="546" outlineLevel="1" x14ac:dyDescent="0.25"/>
    <row r="547" outlineLevel="1" x14ac:dyDescent="0.25"/>
    <row r="548" outlineLevel="1" x14ac:dyDescent="0.25"/>
    <row r="549" outlineLevel="1" x14ac:dyDescent="0.25"/>
    <row r="550" outlineLevel="1" x14ac:dyDescent="0.25"/>
    <row r="551" outlineLevel="1" x14ac:dyDescent="0.25"/>
    <row r="552" outlineLevel="1" x14ac:dyDescent="0.25"/>
    <row r="553" outlineLevel="1" x14ac:dyDescent="0.25"/>
    <row r="554" outlineLevel="1" x14ac:dyDescent="0.25"/>
    <row r="555" outlineLevel="1" x14ac:dyDescent="0.25"/>
    <row r="556" outlineLevel="1" x14ac:dyDescent="0.25"/>
    <row r="557" outlineLevel="1" x14ac:dyDescent="0.25"/>
    <row r="558" outlineLevel="1" x14ac:dyDescent="0.25"/>
    <row r="559" outlineLevel="1" x14ac:dyDescent="0.25"/>
    <row r="560" outlineLevel="1" x14ac:dyDescent="0.25"/>
    <row r="561" outlineLevel="1" x14ac:dyDescent="0.25"/>
    <row r="562" outlineLevel="1" x14ac:dyDescent="0.25"/>
    <row r="563" outlineLevel="1" x14ac:dyDescent="0.25"/>
    <row r="564" outlineLevel="1" x14ac:dyDescent="0.25"/>
    <row r="565" outlineLevel="1" x14ac:dyDescent="0.25"/>
    <row r="566" outlineLevel="1" x14ac:dyDescent="0.25"/>
    <row r="567" outlineLevel="1" x14ac:dyDescent="0.25"/>
    <row r="568" outlineLevel="1" x14ac:dyDescent="0.25"/>
    <row r="569" outlineLevel="1" x14ac:dyDescent="0.25"/>
    <row r="570" outlineLevel="1" x14ac:dyDescent="0.25"/>
    <row r="571" outlineLevel="1" x14ac:dyDescent="0.25"/>
    <row r="572" outlineLevel="1" x14ac:dyDescent="0.25"/>
    <row r="573" outlineLevel="1" x14ac:dyDescent="0.25"/>
    <row r="574" outlineLevel="1" x14ac:dyDescent="0.25"/>
    <row r="575" outlineLevel="1" x14ac:dyDescent="0.25"/>
    <row r="576" outlineLevel="1" x14ac:dyDescent="0.25"/>
    <row r="577" outlineLevel="1" x14ac:dyDescent="0.25"/>
    <row r="578" outlineLevel="1" x14ac:dyDescent="0.25"/>
    <row r="579" outlineLevel="1" x14ac:dyDescent="0.25"/>
    <row r="580" outlineLevel="1" x14ac:dyDescent="0.25"/>
    <row r="581" outlineLevel="1" x14ac:dyDescent="0.25"/>
    <row r="582" outlineLevel="1" x14ac:dyDescent="0.25"/>
    <row r="583" outlineLevel="1" x14ac:dyDescent="0.25"/>
    <row r="584" outlineLevel="1" x14ac:dyDescent="0.25"/>
    <row r="585" outlineLevel="1" x14ac:dyDescent="0.25"/>
    <row r="586" outlineLevel="1" x14ac:dyDescent="0.25"/>
    <row r="587" outlineLevel="1" x14ac:dyDescent="0.25"/>
    <row r="588" outlineLevel="1" x14ac:dyDescent="0.25"/>
    <row r="589" outlineLevel="1" x14ac:dyDescent="0.25"/>
    <row r="590" outlineLevel="1" x14ac:dyDescent="0.25"/>
    <row r="591" outlineLevel="1" x14ac:dyDescent="0.25"/>
    <row r="592" outlineLevel="1" x14ac:dyDescent="0.25"/>
    <row r="593" spans="1:4" outlineLevel="1" x14ac:dyDescent="0.25"/>
    <row r="594" spans="1:4" outlineLevel="1" x14ac:dyDescent="0.25"/>
    <row r="595" spans="1:4" outlineLevel="1" x14ac:dyDescent="0.25"/>
    <row r="596" spans="1:4" outlineLevel="1" x14ac:dyDescent="0.25"/>
    <row r="597" spans="1:4" outlineLevel="1" x14ac:dyDescent="0.25"/>
    <row r="598" spans="1:4" outlineLevel="1" x14ac:dyDescent="0.25"/>
    <row r="599" spans="1:4" outlineLevel="1" x14ac:dyDescent="0.25"/>
    <row r="600" spans="1:4" ht="15.75" outlineLevel="1" thickBot="1" x14ac:dyDescent="0.3"/>
    <row r="601" spans="1:4" ht="15.75" thickTop="1" x14ac:dyDescent="0.25">
      <c r="A601" s="68" t="str" cm="1">
        <f t="array" ref="A601:A678">IF(_xlfn.ANCHORARRAY(B601)&lt;&gt;"",IFERROR(INDEX(used_companies,$D601),""))</f>
        <v/>
      </c>
      <c r="B601" s="68" t="str" cm="1">
        <f t="array" ref="B601:B678">used_accounts</f>
        <v>100110</v>
      </c>
      <c r="C601" s="68" cm="1">
        <f t="array" aca="1" ref="C601:C678" ca="1">IF(_xlfn.ANCHORARRAY($A601)&lt;&gt;"",SUMIFS(OFFSET(Corrections!$A$8:$A$1164,,MATCH(_xlfn.ANCHORARRAY($A601),Corrections!$A$5:$AT$5,0)-1),Corrections!$B$8:$B$1164,VALUE(LEFT(_xlfn.ANCHORARRAY($B601),3)),Corrections!$C$8:$C$1164,VALUE(RIGHT(_xlfn.ANCHORARRAY($B601),3)),Corrections!$A$8:$A$1164,"X"),0)</f>
        <v>0</v>
      </c>
      <c r="D601" s="67">
        <v>4</v>
      </c>
    </row>
    <row r="602" spans="1:4" outlineLevel="1" x14ac:dyDescent="0.25">
      <c r="A602" s="1" t="str">
        <v/>
      </c>
      <c r="B602" s="1" t="str">
        <v>100120</v>
      </c>
      <c r="C602" s="1">
        <f ca="1"/>
        <v>0</v>
      </c>
    </row>
    <row r="603" spans="1:4" outlineLevel="1" x14ac:dyDescent="0.25">
      <c r="A603" s="1" t="str">
        <v/>
      </c>
      <c r="B603" s="1" t="str">
        <v>100130</v>
      </c>
      <c r="C603" s="1">
        <f ca="1"/>
        <v>0</v>
      </c>
    </row>
    <row r="604" spans="1:4" outlineLevel="1" x14ac:dyDescent="0.25">
      <c r="A604" s="1" t="str">
        <v/>
      </c>
      <c r="B604" s="1" t="str">
        <v>100140</v>
      </c>
      <c r="C604" s="1">
        <f ca="1"/>
        <v>0</v>
      </c>
    </row>
    <row r="605" spans="1:4" outlineLevel="1" x14ac:dyDescent="0.25">
      <c r="A605" s="1" t="str">
        <v/>
      </c>
      <c r="B605" s="1" t="str">
        <v>100150</v>
      </c>
      <c r="C605" s="1">
        <f ca="1"/>
        <v>0</v>
      </c>
    </row>
    <row r="606" spans="1:4" outlineLevel="1" x14ac:dyDescent="0.25">
      <c r="A606" s="1" t="str">
        <v/>
      </c>
      <c r="B606" s="1" t="str">
        <v>100160</v>
      </c>
      <c r="C606" s="1">
        <f ca="1"/>
        <v>0</v>
      </c>
    </row>
    <row r="607" spans="1:4" outlineLevel="1" x14ac:dyDescent="0.25">
      <c r="A607" s="1" t="str">
        <v/>
      </c>
      <c r="B607" s="1" t="str">
        <v>100170</v>
      </c>
      <c r="C607" s="1">
        <f ca="1"/>
        <v>0</v>
      </c>
    </row>
    <row r="608" spans="1:4" outlineLevel="1" x14ac:dyDescent="0.25">
      <c r="A608" s="1" t="str">
        <v/>
      </c>
      <c r="B608" s="1" t="str">
        <v>100310</v>
      </c>
      <c r="C608" s="1">
        <f ca="1"/>
        <v>0</v>
      </c>
    </row>
    <row r="609" spans="1:3" outlineLevel="1" x14ac:dyDescent="0.25">
      <c r="A609" s="1" t="str">
        <v/>
      </c>
      <c r="B609" s="1" t="str">
        <v>100320</v>
      </c>
      <c r="C609" s="1">
        <f ca="1"/>
        <v>0</v>
      </c>
    </row>
    <row r="610" spans="1:3" outlineLevel="1" x14ac:dyDescent="0.25">
      <c r="A610" s="1" t="str">
        <v/>
      </c>
      <c r="B610" s="1" t="str">
        <v>100330</v>
      </c>
      <c r="C610" s="1">
        <f ca="1"/>
        <v>0</v>
      </c>
    </row>
    <row r="611" spans="1:3" outlineLevel="1" x14ac:dyDescent="0.25">
      <c r="A611" s="1" t="str">
        <v/>
      </c>
      <c r="B611" s="1" t="str">
        <v>100340</v>
      </c>
      <c r="C611" s="1">
        <f ca="1"/>
        <v>0</v>
      </c>
    </row>
    <row r="612" spans="1:3" outlineLevel="1" x14ac:dyDescent="0.25">
      <c r="A612" s="1" t="str">
        <v/>
      </c>
      <c r="B612" s="1" t="str">
        <v>100350</v>
      </c>
      <c r="C612" s="1">
        <f ca="1"/>
        <v>0</v>
      </c>
    </row>
    <row r="613" spans="1:3" outlineLevel="1" x14ac:dyDescent="0.25">
      <c r="A613" s="1" t="str">
        <v/>
      </c>
      <c r="B613" s="1" t="str">
        <v>100360</v>
      </c>
      <c r="C613" s="1">
        <f ca="1"/>
        <v>0</v>
      </c>
    </row>
    <row r="614" spans="1:3" outlineLevel="1" x14ac:dyDescent="0.25">
      <c r="A614" s="1" t="str">
        <v/>
      </c>
      <c r="B614" s="1" t="str">
        <v>110110</v>
      </c>
      <c r="C614" s="1">
        <f ca="1"/>
        <v>0</v>
      </c>
    </row>
    <row r="615" spans="1:3" outlineLevel="1" x14ac:dyDescent="0.25">
      <c r="A615" s="1" t="str">
        <v/>
      </c>
      <c r="B615" s="1" t="str">
        <v>110120</v>
      </c>
      <c r="C615" s="1">
        <f ca="1"/>
        <v>0</v>
      </c>
    </row>
    <row r="616" spans="1:3" outlineLevel="1" x14ac:dyDescent="0.25">
      <c r="A616" s="1" t="str">
        <v/>
      </c>
      <c r="B616" s="1" t="str">
        <v>110130</v>
      </c>
      <c r="C616" s="1">
        <f ca="1"/>
        <v>0</v>
      </c>
    </row>
    <row r="617" spans="1:3" outlineLevel="1" x14ac:dyDescent="0.25">
      <c r="A617" s="1" t="str">
        <v/>
      </c>
      <c r="B617" s="1" t="str">
        <v>110140</v>
      </c>
      <c r="C617" s="1">
        <f ca="1"/>
        <v>0</v>
      </c>
    </row>
    <row r="618" spans="1:3" outlineLevel="1" x14ac:dyDescent="0.25">
      <c r="A618" s="1" t="str">
        <v/>
      </c>
      <c r="B618" s="1" t="str">
        <v>110150</v>
      </c>
      <c r="C618" s="1">
        <f ca="1"/>
        <v>0</v>
      </c>
    </row>
    <row r="619" spans="1:3" outlineLevel="1" x14ac:dyDescent="0.25">
      <c r="A619" s="1" t="str">
        <v/>
      </c>
      <c r="B619" s="1" t="str">
        <v>110160</v>
      </c>
      <c r="C619" s="1">
        <f ca="1"/>
        <v>0</v>
      </c>
    </row>
    <row r="620" spans="1:3" outlineLevel="1" x14ac:dyDescent="0.25">
      <c r="A620" s="1" t="str">
        <v/>
      </c>
      <c r="B620" s="1" t="str">
        <v>110170</v>
      </c>
      <c r="C620" s="1">
        <f ca="1"/>
        <v>0</v>
      </c>
    </row>
    <row r="621" spans="1:3" outlineLevel="1" x14ac:dyDescent="0.25">
      <c r="A621" s="1" t="str">
        <v/>
      </c>
      <c r="B621" s="1" t="str">
        <v>110310</v>
      </c>
      <c r="C621" s="1">
        <f ca="1"/>
        <v>0</v>
      </c>
    </row>
    <row r="622" spans="1:3" outlineLevel="1" x14ac:dyDescent="0.25">
      <c r="A622" s="1" t="str">
        <v/>
      </c>
      <c r="B622" s="1" t="str">
        <v>110320</v>
      </c>
      <c r="C622" s="1">
        <f ca="1"/>
        <v>0</v>
      </c>
    </row>
    <row r="623" spans="1:3" outlineLevel="1" x14ac:dyDescent="0.25">
      <c r="A623" s="1" t="str">
        <v/>
      </c>
      <c r="B623" s="1" t="str">
        <v>110330</v>
      </c>
      <c r="C623" s="1">
        <f ca="1"/>
        <v>0</v>
      </c>
    </row>
    <row r="624" spans="1:3" outlineLevel="1" x14ac:dyDescent="0.25">
      <c r="A624" s="1" t="str">
        <v/>
      </c>
      <c r="B624" s="1" t="str">
        <v>110340</v>
      </c>
      <c r="C624" s="1">
        <f ca="1"/>
        <v>0</v>
      </c>
    </row>
    <row r="625" spans="1:3" outlineLevel="1" x14ac:dyDescent="0.25">
      <c r="A625" s="1" t="str">
        <v/>
      </c>
      <c r="B625" s="1" t="str">
        <v>110350</v>
      </c>
      <c r="C625" s="1">
        <f ca="1"/>
        <v>0</v>
      </c>
    </row>
    <row r="626" spans="1:3" outlineLevel="1" x14ac:dyDescent="0.25">
      <c r="A626" s="1" t="str">
        <v/>
      </c>
      <c r="B626" s="1" t="str">
        <v>110360</v>
      </c>
      <c r="C626" s="1">
        <f ca="1"/>
        <v>0</v>
      </c>
    </row>
    <row r="627" spans="1:3" outlineLevel="1" x14ac:dyDescent="0.25">
      <c r="A627" s="1" t="str">
        <v/>
      </c>
      <c r="B627" s="1" t="str">
        <v>112110</v>
      </c>
      <c r="C627" s="1">
        <f ca="1"/>
        <v>0</v>
      </c>
    </row>
    <row r="628" spans="1:3" outlineLevel="1" x14ac:dyDescent="0.25">
      <c r="A628" s="1" t="str">
        <v/>
      </c>
      <c r="B628" s="1" t="str">
        <v>112120</v>
      </c>
      <c r="C628" s="1">
        <f ca="1"/>
        <v>0</v>
      </c>
    </row>
    <row r="629" spans="1:3" outlineLevel="1" x14ac:dyDescent="0.25">
      <c r="A629" s="1" t="str">
        <v/>
      </c>
      <c r="B629" s="1" t="str">
        <v>112130</v>
      </c>
      <c r="C629" s="1">
        <f ca="1"/>
        <v>0</v>
      </c>
    </row>
    <row r="630" spans="1:3" outlineLevel="1" x14ac:dyDescent="0.25">
      <c r="A630" s="1" t="str">
        <v/>
      </c>
      <c r="B630" s="1" t="str">
        <v>112140</v>
      </c>
      <c r="C630" s="1">
        <f ca="1"/>
        <v>0</v>
      </c>
    </row>
    <row r="631" spans="1:3" outlineLevel="1" x14ac:dyDescent="0.25">
      <c r="A631" s="1" t="str">
        <v/>
      </c>
      <c r="B631" s="1" t="str">
        <v>112150</v>
      </c>
      <c r="C631" s="1">
        <f ca="1"/>
        <v>0</v>
      </c>
    </row>
    <row r="632" spans="1:3" outlineLevel="1" x14ac:dyDescent="0.25">
      <c r="A632" s="1" t="str">
        <v/>
      </c>
      <c r="B632" s="1" t="str">
        <v>112160</v>
      </c>
      <c r="C632" s="1">
        <f ca="1"/>
        <v>0</v>
      </c>
    </row>
    <row r="633" spans="1:3" outlineLevel="1" x14ac:dyDescent="0.25">
      <c r="A633" s="1" t="str">
        <v/>
      </c>
      <c r="B633" s="1" t="str">
        <v>112170</v>
      </c>
      <c r="C633" s="1">
        <f ca="1"/>
        <v>0</v>
      </c>
    </row>
    <row r="634" spans="1:3" outlineLevel="1" x14ac:dyDescent="0.25">
      <c r="A634" s="1" t="str">
        <v/>
      </c>
      <c r="B634" s="1" t="str">
        <v>112310</v>
      </c>
      <c r="C634" s="1">
        <f ca="1"/>
        <v>0</v>
      </c>
    </row>
    <row r="635" spans="1:3" outlineLevel="1" x14ac:dyDescent="0.25">
      <c r="A635" s="1" t="str">
        <v/>
      </c>
      <c r="B635" s="1" t="str">
        <v>112320</v>
      </c>
      <c r="C635" s="1">
        <f ca="1"/>
        <v>0</v>
      </c>
    </row>
    <row r="636" spans="1:3" outlineLevel="1" x14ac:dyDescent="0.25">
      <c r="A636" s="1" t="str">
        <v/>
      </c>
      <c r="B636" s="1" t="str">
        <v>112330</v>
      </c>
      <c r="C636" s="1">
        <f ca="1"/>
        <v>0</v>
      </c>
    </row>
    <row r="637" spans="1:3" outlineLevel="1" x14ac:dyDescent="0.25">
      <c r="A637" s="1" t="str">
        <v/>
      </c>
      <c r="B637" s="1" t="str">
        <v>112340</v>
      </c>
      <c r="C637" s="1">
        <f ca="1"/>
        <v>0</v>
      </c>
    </row>
    <row r="638" spans="1:3" outlineLevel="1" x14ac:dyDescent="0.25">
      <c r="A638" s="1" t="str">
        <v/>
      </c>
      <c r="B638" s="1" t="str">
        <v>112350</v>
      </c>
      <c r="C638" s="1">
        <f ca="1"/>
        <v>0</v>
      </c>
    </row>
    <row r="639" spans="1:3" outlineLevel="1" x14ac:dyDescent="0.25">
      <c r="A639" s="1" t="str">
        <v/>
      </c>
      <c r="B639" s="1" t="str">
        <v>112360</v>
      </c>
      <c r="C639" s="1">
        <f ca="1"/>
        <v>0</v>
      </c>
    </row>
    <row r="640" spans="1:3" outlineLevel="1" x14ac:dyDescent="0.25">
      <c r="A640" s="1" t="str">
        <v/>
      </c>
      <c r="B640" s="1" t="str">
        <v>130110</v>
      </c>
      <c r="C640" s="1">
        <f ca="1"/>
        <v>0</v>
      </c>
    </row>
    <row r="641" spans="1:3" outlineLevel="1" x14ac:dyDescent="0.25">
      <c r="A641" s="1" t="str">
        <v/>
      </c>
      <c r="B641" s="1" t="str">
        <v>130120</v>
      </c>
      <c r="C641" s="1">
        <f ca="1"/>
        <v>0</v>
      </c>
    </row>
    <row r="642" spans="1:3" outlineLevel="1" x14ac:dyDescent="0.25">
      <c r="A642" s="1" t="str">
        <v/>
      </c>
      <c r="B642" s="1" t="str">
        <v>130130</v>
      </c>
      <c r="C642" s="1">
        <f ca="1"/>
        <v>0</v>
      </c>
    </row>
    <row r="643" spans="1:3" outlineLevel="1" x14ac:dyDescent="0.25">
      <c r="A643" s="1" t="str">
        <v/>
      </c>
      <c r="B643" s="1" t="str">
        <v>130140</v>
      </c>
      <c r="C643" s="1">
        <f ca="1"/>
        <v>0</v>
      </c>
    </row>
    <row r="644" spans="1:3" outlineLevel="1" x14ac:dyDescent="0.25">
      <c r="A644" s="1" t="str">
        <v/>
      </c>
      <c r="B644" s="1" t="str">
        <v>130150</v>
      </c>
      <c r="C644" s="1">
        <f ca="1"/>
        <v>0</v>
      </c>
    </row>
    <row r="645" spans="1:3" outlineLevel="1" x14ac:dyDescent="0.25">
      <c r="A645" s="1" t="str">
        <v/>
      </c>
      <c r="B645" s="1" t="str">
        <v>130160</v>
      </c>
      <c r="C645" s="1">
        <f ca="1"/>
        <v>0</v>
      </c>
    </row>
    <row r="646" spans="1:3" outlineLevel="1" x14ac:dyDescent="0.25">
      <c r="A646" s="1" t="str">
        <v/>
      </c>
      <c r="B646" s="1" t="str">
        <v>130170</v>
      </c>
      <c r="C646" s="1">
        <f ca="1"/>
        <v>0</v>
      </c>
    </row>
    <row r="647" spans="1:3" outlineLevel="1" x14ac:dyDescent="0.25">
      <c r="A647" s="1" t="str">
        <v/>
      </c>
      <c r="B647" s="1" t="str">
        <v>130310</v>
      </c>
      <c r="C647" s="1">
        <f ca="1"/>
        <v>0</v>
      </c>
    </row>
    <row r="648" spans="1:3" outlineLevel="1" x14ac:dyDescent="0.25">
      <c r="A648" s="1" t="str">
        <v/>
      </c>
      <c r="B648" s="1" t="str">
        <v>130320</v>
      </c>
      <c r="C648" s="1">
        <f ca="1"/>
        <v>0</v>
      </c>
    </row>
    <row r="649" spans="1:3" outlineLevel="1" x14ac:dyDescent="0.25">
      <c r="A649" s="1" t="str">
        <v/>
      </c>
      <c r="B649" s="1" t="str">
        <v>130330</v>
      </c>
      <c r="C649" s="1">
        <f ca="1"/>
        <v>0</v>
      </c>
    </row>
    <row r="650" spans="1:3" outlineLevel="1" x14ac:dyDescent="0.25">
      <c r="A650" s="1" t="str">
        <v/>
      </c>
      <c r="B650" s="1" t="str">
        <v>130340</v>
      </c>
      <c r="C650" s="1">
        <f ca="1"/>
        <v>0</v>
      </c>
    </row>
    <row r="651" spans="1:3" outlineLevel="1" x14ac:dyDescent="0.25">
      <c r="A651" s="1" t="str">
        <v/>
      </c>
      <c r="B651" s="1" t="str">
        <v>130350</v>
      </c>
      <c r="C651" s="1">
        <f ca="1"/>
        <v>0</v>
      </c>
    </row>
    <row r="652" spans="1:3" outlineLevel="1" x14ac:dyDescent="0.25">
      <c r="A652" s="1" t="str">
        <v/>
      </c>
      <c r="B652" s="1" t="str">
        <v>130360</v>
      </c>
      <c r="C652" s="1">
        <f ca="1"/>
        <v>0</v>
      </c>
    </row>
    <row r="653" spans="1:3" outlineLevel="1" x14ac:dyDescent="0.25">
      <c r="A653" s="1" t="str">
        <v/>
      </c>
      <c r="B653" s="1" t="str">
        <v>132110</v>
      </c>
      <c r="C653" s="1">
        <f ca="1"/>
        <v>0</v>
      </c>
    </row>
    <row r="654" spans="1:3" outlineLevel="1" x14ac:dyDescent="0.25">
      <c r="A654" s="1" t="str">
        <v/>
      </c>
      <c r="B654" s="1" t="str">
        <v>132120</v>
      </c>
      <c r="C654" s="1">
        <f ca="1"/>
        <v>0</v>
      </c>
    </row>
    <row r="655" spans="1:3" outlineLevel="1" x14ac:dyDescent="0.25">
      <c r="A655" s="1" t="str">
        <v/>
      </c>
      <c r="B655" s="1" t="str">
        <v>132130</v>
      </c>
      <c r="C655" s="1">
        <f ca="1"/>
        <v>0</v>
      </c>
    </row>
    <row r="656" spans="1:3" outlineLevel="1" x14ac:dyDescent="0.25">
      <c r="A656" s="1" t="str">
        <v/>
      </c>
      <c r="B656" s="1" t="str">
        <v>132140</v>
      </c>
      <c r="C656" s="1">
        <f ca="1"/>
        <v>0</v>
      </c>
    </row>
    <row r="657" spans="1:3" outlineLevel="1" x14ac:dyDescent="0.25">
      <c r="A657" s="1" t="str">
        <v/>
      </c>
      <c r="B657" s="1" t="str">
        <v>132150</v>
      </c>
      <c r="C657" s="1">
        <f ca="1"/>
        <v>0</v>
      </c>
    </row>
    <row r="658" spans="1:3" outlineLevel="1" x14ac:dyDescent="0.25">
      <c r="A658" s="1" t="str">
        <v/>
      </c>
      <c r="B658" s="1" t="str">
        <v>132160</v>
      </c>
      <c r="C658" s="1">
        <f ca="1"/>
        <v>0</v>
      </c>
    </row>
    <row r="659" spans="1:3" outlineLevel="1" x14ac:dyDescent="0.25">
      <c r="A659" s="1" t="str">
        <v/>
      </c>
      <c r="B659" s="1" t="str">
        <v>132170</v>
      </c>
      <c r="C659" s="1">
        <f ca="1"/>
        <v>0</v>
      </c>
    </row>
    <row r="660" spans="1:3" outlineLevel="1" x14ac:dyDescent="0.25">
      <c r="A660" s="1" t="str">
        <v/>
      </c>
      <c r="B660" s="1" t="str">
        <v>132310</v>
      </c>
      <c r="C660" s="1">
        <f ca="1"/>
        <v>0</v>
      </c>
    </row>
    <row r="661" spans="1:3" outlineLevel="1" x14ac:dyDescent="0.25">
      <c r="A661" s="1" t="str">
        <v/>
      </c>
      <c r="B661" s="1" t="str">
        <v>132320</v>
      </c>
      <c r="C661" s="1">
        <f ca="1"/>
        <v>0</v>
      </c>
    </row>
    <row r="662" spans="1:3" outlineLevel="1" x14ac:dyDescent="0.25">
      <c r="A662" s="1" t="str">
        <v/>
      </c>
      <c r="B662" s="1" t="str">
        <v>132330</v>
      </c>
      <c r="C662" s="1">
        <f ca="1"/>
        <v>0</v>
      </c>
    </row>
    <row r="663" spans="1:3" outlineLevel="1" x14ac:dyDescent="0.25">
      <c r="A663" s="1" t="str">
        <v/>
      </c>
      <c r="B663" s="1" t="str">
        <v>132340</v>
      </c>
      <c r="C663" s="1">
        <f ca="1"/>
        <v>0</v>
      </c>
    </row>
    <row r="664" spans="1:3" outlineLevel="1" x14ac:dyDescent="0.25">
      <c r="A664" s="1" t="str">
        <v/>
      </c>
      <c r="B664" s="1" t="str">
        <v>132350</v>
      </c>
      <c r="C664" s="1">
        <f ca="1"/>
        <v>0</v>
      </c>
    </row>
    <row r="665" spans="1:3" outlineLevel="1" x14ac:dyDescent="0.25">
      <c r="A665" s="1" t="str">
        <v/>
      </c>
      <c r="B665" s="1" t="str">
        <v>132360</v>
      </c>
      <c r="C665" s="1">
        <f ca="1"/>
        <v>0</v>
      </c>
    </row>
    <row r="666" spans="1:3" outlineLevel="1" x14ac:dyDescent="0.25">
      <c r="A666" s="1" t="str">
        <v/>
      </c>
      <c r="B666" s="1" t="str">
        <v>133110</v>
      </c>
      <c r="C666" s="1">
        <f ca="1"/>
        <v>0</v>
      </c>
    </row>
    <row r="667" spans="1:3" outlineLevel="1" x14ac:dyDescent="0.25">
      <c r="A667" s="1" t="str">
        <v/>
      </c>
      <c r="B667" s="1" t="str">
        <v>133120</v>
      </c>
      <c r="C667" s="1">
        <f ca="1"/>
        <v>0</v>
      </c>
    </row>
    <row r="668" spans="1:3" outlineLevel="1" x14ac:dyDescent="0.25">
      <c r="A668" s="1" t="str">
        <v/>
      </c>
      <c r="B668" s="1" t="str">
        <v>133130</v>
      </c>
      <c r="C668" s="1">
        <f ca="1"/>
        <v>0</v>
      </c>
    </row>
    <row r="669" spans="1:3" outlineLevel="1" x14ac:dyDescent="0.25">
      <c r="A669" s="1" t="str">
        <v/>
      </c>
      <c r="B669" s="1" t="str">
        <v>133140</v>
      </c>
      <c r="C669" s="1">
        <f ca="1"/>
        <v>0</v>
      </c>
    </row>
    <row r="670" spans="1:3" outlineLevel="1" x14ac:dyDescent="0.25">
      <c r="A670" s="1" t="str">
        <v/>
      </c>
      <c r="B670" s="1" t="str">
        <v>133150</v>
      </c>
      <c r="C670" s="1">
        <f ca="1"/>
        <v>0</v>
      </c>
    </row>
    <row r="671" spans="1:3" outlineLevel="1" x14ac:dyDescent="0.25">
      <c r="A671" s="1" t="str">
        <v/>
      </c>
      <c r="B671" s="1" t="str">
        <v>133160</v>
      </c>
      <c r="C671" s="1">
        <f ca="1"/>
        <v>0</v>
      </c>
    </row>
    <row r="672" spans="1:3" outlineLevel="1" x14ac:dyDescent="0.25">
      <c r="A672" s="1" t="str">
        <v/>
      </c>
      <c r="B672" s="1" t="str">
        <v>133170</v>
      </c>
      <c r="C672" s="1">
        <f ca="1"/>
        <v>0</v>
      </c>
    </row>
    <row r="673" spans="1:3" outlineLevel="1" x14ac:dyDescent="0.25">
      <c r="A673" s="1" t="str">
        <v/>
      </c>
      <c r="B673" s="1" t="str">
        <v>133310</v>
      </c>
      <c r="C673" s="1">
        <f ca="1"/>
        <v>0</v>
      </c>
    </row>
    <row r="674" spans="1:3" outlineLevel="1" x14ac:dyDescent="0.25">
      <c r="A674" s="1" t="str">
        <v/>
      </c>
      <c r="B674" s="1" t="str">
        <v>133320</v>
      </c>
      <c r="C674" s="1">
        <f ca="1"/>
        <v>0</v>
      </c>
    </row>
    <row r="675" spans="1:3" outlineLevel="1" x14ac:dyDescent="0.25">
      <c r="A675" s="1" t="str">
        <v/>
      </c>
      <c r="B675" s="1" t="str">
        <v>133330</v>
      </c>
      <c r="C675" s="1">
        <f ca="1"/>
        <v>0</v>
      </c>
    </row>
    <row r="676" spans="1:3" outlineLevel="1" x14ac:dyDescent="0.25">
      <c r="A676" s="1" t="str">
        <v/>
      </c>
      <c r="B676" s="1" t="str">
        <v>133340</v>
      </c>
      <c r="C676" s="1">
        <f ca="1"/>
        <v>0</v>
      </c>
    </row>
    <row r="677" spans="1:3" outlineLevel="1" x14ac:dyDescent="0.25">
      <c r="A677" s="1" t="str">
        <v/>
      </c>
      <c r="B677" s="1" t="str">
        <v>133350</v>
      </c>
      <c r="C677" s="1">
        <f ca="1"/>
        <v>0</v>
      </c>
    </row>
    <row r="678" spans="1:3" outlineLevel="1" x14ac:dyDescent="0.25">
      <c r="A678" s="1" t="str">
        <v/>
      </c>
      <c r="B678" s="1" t="str">
        <v>133360</v>
      </c>
      <c r="C678" s="1">
        <f ca="1"/>
        <v>0</v>
      </c>
    </row>
    <row r="679" spans="1:3" outlineLevel="1" x14ac:dyDescent="0.25"/>
    <row r="680" spans="1:3" outlineLevel="1" x14ac:dyDescent="0.25"/>
    <row r="681" spans="1:3" outlineLevel="1" x14ac:dyDescent="0.25"/>
    <row r="682" spans="1:3" outlineLevel="1" x14ac:dyDescent="0.25"/>
    <row r="683" spans="1:3" outlineLevel="1" x14ac:dyDescent="0.25"/>
    <row r="684" spans="1:3" outlineLevel="1" x14ac:dyDescent="0.25"/>
    <row r="685" spans="1:3" outlineLevel="1" x14ac:dyDescent="0.25"/>
    <row r="686" spans="1:3" outlineLevel="1" x14ac:dyDescent="0.25"/>
    <row r="687" spans="1:3" outlineLevel="1" x14ac:dyDescent="0.25"/>
    <row r="688" spans="1:3" outlineLevel="1" x14ac:dyDescent="0.25"/>
    <row r="689" outlineLevel="1" x14ac:dyDescent="0.25"/>
    <row r="690" outlineLevel="1" x14ac:dyDescent="0.25"/>
    <row r="691" outlineLevel="1" x14ac:dyDescent="0.25"/>
    <row r="692" outlineLevel="1" x14ac:dyDescent="0.25"/>
    <row r="693" outlineLevel="1" x14ac:dyDescent="0.25"/>
    <row r="694" outlineLevel="1" x14ac:dyDescent="0.25"/>
    <row r="695" outlineLevel="1" x14ac:dyDescent="0.25"/>
    <row r="696" outlineLevel="1" x14ac:dyDescent="0.25"/>
    <row r="697" outlineLevel="1" x14ac:dyDescent="0.25"/>
    <row r="698" outlineLevel="1" x14ac:dyDescent="0.25"/>
    <row r="699" outlineLevel="1" x14ac:dyDescent="0.25"/>
    <row r="700" outlineLevel="1" x14ac:dyDescent="0.25"/>
    <row r="701" outlineLevel="1" x14ac:dyDescent="0.25"/>
    <row r="702" outlineLevel="1" x14ac:dyDescent="0.25"/>
    <row r="703" outlineLevel="1" x14ac:dyDescent="0.25"/>
    <row r="704" outlineLevel="1" x14ac:dyDescent="0.25"/>
    <row r="705" outlineLevel="1" x14ac:dyDescent="0.25"/>
    <row r="706" outlineLevel="1" x14ac:dyDescent="0.25"/>
    <row r="707" outlineLevel="1" x14ac:dyDescent="0.25"/>
    <row r="708" outlineLevel="1" x14ac:dyDescent="0.25"/>
    <row r="709" outlineLevel="1" x14ac:dyDescent="0.25"/>
    <row r="710" outlineLevel="1" x14ac:dyDescent="0.25"/>
    <row r="711" outlineLevel="1" x14ac:dyDescent="0.25"/>
    <row r="712" outlineLevel="1" x14ac:dyDescent="0.25"/>
    <row r="713" outlineLevel="1" x14ac:dyDescent="0.25"/>
    <row r="714" outlineLevel="1" x14ac:dyDescent="0.25"/>
    <row r="715" outlineLevel="1" x14ac:dyDescent="0.25"/>
    <row r="716" outlineLevel="1" x14ac:dyDescent="0.25"/>
    <row r="717" outlineLevel="1" x14ac:dyDescent="0.25"/>
    <row r="718" outlineLevel="1" x14ac:dyDescent="0.25"/>
    <row r="719" outlineLevel="1" x14ac:dyDescent="0.25"/>
    <row r="720" outlineLevel="1" x14ac:dyDescent="0.25"/>
    <row r="721" outlineLevel="1" x14ac:dyDescent="0.25"/>
    <row r="722" outlineLevel="1" x14ac:dyDescent="0.25"/>
    <row r="723" outlineLevel="1" x14ac:dyDescent="0.25"/>
    <row r="724" outlineLevel="1" x14ac:dyDescent="0.25"/>
    <row r="725" outlineLevel="1" x14ac:dyDescent="0.25"/>
    <row r="726" outlineLevel="1" x14ac:dyDescent="0.25"/>
    <row r="727" outlineLevel="1" x14ac:dyDescent="0.25"/>
    <row r="728" outlineLevel="1" x14ac:dyDescent="0.25"/>
    <row r="729" outlineLevel="1" x14ac:dyDescent="0.25"/>
    <row r="730" outlineLevel="1" x14ac:dyDescent="0.25"/>
    <row r="731" outlineLevel="1" x14ac:dyDescent="0.25"/>
    <row r="732" outlineLevel="1" x14ac:dyDescent="0.25"/>
    <row r="733" outlineLevel="1" x14ac:dyDescent="0.25"/>
    <row r="734" outlineLevel="1" x14ac:dyDescent="0.25"/>
    <row r="735" outlineLevel="1" x14ac:dyDescent="0.25"/>
    <row r="736" outlineLevel="1" x14ac:dyDescent="0.25"/>
    <row r="737" outlineLevel="1" x14ac:dyDescent="0.25"/>
    <row r="738" outlineLevel="1" x14ac:dyDescent="0.25"/>
    <row r="739" outlineLevel="1" x14ac:dyDescent="0.25"/>
    <row r="740" outlineLevel="1" x14ac:dyDescent="0.25"/>
    <row r="741" outlineLevel="1" x14ac:dyDescent="0.25"/>
    <row r="742" outlineLevel="1" x14ac:dyDescent="0.25"/>
    <row r="743" outlineLevel="1" x14ac:dyDescent="0.25"/>
    <row r="744" outlineLevel="1" x14ac:dyDescent="0.25"/>
    <row r="745" outlineLevel="1" x14ac:dyDescent="0.25"/>
    <row r="746" outlineLevel="1" x14ac:dyDescent="0.25"/>
    <row r="747" outlineLevel="1" x14ac:dyDescent="0.25"/>
    <row r="748" outlineLevel="1" x14ac:dyDescent="0.25"/>
    <row r="749" outlineLevel="1" x14ac:dyDescent="0.25"/>
    <row r="750" outlineLevel="1" x14ac:dyDescent="0.25"/>
    <row r="751" outlineLevel="1" x14ac:dyDescent="0.25"/>
    <row r="752" outlineLevel="1" x14ac:dyDescent="0.25"/>
    <row r="753" outlineLevel="1" x14ac:dyDescent="0.25"/>
    <row r="754" outlineLevel="1" x14ac:dyDescent="0.25"/>
    <row r="755" outlineLevel="1" x14ac:dyDescent="0.25"/>
    <row r="756" outlineLevel="1" x14ac:dyDescent="0.25"/>
    <row r="757" outlineLevel="1" x14ac:dyDescent="0.25"/>
    <row r="758" outlineLevel="1" x14ac:dyDescent="0.25"/>
    <row r="759" outlineLevel="1" x14ac:dyDescent="0.25"/>
    <row r="760" outlineLevel="1" x14ac:dyDescent="0.25"/>
    <row r="761" outlineLevel="1" x14ac:dyDescent="0.25"/>
    <row r="762" outlineLevel="1" x14ac:dyDescent="0.25"/>
    <row r="763" outlineLevel="1" x14ac:dyDescent="0.25"/>
    <row r="764" outlineLevel="1" x14ac:dyDescent="0.25"/>
    <row r="765" outlineLevel="1" x14ac:dyDescent="0.25"/>
    <row r="766" outlineLevel="1" x14ac:dyDescent="0.25"/>
    <row r="767" outlineLevel="1" x14ac:dyDescent="0.25"/>
    <row r="768" outlineLevel="1" x14ac:dyDescent="0.25"/>
    <row r="769" outlineLevel="1" x14ac:dyDescent="0.25"/>
    <row r="770" outlineLevel="1" x14ac:dyDescent="0.25"/>
    <row r="771" outlineLevel="1" x14ac:dyDescent="0.25"/>
    <row r="772" outlineLevel="1" x14ac:dyDescent="0.25"/>
    <row r="773" outlineLevel="1" x14ac:dyDescent="0.25"/>
    <row r="774" outlineLevel="1" x14ac:dyDescent="0.25"/>
    <row r="775" outlineLevel="1" x14ac:dyDescent="0.25"/>
    <row r="776" outlineLevel="1" x14ac:dyDescent="0.25"/>
    <row r="777" outlineLevel="1" x14ac:dyDescent="0.25"/>
    <row r="778" outlineLevel="1" x14ac:dyDescent="0.25"/>
    <row r="779" outlineLevel="1" x14ac:dyDescent="0.25"/>
    <row r="780" outlineLevel="1" x14ac:dyDescent="0.25"/>
    <row r="781" outlineLevel="1" x14ac:dyDescent="0.25"/>
    <row r="782" outlineLevel="1" x14ac:dyDescent="0.25"/>
    <row r="783" outlineLevel="1" x14ac:dyDescent="0.25"/>
    <row r="784" outlineLevel="1" x14ac:dyDescent="0.25"/>
    <row r="785" outlineLevel="1" x14ac:dyDescent="0.25"/>
    <row r="786" outlineLevel="1" x14ac:dyDescent="0.25"/>
    <row r="787" outlineLevel="1" x14ac:dyDescent="0.25"/>
    <row r="788" outlineLevel="1" x14ac:dyDescent="0.25"/>
    <row r="789" outlineLevel="1" x14ac:dyDescent="0.25"/>
    <row r="790" outlineLevel="1" x14ac:dyDescent="0.25"/>
    <row r="791" outlineLevel="1" x14ac:dyDescent="0.25"/>
    <row r="792" outlineLevel="1" x14ac:dyDescent="0.25"/>
    <row r="793" outlineLevel="1" x14ac:dyDescent="0.25"/>
    <row r="794" outlineLevel="1" x14ac:dyDescent="0.25"/>
    <row r="795" outlineLevel="1" x14ac:dyDescent="0.25"/>
    <row r="796" outlineLevel="1" x14ac:dyDescent="0.25"/>
    <row r="797" outlineLevel="1" x14ac:dyDescent="0.25"/>
    <row r="798" outlineLevel="1" x14ac:dyDescent="0.25"/>
    <row r="799" outlineLevel="1" x14ac:dyDescent="0.25"/>
    <row r="800" ht="15.75" outlineLevel="1" thickBot="1" x14ac:dyDescent="0.3"/>
    <row r="801" spans="1:4" ht="15.75" thickTop="1" x14ac:dyDescent="0.25">
      <c r="A801" s="68" t="str" cm="1">
        <f t="array" ref="A801:A878">IF(_xlfn.ANCHORARRAY(B801)&lt;&gt;"",IFERROR(INDEX(used_companies,$D801),""))</f>
        <v/>
      </c>
      <c r="B801" s="68" t="str" cm="1">
        <f t="array" ref="B801:B878">used_accounts</f>
        <v>100110</v>
      </c>
      <c r="C801" s="68" cm="1">
        <f t="array" aca="1" ref="C801:C878" ca="1">IF(_xlfn.ANCHORARRAY($A801)&lt;&gt;"",SUMIFS(OFFSET(Corrections!$A$8:$A$1164,,MATCH(_xlfn.ANCHORARRAY($A801),Corrections!$A$5:$AT$5,0)-1),Corrections!$B$8:$B$1164,VALUE(LEFT(_xlfn.ANCHORARRAY($B801),3)),Corrections!$C$8:$C$1164,VALUE(RIGHT(_xlfn.ANCHORARRAY($B801),3)),Corrections!$A$8:$A$1164,"X"),0)</f>
        <v>0</v>
      </c>
      <c r="D801" s="67">
        <v>5</v>
      </c>
    </row>
    <row r="802" spans="1:4" outlineLevel="1" x14ac:dyDescent="0.25">
      <c r="A802" s="1" t="str">
        <v/>
      </c>
      <c r="B802" s="1" t="str">
        <v>100120</v>
      </c>
      <c r="C802" s="1">
        <f ca="1"/>
        <v>0</v>
      </c>
    </row>
    <row r="803" spans="1:4" outlineLevel="1" x14ac:dyDescent="0.25">
      <c r="A803" s="1" t="str">
        <v/>
      </c>
      <c r="B803" s="1" t="str">
        <v>100130</v>
      </c>
      <c r="C803" s="1">
        <f ca="1"/>
        <v>0</v>
      </c>
    </row>
    <row r="804" spans="1:4" outlineLevel="1" x14ac:dyDescent="0.25">
      <c r="A804" s="1" t="str">
        <v/>
      </c>
      <c r="B804" s="1" t="str">
        <v>100140</v>
      </c>
      <c r="C804" s="1">
        <f ca="1"/>
        <v>0</v>
      </c>
    </row>
    <row r="805" spans="1:4" outlineLevel="1" x14ac:dyDescent="0.25">
      <c r="A805" s="1" t="str">
        <v/>
      </c>
      <c r="B805" s="1" t="str">
        <v>100150</v>
      </c>
      <c r="C805" s="1">
        <f ca="1"/>
        <v>0</v>
      </c>
    </row>
    <row r="806" spans="1:4" outlineLevel="1" x14ac:dyDescent="0.25">
      <c r="A806" s="1" t="str">
        <v/>
      </c>
      <c r="B806" s="1" t="str">
        <v>100160</v>
      </c>
      <c r="C806" s="1">
        <f ca="1"/>
        <v>0</v>
      </c>
    </row>
    <row r="807" spans="1:4" outlineLevel="1" x14ac:dyDescent="0.25">
      <c r="A807" s="1" t="str">
        <v/>
      </c>
      <c r="B807" s="1" t="str">
        <v>100170</v>
      </c>
      <c r="C807" s="1">
        <f ca="1"/>
        <v>0</v>
      </c>
    </row>
    <row r="808" spans="1:4" outlineLevel="1" x14ac:dyDescent="0.25">
      <c r="A808" s="1" t="str">
        <v/>
      </c>
      <c r="B808" s="1" t="str">
        <v>100310</v>
      </c>
      <c r="C808" s="1">
        <f ca="1"/>
        <v>0</v>
      </c>
    </row>
    <row r="809" spans="1:4" outlineLevel="1" x14ac:dyDescent="0.25">
      <c r="A809" s="1" t="str">
        <v/>
      </c>
      <c r="B809" s="1" t="str">
        <v>100320</v>
      </c>
      <c r="C809" s="1">
        <f ca="1"/>
        <v>0</v>
      </c>
    </row>
    <row r="810" spans="1:4" outlineLevel="1" x14ac:dyDescent="0.25">
      <c r="A810" s="1" t="str">
        <v/>
      </c>
      <c r="B810" s="1" t="str">
        <v>100330</v>
      </c>
      <c r="C810" s="1">
        <f ca="1"/>
        <v>0</v>
      </c>
    </row>
    <row r="811" spans="1:4" outlineLevel="1" x14ac:dyDescent="0.25">
      <c r="A811" s="1" t="str">
        <v/>
      </c>
      <c r="B811" s="1" t="str">
        <v>100340</v>
      </c>
      <c r="C811" s="1">
        <f ca="1"/>
        <v>0</v>
      </c>
    </row>
    <row r="812" spans="1:4" outlineLevel="1" x14ac:dyDescent="0.25">
      <c r="A812" s="1" t="str">
        <v/>
      </c>
      <c r="B812" s="1" t="str">
        <v>100350</v>
      </c>
      <c r="C812" s="1">
        <f ca="1"/>
        <v>0</v>
      </c>
    </row>
    <row r="813" spans="1:4" outlineLevel="1" x14ac:dyDescent="0.25">
      <c r="A813" s="1" t="str">
        <v/>
      </c>
      <c r="B813" s="1" t="str">
        <v>100360</v>
      </c>
      <c r="C813" s="1">
        <f ca="1"/>
        <v>0</v>
      </c>
    </row>
    <row r="814" spans="1:4" outlineLevel="1" x14ac:dyDescent="0.25">
      <c r="A814" s="1" t="str">
        <v/>
      </c>
      <c r="B814" s="1" t="str">
        <v>110110</v>
      </c>
      <c r="C814" s="1">
        <f ca="1"/>
        <v>0</v>
      </c>
    </row>
    <row r="815" spans="1:4" outlineLevel="1" x14ac:dyDescent="0.25">
      <c r="A815" s="1" t="str">
        <v/>
      </c>
      <c r="B815" s="1" t="str">
        <v>110120</v>
      </c>
      <c r="C815" s="1">
        <f ca="1"/>
        <v>0</v>
      </c>
    </row>
    <row r="816" spans="1:4" outlineLevel="1" x14ac:dyDescent="0.25">
      <c r="A816" s="1" t="str">
        <v/>
      </c>
      <c r="B816" s="1" t="str">
        <v>110130</v>
      </c>
      <c r="C816" s="1">
        <f ca="1"/>
        <v>0</v>
      </c>
    </row>
    <row r="817" spans="1:3" outlineLevel="1" x14ac:dyDescent="0.25">
      <c r="A817" s="1" t="str">
        <v/>
      </c>
      <c r="B817" s="1" t="str">
        <v>110140</v>
      </c>
      <c r="C817" s="1">
        <f ca="1"/>
        <v>0</v>
      </c>
    </row>
    <row r="818" spans="1:3" outlineLevel="1" x14ac:dyDescent="0.25">
      <c r="A818" s="1" t="str">
        <v/>
      </c>
      <c r="B818" s="1" t="str">
        <v>110150</v>
      </c>
      <c r="C818" s="1">
        <f ca="1"/>
        <v>0</v>
      </c>
    </row>
    <row r="819" spans="1:3" outlineLevel="1" x14ac:dyDescent="0.25">
      <c r="A819" s="1" t="str">
        <v/>
      </c>
      <c r="B819" s="1" t="str">
        <v>110160</v>
      </c>
      <c r="C819" s="1">
        <f ca="1"/>
        <v>0</v>
      </c>
    </row>
    <row r="820" spans="1:3" outlineLevel="1" x14ac:dyDescent="0.25">
      <c r="A820" s="1" t="str">
        <v/>
      </c>
      <c r="B820" s="1" t="str">
        <v>110170</v>
      </c>
      <c r="C820" s="1">
        <f ca="1"/>
        <v>0</v>
      </c>
    </row>
    <row r="821" spans="1:3" outlineLevel="1" x14ac:dyDescent="0.25">
      <c r="A821" s="1" t="str">
        <v/>
      </c>
      <c r="B821" s="1" t="str">
        <v>110310</v>
      </c>
      <c r="C821" s="1">
        <f ca="1"/>
        <v>0</v>
      </c>
    </row>
    <row r="822" spans="1:3" outlineLevel="1" x14ac:dyDescent="0.25">
      <c r="A822" s="1" t="str">
        <v/>
      </c>
      <c r="B822" s="1" t="str">
        <v>110320</v>
      </c>
      <c r="C822" s="1">
        <f ca="1"/>
        <v>0</v>
      </c>
    </row>
    <row r="823" spans="1:3" outlineLevel="1" x14ac:dyDescent="0.25">
      <c r="A823" s="1" t="str">
        <v/>
      </c>
      <c r="B823" s="1" t="str">
        <v>110330</v>
      </c>
      <c r="C823" s="1">
        <f ca="1"/>
        <v>0</v>
      </c>
    </row>
    <row r="824" spans="1:3" outlineLevel="1" x14ac:dyDescent="0.25">
      <c r="A824" s="1" t="str">
        <v/>
      </c>
      <c r="B824" s="1" t="str">
        <v>110340</v>
      </c>
      <c r="C824" s="1">
        <f ca="1"/>
        <v>0</v>
      </c>
    </row>
    <row r="825" spans="1:3" outlineLevel="1" x14ac:dyDescent="0.25">
      <c r="A825" s="1" t="str">
        <v/>
      </c>
      <c r="B825" s="1" t="str">
        <v>110350</v>
      </c>
      <c r="C825" s="1">
        <f ca="1"/>
        <v>0</v>
      </c>
    </row>
    <row r="826" spans="1:3" outlineLevel="1" x14ac:dyDescent="0.25">
      <c r="A826" s="1" t="str">
        <v/>
      </c>
      <c r="B826" s="1" t="str">
        <v>110360</v>
      </c>
      <c r="C826" s="1">
        <f ca="1"/>
        <v>0</v>
      </c>
    </row>
    <row r="827" spans="1:3" outlineLevel="1" x14ac:dyDescent="0.25">
      <c r="A827" s="1" t="str">
        <v/>
      </c>
      <c r="B827" s="1" t="str">
        <v>112110</v>
      </c>
      <c r="C827" s="1">
        <f ca="1"/>
        <v>0</v>
      </c>
    </row>
    <row r="828" spans="1:3" outlineLevel="1" x14ac:dyDescent="0.25">
      <c r="A828" s="1" t="str">
        <v/>
      </c>
      <c r="B828" s="1" t="str">
        <v>112120</v>
      </c>
      <c r="C828" s="1">
        <f ca="1"/>
        <v>0</v>
      </c>
    </row>
    <row r="829" spans="1:3" outlineLevel="1" x14ac:dyDescent="0.25">
      <c r="A829" s="1" t="str">
        <v/>
      </c>
      <c r="B829" s="1" t="str">
        <v>112130</v>
      </c>
      <c r="C829" s="1">
        <f ca="1"/>
        <v>0</v>
      </c>
    </row>
    <row r="830" spans="1:3" outlineLevel="1" x14ac:dyDescent="0.25">
      <c r="A830" s="1" t="str">
        <v/>
      </c>
      <c r="B830" s="1" t="str">
        <v>112140</v>
      </c>
      <c r="C830" s="1">
        <f ca="1"/>
        <v>0</v>
      </c>
    </row>
    <row r="831" spans="1:3" outlineLevel="1" x14ac:dyDescent="0.25">
      <c r="A831" s="1" t="str">
        <v/>
      </c>
      <c r="B831" s="1" t="str">
        <v>112150</v>
      </c>
      <c r="C831" s="1">
        <f ca="1"/>
        <v>0</v>
      </c>
    </row>
    <row r="832" spans="1:3" outlineLevel="1" x14ac:dyDescent="0.25">
      <c r="A832" s="1" t="str">
        <v/>
      </c>
      <c r="B832" s="1" t="str">
        <v>112160</v>
      </c>
      <c r="C832" s="1">
        <f ca="1"/>
        <v>0</v>
      </c>
    </row>
    <row r="833" spans="1:3" outlineLevel="1" x14ac:dyDescent="0.25">
      <c r="A833" s="1" t="str">
        <v/>
      </c>
      <c r="B833" s="1" t="str">
        <v>112170</v>
      </c>
      <c r="C833" s="1">
        <f ca="1"/>
        <v>0</v>
      </c>
    </row>
    <row r="834" spans="1:3" outlineLevel="1" x14ac:dyDescent="0.25">
      <c r="A834" s="1" t="str">
        <v/>
      </c>
      <c r="B834" s="1" t="str">
        <v>112310</v>
      </c>
      <c r="C834" s="1">
        <f ca="1"/>
        <v>0</v>
      </c>
    </row>
    <row r="835" spans="1:3" outlineLevel="1" x14ac:dyDescent="0.25">
      <c r="A835" s="1" t="str">
        <v/>
      </c>
      <c r="B835" s="1" t="str">
        <v>112320</v>
      </c>
      <c r="C835" s="1">
        <f ca="1"/>
        <v>0</v>
      </c>
    </row>
    <row r="836" spans="1:3" outlineLevel="1" x14ac:dyDescent="0.25">
      <c r="A836" s="1" t="str">
        <v/>
      </c>
      <c r="B836" s="1" t="str">
        <v>112330</v>
      </c>
      <c r="C836" s="1">
        <f ca="1"/>
        <v>0</v>
      </c>
    </row>
    <row r="837" spans="1:3" outlineLevel="1" x14ac:dyDescent="0.25">
      <c r="A837" s="1" t="str">
        <v/>
      </c>
      <c r="B837" s="1" t="str">
        <v>112340</v>
      </c>
      <c r="C837" s="1">
        <f ca="1"/>
        <v>0</v>
      </c>
    </row>
    <row r="838" spans="1:3" outlineLevel="1" x14ac:dyDescent="0.25">
      <c r="A838" s="1" t="str">
        <v/>
      </c>
      <c r="B838" s="1" t="str">
        <v>112350</v>
      </c>
      <c r="C838" s="1">
        <f ca="1"/>
        <v>0</v>
      </c>
    </row>
    <row r="839" spans="1:3" outlineLevel="1" x14ac:dyDescent="0.25">
      <c r="A839" s="1" t="str">
        <v/>
      </c>
      <c r="B839" s="1" t="str">
        <v>112360</v>
      </c>
      <c r="C839" s="1">
        <f ca="1"/>
        <v>0</v>
      </c>
    </row>
    <row r="840" spans="1:3" outlineLevel="1" x14ac:dyDescent="0.25">
      <c r="A840" s="1" t="str">
        <v/>
      </c>
      <c r="B840" s="1" t="str">
        <v>130110</v>
      </c>
      <c r="C840" s="1">
        <f ca="1"/>
        <v>0</v>
      </c>
    </row>
    <row r="841" spans="1:3" outlineLevel="1" x14ac:dyDescent="0.25">
      <c r="A841" s="1" t="str">
        <v/>
      </c>
      <c r="B841" s="1" t="str">
        <v>130120</v>
      </c>
      <c r="C841" s="1">
        <f ca="1"/>
        <v>0</v>
      </c>
    </row>
    <row r="842" spans="1:3" outlineLevel="1" x14ac:dyDescent="0.25">
      <c r="A842" s="1" t="str">
        <v/>
      </c>
      <c r="B842" s="1" t="str">
        <v>130130</v>
      </c>
      <c r="C842" s="1">
        <f ca="1"/>
        <v>0</v>
      </c>
    </row>
    <row r="843" spans="1:3" outlineLevel="1" x14ac:dyDescent="0.25">
      <c r="A843" s="1" t="str">
        <v/>
      </c>
      <c r="B843" s="1" t="str">
        <v>130140</v>
      </c>
      <c r="C843" s="1">
        <f ca="1"/>
        <v>0</v>
      </c>
    </row>
    <row r="844" spans="1:3" outlineLevel="1" x14ac:dyDescent="0.25">
      <c r="A844" s="1" t="str">
        <v/>
      </c>
      <c r="B844" s="1" t="str">
        <v>130150</v>
      </c>
      <c r="C844" s="1">
        <f ca="1"/>
        <v>0</v>
      </c>
    </row>
    <row r="845" spans="1:3" outlineLevel="1" x14ac:dyDescent="0.25">
      <c r="A845" s="1" t="str">
        <v/>
      </c>
      <c r="B845" s="1" t="str">
        <v>130160</v>
      </c>
      <c r="C845" s="1">
        <f ca="1"/>
        <v>0</v>
      </c>
    </row>
    <row r="846" spans="1:3" outlineLevel="1" x14ac:dyDescent="0.25">
      <c r="A846" s="1" t="str">
        <v/>
      </c>
      <c r="B846" s="1" t="str">
        <v>130170</v>
      </c>
      <c r="C846" s="1">
        <f ca="1"/>
        <v>0</v>
      </c>
    </row>
    <row r="847" spans="1:3" outlineLevel="1" x14ac:dyDescent="0.25">
      <c r="A847" s="1" t="str">
        <v/>
      </c>
      <c r="B847" s="1" t="str">
        <v>130310</v>
      </c>
      <c r="C847" s="1">
        <f ca="1"/>
        <v>0</v>
      </c>
    </row>
    <row r="848" spans="1:3" outlineLevel="1" x14ac:dyDescent="0.25">
      <c r="A848" s="1" t="str">
        <v/>
      </c>
      <c r="B848" s="1" t="str">
        <v>130320</v>
      </c>
      <c r="C848" s="1">
        <f ca="1"/>
        <v>0</v>
      </c>
    </row>
    <row r="849" spans="1:3" outlineLevel="1" x14ac:dyDescent="0.25">
      <c r="A849" s="1" t="str">
        <v/>
      </c>
      <c r="B849" s="1" t="str">
        <v>130330</v>
      </c>
      <c r="C849" s="1">
        <f ca="1"/>
        <v>0</v>
      </c>
    </row>
    <row r="850" spans="1:3" outlineLevel="1" x14ac:dyDescent="0.25">
      <c r="A850" s="1" t="str">
        <v/>
      </c>
      <c r="B850" s="1" t="str">
        <v>130340</v>
      </c>
      <c r="C850" s="1">
        <f ca="1"/>
        <v>0</v>
      </c>
    </row>
    <row r="851" spans="1:3" outlineLevel="1" x14ac:dyDescent="0.25">
      <c r="A851" s="1" t="str">
        <v/>
      </c>
      <c r="B851" s="1" t="str">
        <v>130350</v>
      </c>
      <c r="C851" s="1">
        <f ca="1"/>
        <v>0</v>
      </c>
    </row>
    <row r="852" spans="1:3" outlineLevel="1" x14ac:dyDescent="0.25">
      <c r="A852" s="1" t="str">
        <v/>
      </c>
      <c r="B852" s="1" t="str">
        <v>130360</v>
      </c>
      <c r="C852" s="1">
        <f ca="1"/>
        <v>0</v>
      </c>
    </row>
    <row r="853" spans="1:3" outlineLevel="1" x14ac:dyDescent="0.25">
      <c r="A853" s="1" t="str">
        <v/>
      </c>
      <c r="B853" s="1" t="str">
        <v>132110</v>
      </c>
      <c r="C853" s="1">
        <f ca="1"/>
        <v>0</v>
      </c>
    </row>
    <row r="854" spans="1:3" outlineLevel="1" x14ac:dyDescent="0.25">
      <c r="A854" s="1" t="str">
        <v/>
      </c>
      <c r="B854" s="1" t="str">
        <v>132120</v>
      </c>
      <c r="C854" s="1">
        <f ca="1"/>
        <v>0</v>
      </c>
    </row>
    <row r="855" spans="1:3" outlineLevel="1" x14ac:dyDescent="0.25">
      <c r="A855" s="1" t="str">
        <v/>
      </c>
      <c r="B855" s="1" t="str">
        <v>132130</v>
      </c>
      <c r="C855" s="1">
        <f ca="1"/>
        <v>0</v>
      </c>
    </row>
    <row r="856" spans="1:3" outlineLevel="1" x14ac:dyDescent="0.25">
      <c r="A856" s="1" t="str">
        <v/>
      </c>
      <c r="B856" s="1" t="str">
        <v>132140</v>
      </c>
      <c r="C856" s="1">
        <f ca="1"/>
        <v>0</v>
      </c>
    </row>
    <row r="857" spans="1:3" outlineLevel="1" x14ac:dyDescent="0.25">
      <c r="A857" s="1" t="str">
        <v/>
      </c>
      <c r="B857" s="1" t="str">
        <v>132150</v>
      </c>
      <c r="C857" s="1">
        <f ca="1"/>
        <v>0</v>
      </c>
    </row>
    <row r="858" spans="1:3" outlineLevel="1" x14ac:dyDescent="0.25">
      <c r="A858" s="1" t="str">
        <v/>
      </c>
      <c r="B858" s="1" t="str">
        <v>132160</v>
      </c>
      <c r="C858" s="1">
        <f ca="1"/>
        <v>0</v>
      </c>
    </row>
    <row r="859" spans="1:3" outlineLevel="1" x14ac:dyDescent="0.25">
      <c r="A859" s="1" t="str">
        <v/>
      </c>
      <c r="B859" s="1" t="str">
        <v>132170</v>
      </c>
      <c r="C859" s="1">
        <f ca="1"/>
        <v>0</v>
      </c>
    </row>
    <row r="860" spans="1:3" outlineLevel="1" x14ac:dyDescent="0.25">
      <c r="A860" s="1" t="str">
        <v/>
      </c>
      <c r="B860" s="1" t="str">
        <v>132310</v>
      </c>
      <c r="C860" s="1">
        <f ca="1"/>
        <v>0</v>
      </c>
    </row>
    <row r="861" spans="1:3" outlineLevel="1" x14ac:dyDescent="0.25">
      <c r="A861" s="1" t="str">
        <v/>
      </c>
      <c r="B861" s="1" t="str">
        <v>132320</v>
      </c>
      <c r="C861" s="1">
        <f ca="1"/>
        <v>0</v>
      </c>
    </row>
    <row r="862" spans="1:3" outlineLevel="1" x14ac:dyDescent="0.25">
      <c r="A862" s="1" t="str">
        <v/>
      </c>
      <c r="B862" s="1" t="str">
        <v>132330</v>
      </c>
      <c r="C862" s="1">
        <f ca="1"/>
        <v>0</v>
      </c>
    </row>
    <row r="863" spans="1:3" outlineLevel="1" x14ac:dyDescent="0.25">
      <c r="A863" s="1" t="str">
        <v/>
      </c>
      <c r="B863" s="1" t="str">
        <v>132340</v>
      </c>
      <c r="C863" s="1">
        <f ca="1"/>
        <v>0</v>
      </c>
    </row>
    <row r="864" spans="1:3" outlineLevel="1" x14ac:dyDescent="0.25">
      <c r="A864" s="1" t="str">
        <v/>
      </c>
      <c r="B864" s="1" t="str">
        <v>132350</v>
      </c>
      <c r="C864" s="1">
        <f ca="1"/>
        <v>0</v>
      </c>
    </row>
    <row r="865" spans="1:3" outlineLevel="1" x14ac:dyDescent="0.25">
      <c r="A865" s="1" t="str">
        <v/>
      </c>
      <c r="B865" s="1" t="str">
        <v>132360</v>
      </c>
      <c r="C865" s="1">
        <f ca="1"/>
        <v>0</v>
      </c>
    </row>
    <row r="866" spans="1:3" outlineLevel="1" x14ac:dyDescent="0.25">
      <c r="A866" s="1" t="str">
        <v/>
      </c>
      <c r="B866" s="1" t="str">
        <v>133110</v>
      </c>
      <c r="C866" s="1">
        <f ca="1"/>
        <v>0</v>
      </c>
    </row>
    <row r="867" spans="1:3" outlineLevel="1" x14ac:dyDescent="0.25">
      <c r="A867" s="1" t="str">
        <v/>
      </c>
      <c r="B867" s="1" t="str">
        <v>133120</v>
      </c>
      <c r="C867" s="1">
        <f ca="1"/>
        <v>0</v>
      </c>
    </row>
    <row r="868" spans="1:3" outlineLevel="1" x14ac:dyDescent="0.25">
      <c r="A868" s="1" t="str">
        <v/>
      </c>
      <c r="B868" s="1" t="str">
        <v>133130</v>
      </c>
      <c r="C868" s="1">
        <f ca="1"/>
        <v>0</v>
      </c>
    </row>
    <row r="869" spans="1:3" outlineLevel="1" x14ac:dyDescent="0.25">
      <c r="A869" s="1" t="str">
        <v/>
      </c>
      <c r="B869" s="1" t="str">
        <v>133140</v>
      </c>
      <c r="C869" s="1">
        <f ca="1"/>
        <v>0</v>
      </c>
    </row>
    <row r="870" spans="1:3" outlineLevel="1" x14ac:dyDescent="0.25">
      <c r="A870" s="1" t="str">
        <v/>
      </c>
      <c r="B870" s="1" t="str">
        <v>133150</v>
      </c>
      <c r="C870" s="1">
        <f ca="1"/>
        <v>0</v>
      </c>
    </row>
    <row r="871" spans="1:3" outlineLevel="1" x14ac:dyDescent="0.25">
      <c r="A871" s="1" t="str">
        <v/>
      </c>
      <c r="B871" s="1" t="str">
        <v>133160</v>
      </c>
      <c r="C871" s="1">
        <f ca="1"/>
        <v>0</v>
      </c>
    </row>
    <row r="872" spans="1:3" outlineLevel="1" x14ac:dyDescent="0.25">
      <c r="A872" s="1" t="str">
        <v/>
      </c>
      <c r="B872" s="1" t="str">
        <v>133170</v>
      </c>
      <c r="C872" s="1">
        <f ca="1"/>
        <v>0</v>
      </c>
    </row>
    <row r="873" spans="1:3" outlineLevel="1" x14ac:dyDescent="0.25">
      <c r="A873" s="1" t="str">
        <v/>
      </c>
      <c r="B873" s="1" t="str">
        <v>133310</v>
      </c>
      <c r="C873" s="1">
        <f ca="1"/>
        <v>0</v>
      </c>
    </row>
    <row r="874" spans="1:3" outlineLevel="1" x14ac:dyDescent="0.25">
      <c r="A874" s="1" t="str">
        <v/>
      </c>
      <c r="B874" s="1" t="str">
        <v>133320</v>
      </c>
      <c r="C874" s="1">
        <f ca="1"/>
        <v>0</v>
      </c>
    </row>
    <row r="875" spans="1:3" outlineLevel="1" x14ac:dyDescent="0.25">
      <c r="A875" s="1" t="str">
        <v/>
      </c>
      <c r="B875" s="1" t="str">
        <v>133330</v>
      </c>
      <c r="C875" s="1">
        <f ca="1"/>
        <v>0</v>
      </c>
    </row>
    <row r="876" spans="1:3" outlineLevel="1" x14ac:dyDescent="0.25">
      <c r="A876" s="1" t="str">
        <v/>
      </c>
      <c r="B876" s="1" t="str">
        <v>133340</v>
      </c>
      <c r="C876" s="1">
        <f ca="1"/>
        <v>0</v>
      </c>
    </row>
    <row r="877" spans="1:3" outlineLevel="1" x14ac:dyDescent="0.25">
      <c r="A877" s="1" t="str">
        <v/>
      </c>
      <c r="B877" s="1" t="str">
        <v>133350</v>
      </c>
      <c r="C877" s="1">
        <f ca="1"/>
        <v>0</v>
      </c>
    </row>
    <row r="878" spans="1:3" outlineLevel="1" x14ac:dyDescent="0.25">
      <c r="A878" s="1" t="str">
        <v/>
      </c>
      <c r="B878" s="1" t="str">
        <v>133360</v>
      </c>
      <c r="C878" s="1">
        <f ca="1"/>
        <v>0</v>
      </c>
    </row>
    <row r="879" spans="1:3" outlineLevel="1" x14ac:dyDescent="0.25"/>
    <row r="880" spans="1:3" outlineLevel="1" x14ac:dyDescent="0.25"/>
    <row r="881" outlineLevel="1" x14ac:dyDescent="0.25"/>
    <row r="882" outlineLevel="1" x14ac:dyDescent="0.25"/>
    <row r="883" outlineLevel="1" x14ac:dyDescent="0.25"/>
    <row r="884" outlineLevel="1" x14ac:dyDescent="0.25"/>
    <row r="885" outlineLevel="1" x14ac:dyDescent="0.25"/>
    <row r="886" outlineLevel="1" x14ac:dyDescent="0.25"/>
    <row r="887" outlineLevel="1" x14ac:dyDescent="0.25"/>
    <row r="888" outlineLevel="1" x14ac:dyDescent="0.25"/>
    <row r="889" outlineLevel="1" x14ac:dyDescent="0.25"/>
    <row r="890" outlineLevel="1" x14ac:dyDescent="0.25"/>
    <row r="891" outlineLevel="1" x14ac:dyDescent="0.25"/>
    <row r="892" outlineLevel="1" x14ac:dyDescent="0.25"/>
    <row r="893" outlineLevel="1" x14ac:dyDescent="0.25"/>
    <row r="894" outlineLevel="1" x14ac:dyDescent="0.25"/>
    <row r="895" outlineLevel="1" x14ac:dyDescent="0.25"/>
    <row r="896" outlineLevel="1" x14ac:dyDescent="0.25"/>
    <row r="897" outlineLevel="1" x14ac:dyDescent="0.25"/>
    <row r="898" outlineLevel="1" x14ac:dyDescent="0.25"/>
    <row r="899" outlineLevel="1" x14ac:dyDescent="0.25"/>
    <row r="900" outlineLevel="1" x14ac:dyDescent="0.25"/>
    <row r="901" outlineLevel="1" x14ac:dyDescent="0.25"/>
    <row r="902" outlineLevel="1" x14ac:dyDescent="0.25"/>
    <row r="903" outlineLevel="1" x14ac:dyDescent="0.25"/>
    <row r="904" outlineLevel="1" x14ac:dyDescent="0.25"/>
    <row r="905" outlineLevel="1" x14ac:dyDescent="0.25"/>
    <row r="906" outlineLevel="1" x14ac:dyDescent="0.25"/>
    <row r="907" outlineLevel="1" x14ac:dyDescent="0.25"/>
    <row r="908" outlineLevel="1" x14ac:dyDescent="0.25"/>
    <row r="909" outlineLevel="1" x14ac:dyDescent="0.25"/>
    <row r="910" outlineLevel="1" x14ac:dyDescent="0.25"/>
    <row r="911" outlineLevel="1" x14ac:dyDescent="0.25"/>
    <row r="912" outlineLevel="1" x14ac:dyDescent="0.25"/>
    <row r="913" outlineLevel="1" x14ac:dyDescent="0.25"/>
    <row r="914" outlineLevel="1" x14ac:dyDescent="0.25"/>
    <row r="915" outlineLevel="1" x14ac:dyDescent="0.25"/>
    <row r="916" outlineLevel="1" x14ac:dyDescent="0.25"/>
    <row r="917" outlineLevel="1" x14ac:dyDescent="0.25"/>
    <row r="918" outlineLevel="1" x14ac:dyDescent="0.25"/>
    <row r="919" outlineLevel="1" x14ac:dyDescent="0.25"/>
    <row r="920" outlineLevel="1" x14ac:dyDescent="0.25"/>
    <row r="921" outlineLevel="1" x14ac:dyDescent="0.25"/>
    <row r="922" outlineLevel="1" x14ac:dyDescent="0.25"/>
    <row r="923" outlineLevel="1" x14ac:dyDescent="0.25"/>
    <row r="924" outlineLevel="1" x14ac:dyDescent="0.25"/>
    <row r="925" outlineLevel="1" x14ac:dyDescent="0.25"/>
    <row r="926" outlineLevel="1" x14ac:dyDescent="0.25"/>
    <row r="927" outlineLevel="1" x14ac:dyDescent="0.25"/>
    <row r="928" outlineLevel="1" x14ac:dyDescent="0.25"/>
    <row r="929" outlineLevel="1" x14ac:dyDescent="0.25"/>
    <row r="930" outlineLevel="1" x14ac:dyDescent="0.25"/>
    <row r="931" outlineLevel="1" x14ac:dyDescent="0.25"/>
    <row r="932" outlineLevel="1" x14ac:dyDescent="0.25"/>
    <row r="933" outlineLevel="1" x14ac:dyDescent="0.25"/>
    <row r="934" outlineLevel="1" x14ac:dyDescent="0.25"/>
    <row r="935" outlineLevel="1" x14ac:dyDescent="0.25"/>
    <row r="936" outlineLevel="1" x14ac:dyDescent="0.25"/>
    <row r="937" outlineLevel="1" x14ac:dyDescent="0.25"/>
    <row r="938" outlineLevel="1" x14ac:dyDescent="0.25"/>
    <row r="939" outlineLevel="1" x14ac:dyDescent="0.25"/>
    <row r="940" outlineLevel="1" x14ac:dyDescent="0.25"/>
    <row r="941" outlineLevel="1" x14ac:dyDescent="0.25"/>
    <row r="942" outlineLevel="1" x14ac:dyDescent="0.25"/>
    <row r="943" outlineLevel="1" x14ac:dyDescent="0.25"/>
    <row r="944" outlineLevel="1" x14ac:dyDescent="0.25"/>
    <row r="945" outlineLevel="1" x14ac:dyDescent="0.25"/>
    <row r="946" outlineLevel="1" x14ac:dyDescent="0.25"/>
    <row r="947" outlineLevel="1" x14ac:dyDescent="0.25"/>
    <row r="948" outlineLevel="1" x14ac:dyDescent="0.25"/>
    <row r="949" outlineLevel="1" x14ac:dyDescent="0.25"/>
    <row r="950" outlineLevel="1" x14ac:dyDescent="0.25"/>
    <row r="951" outlineLevel="1" x14ac:dyDescent="0.25"/>
    <row r="952" outlineLevel="1" x14ac:dyDescent="0.25"/>
    <row r="953" outlineLevel="1" x14ac:dyDescent="0.25"/>
    <row r="954" outlineLevel="1" x14ac:dyDescent="0.25"/>
    <row r="955" outlineLevel="1" x14ac:dyDescent="0.25"/>
    <row r="956" outlineLevel="1" x14ac:dyDescent="0.25"/>
    <row r="957" outlineLevel="1" x14ac:dyDescent="0.25"/>
    <row r="958" outlineLevel="1" x14ac:dyDescent="0.25"/>
    <row r="959" outlineLevel="1" x14ac:dyDescent="0.25"/>
    <row r="960" outlineLevel="1" x14ac:dyDescent="0.25"/>
    <row r="961" outlineLevel="1" x14ac:dyDescent="0.25"/>
    <row r="962" outlineLevel="1" x14ac:dyDescent="0.25"/>
    <row r="963" outlineLevel="1" x14ac:dyDescent="0.25"/>
    <row r="964" outlineLevel="1" x14ac:dyDescent="0.25"/>
    <row r="965" outlineLevel="1" x14ac:dyDescent="0.25"/>
    <row r="966" outlineLevel="1" x14ac:dyDescent="0.25"/>
    <row r="967" outlineLevel="1" x14ac:dyDescent="0.25"/>
    <row r="968" outlineLevel="1" x14ac:dyDescent="0.25"/>
    <row r="969" outlineLevel="1" x14ac:dyDescent="0.25"/>
    <row r="970" outlineLevel="1" x14ac:dyDescent="0.25"/>
    <row r="971" outlineLevel="1" x14ac:dyDescent="0.25"/>
    <row r="972" outlineLevel="1" x14ac:dyDescent="0.25"/>
    <row r="973" outlineLevel="1" x14ac:dyDescent="0.25"/>
    <row r="974" outlineLevel="1" x14ac:dyDescent="0.25"/>
    <row r="975" outlineLevel="1" x14ac:dyDescent="0.25"/>
    <row r="976" outlineLevel="1" x14ac:dyDescent="0.25"/>
    <row r="977" outlineLevel="1" x14ac:dyDescent="0.25"/>
    <row r="978" outlineLevel="1" x14ac:dyDescent="0.25"/>
    <row r="979" outlineLevel="1" x14ac:dyDescent="0.25"/>
    <row r="980" outlineLevel="1" x14ac:dyDescent="0.25"/>
    <row r="981" outlineLevel="1" x14ac:dyDescent="0.25"/>
    <row r="982" outlineLevel="1" x14ac:dyDescent="0.25"/>
    <row r="983" outlineLevel="1" x14ac:dyDescent="0.25"/>
    <row r="984" outlineLevel="1" x14ac:dyDescent="0.25"/>
    <row r="985" outlineLevel="1" x14ac:dyDescent="0.25"/>
    <row r="986" outlineLevel="1" x14ac:dyDescent="0.25"/>
    <row r="987" outlineLevel="1" x14ac:dyDescent="0.25"/>
    <row r="988" outlineLevel="1" x14ac:dyDescent="0.25"/>
    <row r="989" outlineLevel="1" x14ac:dyDescent="0.25"/>
    <row r="990" outlineLevel="1" x14ac:dyDescent="0.25"/>
    <row r="991" outlineLevel="1" x14ac:dyDescent="0.25"/>
    <row r="992" outlineLevel="1" x14ac:dyDescent="0.25"/>
    <row r="993" spans="1:4" outlineLevel="1" x14ac:dyDescent="0.25"/>
    <row r="994" spans="1:4" outlineLevel="1" x14ac:dyDescent="0.25"/>
    <row r="995" spans="1:4" outlineLevel="1" x14ac:dyDescent="0.25"/>
    <row r="996" spans="1:4" outlineLevel="1" x14ac:dyDescent="0.25"/>
    <row r="997" spans="1:4" outlineLevel="1" x14ac:dyDescent="0.25"/>
    <row r="998" spans="1:4" outlineLevel="1" x14ac:dyDescent="0.25"/>
    <row r="999" spans="1:4" outlineLevel="1" x14ac:dyDescent="0.25"/>
    <row r="1000" spans="1:4" ht="15.75" outlineLevel="1" thickBot="1" x14ac:dyDescent="0.3"/>
    <row r="1001" spans="1:4" ht="15.75" thickTop="1" x14ac:dyDescent="0.25">
      <c r="A1001" s="68" t="str" cm="1">
        <f t="array" ref="A1001:A1078">IF(_xlfn.ANCHORARRAY(B1001)&lt;&gt;"",IFERROR(INDEX(used_companies,$D1001),""))</f>
        <v/>
      </c>
      <c r="B1001" s="68" t="str" cm="1">
        <f t="array" ref="B1001:B1078">used_accounts</f>
        <v>100110</v>
      </c>
      <c r="C1001" s="68" cm="1">
        <f t="array" aca="1" ref="C1001:C1078" ca="1">IF(_xlfn.ANCHORARRAY($A1001)&lt;&gt;"",SUMIFS(OFFSET(Corrections!$A$8:$A$1164,,MATCH(_xlfn.ANCHORARRAY($A1001),Corrections!$A$5:$AT$5,0)-1),Corrections!$B$8:$B$1164,VALUE(LEFT(_xlfn.ANCHORARRAY($B1001),3)),Corrections!$C$8:$C$1164,VALUE(RIGHT(_xlfn.ANCHORARRAY($B1001),3)),Corrections!$A$8:$A$1164,"X"),0)</f>
        <v>0</v>
      </c>
      <c r="D1001" s="67">
        <v>6</v>
      </c>
    </row>
    <row r="1002" spans="1:4" outlineLevel="1" x14ac:dyDescent="0.25">
      <c r="A1002" s="1" t="str">
        <v/>
      </c>
      <c r="B1002" s="1" t="str">
        <v>100120</v>
      </c>
      <c r="C1002" s="1">
        <f ca="1"/>
        <v>0</v>
      </c>
    </row>
    <row r="1003" spans="1:4" outlineLevel="1" x14ac:dyDescent="0.25">
      <c r="A1003" s="1" t="str">
        <v/>
      </c>
      <c r="B1003" s="1" t="str">
        <v>100130</v>
      </c>
      <c r="C1003" s="1">
        <f ca="1"/>
        <v>0</v>
      </c>
    </row>
    <row r="1004" spans="1:4" outlineLevel="1" x14ac:dyDescent="0.25">
      <c r="A1004" s="1" t="str">
        <v/>
      </c>
      <c r="B1004" s="1" t="str">
        <v>100140</v>
      </c>
      <c r="C1004" s="1">
        <f ca="1"/>
        <v>0</v>
      </c>
    </row>
    <row r="1005" spans="1:4" outlineLevel="1" x14ac:dyDescent="0.25">
      <c r="A1005" s="1" t="str">
        <v/>
      </c>
      <c r="B1005" s="1" t="str">
        <v>100150</v>
      </c>
      <c r="C1005" s="1">
        <f ca="1"/>
        <v>0</v>
      </c>
    </row>
    <row r="1006" spans="1:4" outlineLevel="1" x14ac:dyDescent="0.25">
      <c r="A1006" s="1" t="str">
        <v/>
      </c>
      <c r="B1006" s="1" t="str">
        <v>100160</v>
      </c>
      <c r="C1006" s="1">
        <f ca="1"/>
        <v>0</v>
      </c>
    </row>
    <row r="1007" spans="1:4" outlineLevel="1" x14ac:dyDescent="0.25">
      <c r="A1007" s="1" t="str">
        <v/>
      </c>
      <c r="B1007" s="1" t="str">
        <v>100170</v>
      </c>
      <c r="C1007" s="1">
        <f ca="1"/>
        <v>0</v>
      </c>
    </row>
    <row r="1008" spans="1:4" outlineLevel="1" x14ac:dyDescent="0.25">
      <c r="A1008" s="1" t="str">
        <v/>
      </c>
      <c r="B1008" s="1" t="str">
        <v>100310</v>
      </c>
      <c r="C1008" s="1">
        <f ca="1"/>
        <v>0</v>
      </c>
    </row>
    <row r="1009" spans="1:3" outlineLevel="1" x14ac:dyDescent="0.25">
      <c r="A1009" s="1" t="str">
        <v/>
      </c>
      <c r="B1009" s="1" t="str">
        <v>100320</v>
      </c>
      <c r="C1009" s="1">
        <f ca="1"/>
        <v>0</v>
      </c>
    </row>
    <row r="1010" spans="1:3" outlineLevel="1" x14ac:dyDescent="0.25">
      <c r="A1010" s="1" t="str">
        <v/>
      </c>
      <c r="B1010" s="1" t="str">
        <v>100330</v>
      </c>
      <c r="C1010" s="1">
        <f ca="1"/>
        <v>0</v>
      </c>
    </row>
    <row r="1011" spans="1:3" outlineLevel="1" x14ac:dyDescent="0.25">
      <c r="A1011" s="1" t="str">
        <v/>
      </c>
      <c r="B1011" s="1" t="str">
        <v>100340</v>
      </c>
      <c r="C1011" s="1">
        <f ca="1"/>
        <v>0</v>
      </c>
    </row>
    <row r="1012" spans="1:3" outlineLevel="1" x14ac:dyDescent="0.25">
      <c r="A1012" s="1" t="str">
        <v/>
      </c>
      <c r="B1012" s="1" t="str">
        <v>100350</v>
      </c>
      <c r="C1012" s="1">
        <f ca="1"/>
        <v>0</v>
      </c>
    </row>
    <row r="1013" spans="1:3" outlineLevel="1" x14ac:dyDescent="0.25">
      <c r="A1013" s="1" t="str">
        <v/>
      </c>
      <c r="B1013" s="1" t="str">
        <v>100360</v>
      </c>
      <c r="C1013" s="1">
        <f ca="1"/>
        <v>0</v>
      </c>
    </row>
    <row r="1014" spans="1:3" outlineLevel="1" x14ac:dyDescent="0.25">
      <c r="A1014" s="1" t="str">
        <v/>
      </c>
      <c r="B1014" s="1" t="str">
        <v>110110</v>
      </c>
      <c r="C1014" s="1">
        <f ca="1"/>
        <v>0</v>
      </c>
    </row>
    <row r="1015" spans="1:3" outlineLevel="1" x14ac:dyDescent="0.25">
      <c r="A1015" s="1" t="str">
        <v/>
      </c>
      <c r="B1015" s="1" t="str">
        <v>110120</v>
      </c>
      <c r="C1015" s="1">
        <f ca="1"/>
        <v>0</v>
      </c>
    </row>
    <row r="1016" spans="1:3" outlineLevel="1" x14ac:dyDescent="0.25">
      <c r="A1016" s="1" t="str">
        <v/>
      </c>
      <c r="B1016" s="1" t="str">
        <v>110130</v>
      </c>
      <c r="C1016" s="1">
        <f ca="1"/>
        <v>0</v>
      </c>
    </row>
    <row r="1017" spans="1:3" outlineLevel="1" x14ac:dyDescent="0.25">
      <c r="A1017" s="1" t="str">
        <v/>
      </c>
      <c r="B1017" s="1" t="str">
        <v>110140</v>
      </c>
      <c r="C1017" s="1">
        <f ca="1"/>
        <v>0</v>
      </c>
    </row>
    <row r="1018" spans="1:3" outlineLevel="1" x14ac:dyDescent="0.25">
      <c r="A1018" s="1" t="str">
        <v/>
      </c>
      <c r="B1018" s="1" t="str">
        <v>110150</v>
      </c>
      <c r="C1018" s="1">
        <f ca="1"/>
        <v>0</v>
      </c>
    </row>
    <row r="1019" spans="1:3" outlineLevel="1" x14ac:dyDescent="0.25">
      <c r="A1019" s="1" t="str">
        <v/>
      </c>
      <c r="B1019" s="1" t="str">
        <v>110160</v>
      </c>
      <c r="C1019" s="1">
        <f ca="1"/>
        <v>0</v>
      </c>
    </row>
    <row r="1020" spans="1:3" outlineLevel="1" x14ac:dyDescent="0.25">
      <c r="A1020" s="1" t="str">
        <v/>
      </c>
      <c r="B1020" s="1" t="str">
        <v>110170</v>
      </c>
      <c r="C1020" s="1">
        <f ca="1"/>
        <v>0</v>
      </c>
    </row>
    <row r="1021" spans="1:3" outlineLevel="1" x14ac:dyDescent="0.25">
      <c r="A1021" s="1" t="str">
        <v/>
      </c>
      <c r="B1021" s="1" t="str">
        <v>110310</v>
      </c>
      <c r="C1021" s="1">
        <f ca="1"/>
        <v>0</v>
      </c>
    </row>
    <row r="1022" spans="1:3" outlineLevel="1" x14ac:dyDescent="0.25">
      <c r="A1022" s="1" t="str">
        <v/>
      </c>
      <c r="B1022" s="1" t="str">
        <v>110320</v>
      </c>
      <c r="C1022" s="1">
        <f ca="1"/>
        <v>0</v>
      </c>
    </row>
    <row r="1023" spans="1:3" outlineLevel="1" x14ac:dyDescent="0.25">
      <c r="A1023" s="1" t="str">
        <v/>
      </c>
      <c r="B1023" s="1" t="str">
        <v>110330</v>
      </c>
      <c r="C1023" s="1">
        <f ca="1"/>
        <v>0</v>
      </c>
    </row>
    <row r="1024" spans="1:3" outlineLevel="1" x14ac:dyDescent="0.25">
      <c r="A1024" s="1" t="str">
        <v/>
      </c>
      <c r="B1024" s="1" t="str">
        <v>110340</v>
      </c>
      <c r="C1024" s="1">
        <f ca="1"/>
        <v>0</v>
      </c>
    </row>
    <row r="1025" spans="1:3" outlineLevel="1" x14ac:dyDescent="0.25">
      <c r="A1025" s="1" t="str">
        <v/>
      </c>
      <c r="B1025" s="1" t="str">
        <v>110350</v>
      </c>
      <c r="C1025" s="1">
        <f ca="1"/>
        <v>0</v>
      </c>
    </row>
    <row r="1026" spans="1:3" outlineLevel="1" x14ac:dyDescent="0.25">
      <c r="A1026" s="1" t="str">
        <v/>
      </c>
      <c r="B1026" s="1" t="str">
        <v>110360</v>
      </c>
      <c r="C1026" s="1">
        <f ca="1"/>
        <v>0</v>
      </c>
    </row>
    <row r="1027" spans="1:3" outlineLevel="1" x14ac:dyDescent="0.25">
      <c r="A1027" s="1" t="str">
        <v/>
      </c>
      <c r="B1027" s="1" t="str">
        <v>112110</v>
      </c>
      <c r="C1027" s="1">
        <f ca="1"/>
        <v>0</v>
      </c>
    </row>
    <row r="1028" spans="1:3" outlineLevel="1" x14ac:dyDescent="0.25">
      <c r="A1028" s="1" t="str">
        <v/>
      </c>
      <c r="B1028" s="1" t="str">
        <v>112120</v>
      </c>
      <c r="C1028" s="1">
        <f ca="1"/>
        <v>0</v>
      </c>
    </row>
    <row r="1029" spans="1:3" outlineLevel="1" x14ac:dyDescent="0.25">
      <c r="A1029" s="1" t="str">
        <v/>
      </c>
      <c r="B1029" s="1" t="str">
        <v>112130</v>
      </c>
      <c r="C1029" s="1">
        <f ca="1"/>
        <v>0</v>
      </c>
    </row>
    <row r="1030" spans="1:3" outlineLevel="1" x14ac:dyDescent="0.25">
      <c r="A1030" s="1" t="str">
        <v/>
      </c>
      <c r="B1030" s="1" t="str">
        <v>112140</v>
      </c>
      <c r="C1030" s="1">
        <f ca="1"/>
        <v>0</v>
      </c>
    </row>
    <row r="1031" spans="1:3" outlineLevel="1" x14ac:dyDescent="0.25">
      <c r="A1031" s="1" t="str">
        <v/>
      </c>
      <c r="B1031" s="1" t="str">
        <v>112150</v>
      </c>
      <c r="C1031" s="1">
        <f ca="1"/>
        <v>0</v>
      </c>
    </row>
    <row r="1032" spans="1:3" outlineLevel="1" x14ac:dyDescent="0.25">
      <c r="A1032" s="1" t="str">
        <v/>
      </c>
      <c r="B1032" s="1" t="str">
        <v>112160</v>
      </c>
      <c r="C1032" s="1">
        <f ca="1"/>
        <v>0</v>
      </c>
    </row>
    <row r="1033" spans="1:3" outlineLevel="1" x14ac:dyDescent="0.25">
      <c r="A1033" s="1" t="str">
        <v/>
      </c>
      <c r="B1033" s="1" t="str">
        <v>112170</v>
      </c>
      <c r="C1033" s="1">
        <f ca="1"/>
        <v>0</v>
      </c>
    </row>
    <row r="1034" spans="1:3" outlineLevel="1" x14ac:dyDescent="0.25">
      <c r="A1034" s="1" t="str">
        <v/>
      </c>
      <c r="B1034" s="1" t="str">
        <v>112310</v>
      </c>
      <c r="C1034" s="1">
        <f ca="1"/>
        <v>0</v>
      </c>
    </row>
    <row r="1035" spans="1:3" outlineLevel="1" x14ac:dyDescent="0.25">
      <c r="A1035" s="1" t="str">
        <v/>
      </c>
      <c r="B1035" s="1" t="str">
        <v>112320</v>
      </c>
      <c r="C1035" s="1">
        <f ca="1"/>
        <v>0</v>
      </c>
    </row>
    <row r="1036" spans="1:3" outlineLevel="1" x14ac:dyDescent="0.25">
      <c r="A1036" s="1" t="str">
        <v/>
      </c>
      <c r="B1036" s="1" t="str">
        <v>112330</v>
      </c>
      <c r="C1036" s="1">
        <f ca="1"/>
        <v>0</v>
      </c>
    </row>
    <row r="1037" spans="1:3" outlineLevel="1" x14ac:dyDescent="0.25">
      <c r="A1037" s="1" t="str">
        <v/>
      </c>
      <c r="B1037" s="1" t="str">
        <v>112340</v>
      </c>
      <c r="C1037" s="1">
        <f ca="1"/>
        <v>0</v>
      </c>
    </row>
    <row r="1038" spans="1:3" outlineLevel="1" x14ac:dyDescent="0.25">
      <c r="A1038" s="1" t="str">
        <v/>
      </c>
      <c r="B1038" s="1" t="str">
        <v>112350</v>
      </c>
      <c r="C1038" s="1">
        <f ca="1"/>
        <v>0</v>
      </c>
    </row>
    <row r="1039" spans="1:3" outlineLevel="1" x14ac:dyDescent="0.25">
      <c r="A1039" s="1" t="str">
        <v/>
      </c>
      <c r="B1039" s="1" t="str">
        <v>112360</v>
      </c>
      <c r="C1039" s="1">
        <f ca="1"/>
        <v>0</v>
      </c>
    </row>
    <row r="1040" spans="1:3" outlineLevel="1" x14ac:dyDescent="0.25">
      <c r="A1040" s="1" t="str">
        <v/>
      </c>
      <c r="B1040" s="1" t="str">
        <v>130110</v>
      </c>
      <c r="C1040" s="1">
        <f ca="1"/>
        <v>0</v>
      </c>
    </row>
    <row r="1041" spans="1:3" outlineLevel="1" x14ac:dyDescent="0.25">
      <c r="A1041" s="1" t="str">
        <v/>
      </c>
      <c r="B1041" s="1" t="str">
        <v>130120</v>
      </c>
      <c r="C1041" s="1">
        <f ca="1"/>
        <v>0</v>
      </c>
    </row>
    <row r="1042" spans="1:3" outlineLevel="1" x14ac:dyDescent="0.25">
      <c r="A1042" s="1" t="str">
        <v/>
      </c>
      <c r="B1042" s="1" t="str">
        <v>130130</v>
      </c>
      <c r="C1042" s="1">
        <f ca="1"/>
        <v>0</v>
      </c>
    </row>
    <row r="1043" spans="1:3" outlineLevel="1" x14ac:dyDescent="0.25">
      <c r="A1043" s="1" t="str">
        <v/>
      </c>
      <c r="B1043" s="1" t="str">
        <v>130140</v>
      </c>
      <c r="C1043" s="1">
        <f ca="1"/>
        <v>0</v>
      </c>
    </row>
    <row r="1044" spans="1:3" outlineLevel="1" x14ac:dyDescent="0.25">
      <c r="A1044" s="1" t="str">
        <v/>
      </c>
      <c r="B1044" s="1" t="str">
        <v>130150</v>
      </c>
      <c r="C1044" s="1">
        <f ca="1"/>
        <v>0</v>
      </c>
    </row>
    <row r="1045" spans="1:3" outlineLevel="1" x14ac:dyDescent="0.25">
      <c r="A1045" s="1" t="str">
        <v/>
      </c>
      <c r="B1045" s="1" t="str">
        <v>130160</v>
      </c>
      <c r="C1045" s="1">
        <f ca="1"/>
        <v>0</v>
      </c>
    </row>
    <row r="1046" spans="1:3" outlineLevel="1" x14ac:dyDescent="0.25">
      <c r="A1046" s="1" t="str">
        <v/>
      </c>
      <c r="B1046" s="1" t="str">
        <v>130170</v>
      </c>
      <c r="C1046" s="1">
        <f ca="1"/>
        <v>0</v>
      </c>
    </row>
    <row r="1047" spans="1:3" outlineLevel="1" x14ac:dyDescent="0.25">
      <c r="A1047" s="1" t="str">
        <v/>
      </c>
      <c r="B1047" s="1" t="str">
        <v>130310</v>
      </c>
      <c r="C1047" s="1">
        <f ca="1"/>
        <v>0</v>
      </c>
    </row>
    <row r="1048" spans="1:3" outlineLevel="1" x14ac:dyDescent="0.25">
      <c r="A1048" s="1" t="str">
        <v/>
      </c>
      <c r="B1048" s="1" t="str">
        <v>130320</v>
      </c>
      <c r="C1048" s="1">
        <f ca="1"/>
        <v>0</v>
      </c>
    </row>
    <row r="1049" spans="1:3" outlineLevel="1" x14ac:dyDescent="0.25">
      <c r="A1049" s="1" t="str">
        <v/>
      </c>
      <c r="B1049" s="1" t="str">
        <v>130330</v>
      </c>
      <c r="C1049" s="1">
        <f ca="1"/>
        <v>0</v>
      </c>
    </row>
    <row r="1050" spans="1:3" outlineLevel="1" x14ac:dyDescent="0.25">
      <c r="A1050" s="1" t="str">
        <v/>
      </c>
      <c r="B1050" s="1" t="str">
        <v>130340</v>
      </c>
      <c r="C1050" s="1">
        <f ca="1"/>
        <v>0</v>
      </c>
    </row>
    <row r="1051" spans="1:3" outlineLevel="1" x14ac:dyDescent="0.25">
      <c r="A1051" s="1" t="str">
        <v/>
      </c>
      <c r="B1051" s="1" t="str">
        <v>130350</v>
      </c>
      <c r="C1051" s="1">
        <f ca="1"/>
        <v>0</v>
      </c>
    </row>
    <row r="1052" spans="1:3" outlineLevel="1" x14ac:dyDescent="0.25">
      <c r="A1052" s="1" t="str">
        <v/>
      </c>
      <c r="B1052" s="1" t="str">
        <v>130360</v>
      </c>
      <c r="C1052" s="1">
        <f ca="1"/>
        <v>0</v>
      </c>
    </row>
    <row r="1053" spans="1:3" outlineLevel="1" x14ac:dyDescent="0.25">
      <c r="A1053" s="1" t="str">
        <v/>
      </c>
      <c r="B1053" s="1" t="str">
        <v>132110</v>
      </c>
      <c r="C1053" s="1">
        <f ca="1"/>
        <v>0</v>
      </c>
    </row>
    <row r="1054" spans="1:3" outlineLevel="1" x14ac:dyDescent="0.25">
      <c r="A1054" s="1" t="str">
        <v/>
      </c>
      <c r="B1054" s="1" t="str">
        <v>132120</v>
      </c>
      <c r="C1054" s="1">
        <f ca="1"/>
        <v>0</v>
      </c>
    </row>
    <row r="1055" spans="1:3" outlineLevel="1" x14ac:dyDescent="0.25">
      <c r="A1055" s="1" t="str">
        <v/>
      </c>
      <c r="B1055" s="1" t="str">
        <v>132130</v>
      </c>
      <c r="C1055" s="1">
        <f ca="1"/>
        <v>0</v>
      </c>
    </row>
    <row r="1056" spans="1:3" outlineLevel="1" x14ac:dyDescent="0.25">
      <c r="A1056" s="1" t="str">
        <v/>
      </c>
      <c r="B1056" s="1" t="str">
        <v>132140</v>
      </c>
      <c r="C1056" s="1">
        <f ca="1"/>
        <v>0</v>
      </c>
    </row>
    <row r="1057" spans="1:3" outlineLevel="1" x14ac:dyDescent="0.25">
      <c r="A1057" s="1" t="str">
        <v/>
      </c>
      <c r="B1057" s="1" t="str">
        <v>132150</v>
      </c>
      <c r="C1057" s="1">
        <f ca="1"/>
        <v>0</v>
      </c>
    </row>
    <row r="1058" spans="1:3" outlineLevel="1" x14ac:dyDescent="0.25">
      <c r="A1058" s="1" t="str">
        <v/>
      </c>
      <c r="B1058" s="1" t="str">
        <v>132160</v>
      </c>
      <c r="C1058" s="1">
        <f ca="1"/>
        <v>0</v>
      </c>
    </row>
    <row r="1059" spans="1:3" outlineLevel="1" x14ac:dyDescent="0.25">
      <c r="A1059" s="1" t="str">
        <v/>
      </c>
      <c r="B1059" s="1" t="str">
        <v>132170</v>
      </c>
      <c r="C1059" s="1">
        <f ca="1"/>
        <v>0</v>
      </c>
    </row>
    <row r="1060" spans="1:3" outlineLevel="1" x14ac:dyDescent="0.25">
      <c r="A1060" s="1" t="str">
        <v/>
      </c>
      <c r="B1060" s="1" t="str">
        <v>132310</v>
      </c>
      <c r="C1060" s="1">
        <f ca="1"/>
        <v>0</v>
      </c>
    </row>
    <row r="1061" spans="1:3" outlineLevel="1" x14ac:dyDescent="0.25">
      <c r="A1061" s="1" t="str">
        <v/>
      </c>
      <c r="B1061" s="1" t="str">
        <v>132320</v>
      </c>
      <c r="C1061" s="1">
        <f ca="1"/>
        <v>0</v>
      </c>
    </row>
    <row r="1062" spans="1:3" outlineLevel="1" x14ac:dyDescent="0.25">
      <c r="A1062" s="1" t="str">
        <v/>
      </c>
      <c r="B1062" s="1" t="str">
        <v>132330</v>
      </c>
      <c r="C1062" s="1">
        <f ca="1"/>
        <v>0</v>
      </c>
    </row>
    <row r="1063" spans="1:3" outlineLevel="1" x14ac:dyDescent="0.25">
      <c r="A1063" s="1" t="str">
        <v/>
      </c>
      <c r="B1063" s="1" t="str">
        <v>132340</v>
      </c>
      <c r="C1063" s="1">
        <f ca="1"/>
        <v>0</v>
      </c>
    </row>
    <row r="1064" spans="1:3" outlineLevel="1" x14ac:dyDescent="0.25">
      <c r="A1064" s="1" t="str">
        <v/>
      </c>
      <c r="B1064" s="1" t="str">
        <v>132350</v>
      </c>
      <c r="C1064" s="1">
        <f ca="1"/>
        <v>0</v>
      </c>
    </row>
    <row r="1065" spans="1:3" outlineLevel="1" x14ac:dyDescent="0.25">
      <c r="A1065" s="1" t="str">
        <v/>
      </c>
      <c r="B1065" s="1" t="str">
        <v>132360</v>
      </c>
      <c r="C1065" s="1">
        <f ca="1"/>
        <v>0</v>
      </c>
    </row>
    <row r="1066" spans="1:3" outlineLevel="1" x14ac:dyDescent="0.25">
      <c r="A1066" s="1" t="str">
        <v/>
      </c>
      <c r="B1066" s="1" t="str">
        <v>133110</v>
      </c>
      <c r="C1066" s="1">
        <f ca="1"/>
        <v>0</v>
      </c>
    </row>
    <row r="1067" spans="1:3" outlineLevel="1" x14ac:dyDescent="0.25">
      <c r="A1067" s="1" t="str">
        <v/>
      </c>
      <c r="B1067" s="1" t="str">
        <v>133120</v>
      </c>
      <c r="C1067" s="1">
        <f ca="1"/>
        <v>0</v>
      </c>
    </row>
    <row r="1068" spans="1:3" outlineLevel="1" x14ac:dyDescent="0.25">
      <c r="A1068" s="1" t="str">
        <v/>
      </c>
      <c r="B1068" s="1" t="str">
        <v>133130</v>
      </c>
      <c r="C1068" s="1">
        <f ca="1"/>
        <v>0</v>
      </c>
    </row>
    <row r="1069" spans="1:3" outlineLevel="1" x14ac:dyDescent="0.25">
      <c r="A1069" s="1" t="str">
        <v/>
      </c>
      <c r="B1069" s="1" t="str">
        <v>133140</v>
      </c>
      <c r="C1069" s="1">
        <f ca="1"/>
        <v>0</v>
      </c>
    </row>
    <row r="1070" spans="1:3" outlineLevel="1" x14ac:dyDescent="0.25">
      <c r="A1070" s="1" t="str">
        <v/>
      </c>
      <c r="B1070" s="1" t="str">
        <v>133150</v>
      </c>
      <c r="C1070" s="1">
        <f ca="1"/>
        <v>0</v>
      </c>
    </row>
    <row r="1071" spans="1:3" outlineLevel="1" x14ac:dyDescent="0.25">
      <c r="A1071" s="1" t="str">
        <v/>
      </c>
      <c r="B1071" s="1" t="str">
        <v>133160</v>
      </c>
      <c r="C1071" s="1">
        <f ca="1"/>
        <v>0</v>
      </c>
    </row>
    <row r="1072" spans="1:3" outlineLevel="1" x14ac:dyDescent="0.25">
      <c r="A1072" s="1" t="str">
        <v/>
      </c>
      <c r="B1072" s="1" t="str">
        <v>133170</v>
      </c>
      <c r="C1072" s="1">
        <f ca="1"/>
        <v>0</v>
      </c>
    </row>
    <row r="1073" spans="1:3" outlineLevel="1" x14ac:dyDescent="0.25">
      <c r="A1073" s="1" t="str">
        <v/>
      </c>
      <c r="B1073" s="1" t="str">
        <v>133310</v>
      </c>
      <c r="C1073" s="1">
        <f ca="1"/>
        <v>0</v>
      </c>
    </row>
    <row r="1074" spans="1:3" outlineLevel="1" x14ac:dyDescent="0.25">
      <c r="A1074" s="1" t="str">
        <v/>
      </c>
      <c r="B1074" s="1" t="str">
        <v>133320</v>
      </c>
      <c r="C1074" s="1">
        <f ca="1"/>
        <v>0</v>
      </c>
    </row>
    <row r="1075" spans="1:3" outlineLevel="1" x14ac:dyDescent="0.25">
      <c r="A1075" s="1" t="str">
        <v/>
      </c>
      <c r="B1075" s="1" t="str">
        <v>133330</v>
      </c>
      <c r="C1075" s="1">
        <f ca="1"/>
        <v>0</v>
      </c>
    </row>
    <row r="1076" spans="1:3" outlineLevel="1" x14ac:dyDescent="0.25">
      <c r="A1076" s="1" t="str">
        <v/>
      </c>
      <c r="B1076" s="1" t="str">
        <v>133340</v>
      </c>
      <c r="C1076" s="1">
        <f ca="1"/>
        <v>0</v>
      </c>
    </row>
    <row r="1077" spans="1:3" outlineLevel="1" x14ac:dyDescent="0.25">
      <c r="A1077" s="1" t="str">
        <v/>
      </c>
      <c r="B1077" s="1" t="str">
        <v>133350</v>
      </c>
      <c r="C1077" s="1">
        <f ca="1"/>
        <v>0</v>
      </c>
    </row>
    <row r="1078" spans="1:3" outlineLevel="1" x14ac:dyDescent="0.25">
      <c r="A1078" s="1" t="str">
        <v/>
      </c>
      <c r="B1078" s="1" t="str">
        <v>133360</v>
      </c>
      <c r="C1078" s="1">
        <f ca="1"/>
        <v>0</v>
      </c>
    </row>
    <row r="1079" spans="1:3" outlineLevel="1" x14ac:dyDescent="0.25"/>
    <row r="1080" spans="1:3" outlineLevel="1" x14ac:dyDescent="0.25"/>
    <row r="1081" spans="1:3" outlineLevel="1" x14ac:dyDescent="0.25"/>
    <row r="1082" spans="1:3" outlineLevel="1" x14ac:dyDescent="0.25"/>
    <row r="1083" spans="1:3" outlineLevel="1" x14ac:dyDescent="0.25"/>
    <row r="1084" spans="1:3" outlineLevel="1" x14ac:dyDescent="0.25"/>
    <row r="1085" spans="1:3" outlineLevel="1" x14ac:dyDescent="0.25"/>
    <row r="1086" spans="1:3" outlineLevel="1" x14ac:dyDescent="0.25"/>
    <row r="1087" spans="1:3" outlineLevel="1" x14ac:dyDescent="0.25"/>
    <row r="1088" spans="1:3" outlineLevel="1" x14ac:dyDescent="0.25"/>
    <row r="1089" outlineLevel="1" x14ac:dyDescent="0.25"/>
    <row r="1090" outlineLevel="1" x14ac:dyDescent="0.25"/>
    <row r="1091" outlineLevel="1" x14ac:dyDescent="0.25"/>
    <row r="1092" outlineLevel="1" x14ac:dyDescent="0.25"/>
    <row r="1093" outlineLevel="1" x14ac:dyDescent="0.25"/>
    <row r="1094" outlineLevel="1" x14ac:dyDescent="0.25"/>
    <row r="1095" outlineLevel="1" x14ac:dyDescent="0.25"/>
    <row r="1096" outlineLevel="1" x14ac:dyDescent="0.25"/>
    <row r="1097" outlineLevel="1" x14ac:dyDescent="0.25"/>
    <row r="1098" outlineLevel="1" x14ac:dyDescent="0.25"/>
    <row r="1099" outlineLevel="1" x14ac:dyDescent="0.25"/>
    <row r="1100" outlineLevel="1" x14ac:dyDescent="0.25"/>
    <row r="1101" outlineLevel="1" x14ac:dyDescent="0.25"/>
    <row r="1102" outlineLevel="1" x14ac:dyDescent="0.25"/>
    <row r="1103" outlineLevel="1" x14ac:dyDescent="0.25"/>
    <row r="1104" outlineLevel="1" x14ac:dyDescent="0.25"/>
    <row r="1105" outlineLevel="1" x14ac:dyDescent="0.25"/>
    <row r="1106" outlineLevel="1" x14ac:dyDescent="0.25"/>
    <row r="1107" outlineLevel="1" x14ac:dyDescent="0.25"/>
    <row r="1108" outlineLevel="1" x14ac:dyDescent="0.25"/>
    <row r="1109" outlineLevel="1" x14ac:dyDescent="0.25"/>
    <row r="1110" outlineLevel="1" x14ac:dyDescent="0.25"/>
    <row r="1111" outlineLevel="1" x14ac:dyDescent="0.25"/>
    <row r="1112" outlineLevel="1" x14ac:dyDescent="0.25"/>
    <row r="1113" outlineLevel="1" x14ac:dyDescent="0.25"/>
    <row r="1114" outlineLevel="1" x14ac:dyDescent="0.25"/>
    <row r="1115" outlineLevel="1" x14ac:dyDescent="0.25"/>
    <row r="1116" outlineLevel="1" x14ac:dyDescent="0.25"/>
    <row r="1117" outlineLevel="1" x14ac:dyDescent="0.25"/>
    <row r="1118" outlineLevel="1" x14ac:dyDescent="0.25"/>
    <row r="1119" outlineLevel="1" x14ac:dyDescent="0.25"/>
    <row r="1120" outlineLevel="1" x14ac:dyDescent="0.25"/>
    <row r="1121" outlineLevel="1" x14ac:dyDescent="0.25"/>
    <row r="1122" outlineLevel="1" x14ac:dyDescent="0.25"/>
    <row r="1123" outlineLevel="1" x14ac:dyDescent="0.25"/>
    <row r="1124" outlineLevel="1" x14ac:dyDescent="0.25"/>
    <row r="1125" outlineLevel="1" x14ac:dyDescent="0.25"/>
    <row r="1126" outlineLevel="1" x14ac:dyDescent="0.25"/>
    <row r="1127" outlineLevel="1" x14ac:dyDescent="0.25"/>
    <row r="1128" outlineLevel="1" x14ac:dyDescent="0.25"/>
    <row r="1129" outlineLevel="1" x14ac:dyDescent="0.25"/>
    <row r="1130" outlineLevel="1" x14ac:dyDescent="0.25"/>
    <row r="1131" outlineLevel="1" x14ac:dyDescent="0.25"/>
    <row r="1132" outlineLevel="1" x14ac:dyDescent="0.25"/>
    <row r="1133" outlineLevel="1" x14ac:dyDescent="0.25"/>
    <row r="1134" outlineLevel="1" x14ac:dyDescent="0.25"/>
    <row r="1135" outlineLevel="1" x14ac:dyDescent="0.25"/>
    <row r="1136" outlineLevel="1" x14ac:dyDescent="0.25"/>
    <row r="1137" outlineLevel="1" x14ac:dyDescent="0.25"/>
    <row r="1138" outlineLevel="1" x14ac:dyDescent="0.25"/>
    <row r="1139" outlineLevel="1" x14ac:dyDescent="0.25"/>
    <row r="1140" outlineLevel="1" x14ac:dyDescent="0.25"/>
    <row r="1141" outlineLevel="1" x14ac:dyDescent="0.25"/>
    <row r="1142" outlineLevel="1" x14ac:dyDescent="0.25"/>
    <row r="1143" outlineLevel="1" x14ac:dyDescent="0.25"/>
    <row r="1144" outlineLevel="1" x14ac:dyDescent="0.25"/>
    <row r="1145" outlineLevel="1" x14ac:dyDescent="0.25"/>
    <row r="1146" outlineLevel="1" x14ac:dyDescent="0.25"/>
    <row r="1147" outlineLevel="1" x14ac:dyDescent="0.25"/>
    <row r="1148" outlineLevel="1" x14ac:dyDescent="0.25"/>
    <row r="1149" outlineLevel="1" x14ac:dyDescent="0.25"/>
    <row r="1150" outlineLevel="1" x14ac:dyDescent="0.25"/>
    <row r="1151" outlineLevel="1" x14ac:dyDescent="0.25"/>
    <row r="1152" outlineLevel="1" x14ac:dyDescent="0.25"/>
    <row r="1153" outlineLevel="1" x14ac:dyDescent="0.25"/>
    <row r="1154" outlineLevel="1" x14ac:dyDescent="0.25"/>
    <row r="1155" outlineLevel="1" x14ac:dyDescent="0.25"/>
    <row r="1156" outlineLevel="1" x14ac:dyDescent="0.25"/>
    <row r="1157" outlineLevel="1" x14ac:dyDescent="0.25"/>
    <row r="1158" outlineLevel="1" x14ac:dyDescent="0.25"/>
    <row r="1159" outlineLevel="1" x14ac:dyDescent="0.25"/>
    <row r="1160" outlineLevel="1" x14ac:dyDescent="0.25"/>
    <row r="1161" outlineLevel="1" x14ac:dyDescent="0.25"/>
    <row r="1162" outlineLevel="1" x14ac:dyDescent="0.25"/>
    <row r="1163" outlineLevel="1" x14ac:dyDescent="0.25"/>
    <row r="1164" outlineLevel="1" x14ac:dyDescent="0.25"/>
    <row r="1165" outlineLevel="1" x14ac:dyDescent="0.25"/>
    <row r="1166" outlineLevel="1" x14ac:dyDescent="0.25"/>
    <row r="1167" outlineLevel="1" x14ac:dyDescent="0.25"/>
    <row r="1168" outlineLevel="1" x14ac:dyDescent="0.25"/>
    <row r="1169" outlineLevel="1" x14ac:dyDescent="0.25"/>
    <row r="1170" outlineLevel="1" x14ac:dyDescent="0.25"/>
    <row r="1171" outlineLevel="1" x14ac:dyDescent="0.25"/>
    <row r="1172" outlineLevel="1" x14ac:dyDescent="0.25"/>
    <row r="1173" outlineLevel="1" x14ac:dyDescent="0.25"/>
    <row r="1174" outlineLevel="1" x14ac:dyDescent="0.25"/>
    <row r="1175" outlineLevel="1" x14ac:dyDescent="0.25"/>
    <row r="1176" outlineLevel="1" x14ac:dyDescent="0.25"/>
    <row r="1177" outlineLevel="1" x14ac:dyDescent="0.25"/>
    <row r="1178" outlineLevel="1" x14ac:dyDescent="0.25"/>
    <row r="1179" outlineLevel="1" x14ac:dyDescent="0.25"/>
    <row r="1180" outlineLevel="1" x14ac:dyDescent="0.25"/>
    <row r="1181" outlineLevel="1" x14ac:dyDescent="0.25"/>
    <row r="1182" outlineLevel="1" x14ac:dyDescent="0.25"/>
    <row r="1183" outlineLevel="1" x14ac:dyDescent="0.25"/>
    <row r="1184" outlineLevel="1" x14ac:dyDescent="0.25"/>
    <row r="1185" outlineLevel="1" x14ac:dyDescent="0.25"/>
    <row r="1186" outlineLevel="1" x14ac:dyDescent="0.25"/>
    <row r="1187" outlineLevel="1" x14ac:dyDescent="0.25"/>
    <row r="1188" outlineLevel="1" x14ac:dyDescent="0.25"/>
    <row r="1189" outlineLevel="1" x14ac:dyDescent="0.25"/>
    <row r="1190" outlineLevel="1" x14ac:dyDescent="0.25"/>
    <row r="1191" outlineLevel="1" x14ac:dyDescent="0.25"/>
    <row r="1192" outlineLevel="1" x14ac:dyDescent="0.25"/>
    <row r="1193" outlineLevel="1" x14ac:dyDescent="0.25"/>
    <row r="1194" outlineLevel="1" x14ac:dyDescent="0.25"/>
    <row r="1195" outlineLevel="1" x14ac:dyDescent="0.25"/>
    <row r="1196" outlineLevel="1" x14ac:dyDescent="0.25"/>
    <row r="1197" outlineLevel="1" x14ac:dyDescent="0.25"/>
    <row r="1198" outlineLevel="1" x14ac:dyDescent="0.25"/>
    <row r="1199" outlineLevel="1" x14ac:dyDescent="0.25"/>
    <row r="1200" ht="15.75" outlineLevel="1" thickBot="1" x14ac:dyDescent="0.3"/>
    <row r="1201" spans="1:4" ht="15.75" thickTop="1" x14ac:dyDescent="0.25">
      <c r="A1201" s="68" t="str" cm="1">
        <f t="array" ref="A1201:A1278">IF(_xlfn.ANCHORARRAY(B1201)&lt;&gt;"",IFERROR(INDEX(used_companies,$D1201),""))</f>
        <v/>
      </c>
      <c r="B1201" s="68" t="str" cm="1">
        <f t="array" ref="B1201:B1278">used_accounts</f>
        <v>100110</v>
      </c>
      <c r="C1201" s="68" cm="1">
        <f t="array" aca="1" ref="C1201:C1278" ca="1">IF(_xlfn.ANCHORARRAY($A1201)&lt;&gt;"",SUMIFS(OFFSET(Corrections!$A$8:$A$1164,,MATCH(_xlfn.ANCHORARRAY($A1201),Corrections!$A$5:$AT$5,0)-1),Corrections!$B$8:$B$1164,VALUE(LEFT(_xlfn.ANCHORARRAY($B1201),3)),Corrections!$C$8:$C$1164,VALUE(RIGHT(_xlfn.ANCHORARRAY($B1201),3)),Corrections!$A$8:$A$1164,"X"),0)</f>
        <v>0</v>
      </c>
      <c r="D1201" s="67">
        <v>7</v>
      </c>
    </row>
    <row r="1202" spans="1:4" outlineLevel="1" x14ac:dyDescent="0.25">
      <c r="A1202" s="1" t="str">
        <v/>
      </c>
      <c r="B1202" s="1" t="str">
        <v>100120</v>
      </c>
      <c r="C1202" s="1">
        <f ca="1"/>
        <v>0</v>
      </c>
    </row>
    <row r="1203" spans="1:4" outlineLevel="1" x14ac:dyDescent="0.25">
      <c r="A1203" s="1" t="str">
        <v/>
      </c>
      <c r="B1203" s="1" t="str">
        <v>100130</v>
      </c>
      <c r="C1203" s="1">
        <f ca="1"/>
        <v>0</v>
      </c>
    </row>
    <row r="1204" spans="1:4" outlineLevel="1" x14ac:dyDescent="0.25">
      <c r="A1204" s="1" t="str">
        <v/>
      </c>
      <c r="B1204" s="1" t="str">
        <v>100140</v>
      </c>
      <c r="C1204" s="1">
        <f ca="1"/>
        <v>0</v>
      </c>
    </row>
    <row r="1205" spans="1:4" outlineLevel="1" x14ac:dyDescent="0.25">
      <c r="A1205" s="1" t="str">
        <v/>
      </c>
      <c r="B1205" s="1" t="str">
        <v>100150</v>
      </c>
      <c r="C1205" s="1">
        <f ca="1"/>
        <v>0</v>
      </c>
    </row>
    <row r="1206" spans="1:4" outlineLevel="1" x14ac:dyDescent="0.25">
      <c r="A1206" s="1" t="str">
        <v/>
      </c>
      <c r="B1206" s="1" t="str">
        <v>100160</v>
      </c>
      <c r="C1206" s="1">
        <f ca="1"/>
        <v>0</v>
      </c>
    </row>
    <row r="1207" spans="1:4" outlineLevel="1" x14ac:dyDescent="0.25">
      <c r="A1207" s="1" t="str">
        <v/>
      </c>
      <c r="B1207" s="1" t="str">
        <v>100170</v>
      </c>
      <c r="C1207" s="1">
        <f ca="1"/>
        <v>0</v>
      </c>
    </row>
    <row r="1208" spans="1:4" outlineLevel="1" x14ac:dyDescent="0.25">
      <c r="A1208" s="1" t="str">
        <v/>
      </c>
      <c r="B1208" s="1" t="str">
        <v>100310</v>
      </c>
      <c r="C1208" s="1">
        <f ca="1"/>
        <v>0</v>
      </c>
    </row>
    <row r="1209" spans="1:4" outlineLevel="1" x14ac:dyDescent="0.25">
      <c r="A1209" s="1" t="str">
        <v/>
      </c>
      <c r="B1209" s="1" t="str">
        <v>100320</v>
      </c>
      <c r="C1209" s="1">
        <f ca="1"/>
        <v>0</v>
      </c>
    </row>
    <row r="1210" spans="1:4" outlineLevel="1" x14ac:dyDescent="0.25">
      <c r="A1210" s="1" t="str">
        <v/>
      </c>
      <c r="B1210" s="1" t="str">
        <v>100330</v>
      </c>
      <c r="C1210" s="1">
        <f ca="1"/>
        <v>0</v>
      </c>
    </row>
    <row r="1211" spans="1:4" outlineLevel="1" x14ac:dyDescent="0.25">
      <c r="A1211" s="1" t="str">
        <v/>
      </c>
      <c r="B1211" s="1" t="str">
        <v>100340</v>
      </c>
      <c r="C1211" s="1">
        <f ca="1"/>
        <v>0</v>
      </c>
    </row>
    <row r="1212" spans="1:4" outlineLevel="1" x14ac:dyDescent="0.25">
      <c r="A1212" s="1" t="str">
        <v/>
      </c>
      <c r="B1212" s="1" t="str">
        <v>100350</v>
      </c>
      <c r="C1212" s="1">
        <f ca="1"/>
        <v>0</v>
      </c>
    </row>
    <row r="1213" spans="1:4" outlineLevel="1" x14ac:dyDescent="0.25">
      <c r="A1213" s="1" t="str">
        <v/>
      </c>
      <c r="B1213" s="1" t="str">
        <v>100360</v>
      </c>
      <c r="C1213" s="1">
        <f ca="1"/>
        <v>0</v>
      </c>
    </row>
    <row r="1214" spans="1:4" outlineLevel="1" x14ac:dyDescent="0.25">
      <c r="A1214" s="1" t="str">
        <v/>
      </c>
      <c r="B1214" s="1" t="str">
        <v>110110</v>
      </c>
      <c r="C1214" s="1">
        <f ca="1"/>
        <v>0</v>
      </c>
    </row>
    <row r="1215" spans="1:4" outlineLevel="1" x14ac:dyDescent="0.25">
      <c r="A1215" s="1" t="str">
        <v/>
      </c>
      <c r="B1215" s="1" t="str">
        <v>110120</v>
      </c>
      <c r="C1215" s="1">
        <f ca="1"/>
        <v>0</v>
      </c>
    </row>
    <row r="1216" spans="1:4" outlineLevel="1" x14ac:dyDescent="0.25">
      <c r="A1216" s="1" t="str">
        <v/>
      </c>
      <c r="B1216" s="1" t="str">
        <v>110130</v>
      </c>
      <c r="C1216" s="1">
        <f ca="1"/>
        <v>0</v>
      </c>
    </row>
    <row r="1217" spans="1:3" outlineLevel="1" x14ac:dyDescent="0.25">
      <c r="A1217" s="1" t="str">
        <v/>
      </c>
      <c r="B1217" s="1" t="str">
        <v>110140</v>
      </c>
      <c r="C1217" s="1">
        <f ca="1"/>
        <v>0</v>
      </c>
    </row>
    <row r="1218" spans="1:3" outlineLevel="1" x14ac:dyDescent="0.25">
      <c r="A1218" s="1" t="str">
        <v/>
      </c>
      <c r="B1218" s="1" t="str">
        <v>110150</v>
      </c>
      <c r="C1218" s="1">
        <f ca="1"/>
        <v>0</v>
      </c>
    </row>
    <row r="1219" spans="1:3" outlineLevel="1" x14ac:dyDescent="0.25">
      <c r="A1219" s="1" t="str">
        <v/>
      </c>
      <c r="B1219" s="1" t="str">
        <v>110160</v>
      </c>
      <c r="C1219" s="1">
        <f ca="1"/>
        <v>0</v>
      </c>
    </row>
    <row r="1220" spans="1:3" outlineLevel="1" x14ac:dyDescent="0.25">
      <c r="A1220" s="1" t="str">
        <v/>
      </c>
      <c r="B1220" s="1" t="str">
        <v>110170</v>
      </c>
      <c r="C1220" s="1">
        <f ca="1"/>
        <v>0</v>
      </c>
    </row>
    <row r="1221" spans="1:3" outlineLevel="1" x14ac:dyDescent="0.25">
      <c r="A1221" s="1" t="str">
        <v/>
      </c>
      <c r="B1221" s="1" t="str">
        <v>110310</v>
      </c>
      <c r="C1221" s="1">
        <f ca="1"/>
        <v>0</v>
      </c>
    </row>
    <row r="1222" spans="1:3" outlineLevel="1" x14ac:dyDescent="0.25">
      <c r="A1222" s="1" t="str">
        <v/>
      </c>
      <c r="B1222" s="1" t="str">
        <v>110320</v>
      </c>
      <c r="C1222" s="1">
        <f ca="1"/>
        <v>0</v>
      </c>
    </row>
    <row r="1223" spans="1:3" outlineLevel="1" x14ac:dyDescent="0.25">
      <c r="A1223" s="1" t="str">
        <v/>
      </c>
      <c r="B1223" s="1" t="str">
        <v>110330</v>
      </c>
      <c r="C1223" s="1">
        <f ca="1"/>
        <v>0</v>
      </c>
    </row>
    <row r="1224" spans="1:3" outlineLevel="1" x14ac:dyDescent="0.25">
      <c r="A1224" s="1" t="str">
        <v/>
      </c>
      <c r="B1224" s="1" t="str">
        <v>110340</v>
      </c>
      <c r="C1224" s="1">
        <f ca="1"/>
        <v>0</v>
      </c>
    </row>
    <row r="1225" spans="1:3" outlineLevel="1" x14ac:dyDescent="0.25">
      <c r="A1225" s="1" t="str">
        <v/>
      </c>
      <c r="B1225" s="1" t="str">
        <v>110350</v>
      </c>
      <c r="C1225" s="1">
        <f ca="1"/>
        <v>0</v>
      </c>
    </row>
    <row r="1226" spans="1:3" outlineLevel="1" x14ac:dyDescent="0.25">
      <c r="A1226" s="1" t="str">
        <v/>
      </c>
      <c r="B1226" s="1" t="str">
        <v>110360</v>
      </c>
      <c r="C1226" s="1">
        <f ca="1"/>
        <v>0</v>
      </c>
    </row>
    <row r="1227" spans="1:3" outlineLevel="1" x14ac:dyDescent="0.25">
      <c r="A1227" s="1" t="str">
        <v/>
      </c>
      <c r="B1227" s="1" t="str">
        <v>112110</v>
      </c>
      <c r="C1227" s="1">
        <f ca="1"/>
        <v>0</v>
      </c>
    </row>
    <row r="1228" spans="1:3" outlineLevel="1" x14ac:dyDescent="0.25">
      <c r="A1228" s="1" t="str">
        <v/>
      </c>
      <c r="B1228" s="1" t="str">
        <v>112120</v>
      </c>
      <c r="C1228" s="1">
        <f ca="1"/>
        <v>0</v>
      </c>
    </row>
    <row r="1229" spans="1:3" outlineLevel="1" x14ac:dyDescent="0.25">
      <c r="A1229" s="1" t="str">
        <v/>
      </c>
      <c r="B1229" s="1" t="str">
        <v>112130</v>
      </c>
      <c r="C1229" s="1">
        <f ca="1"/>
        <v>0</v>
      </c>
    </row>
    <row r="1230" spans="1:3" outlineLevel="1" x14ac:dyDescent="0.25">
      <c r="A1230" s="1" t="str">
        <v/>
      </c>
      <c r="B1230" s="1" t="str">
        <v>112140</v>
      </c>
      <c r="C1230" s="1">
        <f ca="1"/>
        <v>0</v>
      </c>
    </row>
    <row r="1231" spans="1:3" outlineLevel="1" x14ac:dyDescent="0.25">
      <c r="A1231" s="1" t="str">
        <v/>
      </c>
      <c r="B1231" s="1" t="str">
        <v>112150</v>
      </c>
      <c r="C1231" s="1">
        <f ca="1"/>
        <v>0</v>
      </c>
    </row>
    <row r="1232" spans="1:3" outlineLevel="1" x14ac:dyDescent="0.25">
      <c r="A1232" s="1" t="str">
        <v/>
      </c>
      <c r="B1232" s="1" t="str">
        <v>112160</v>
      </c>
      <c r="C1232" s="1">
        <f ca="1"/>
        <v>0</v>
      </c>
    </row>
    <row r="1233" spans="1:3" outlineLevel="1" x14ac:dyDescent="0.25">
      <c r="A1233" s="1" t="str">
        <v/>
      </c>
      <c r="B1233" s="1" t="str">
        <v>112170</v>
      </c>
      <c r="C1233" s="1">
        <f ca="1"/>
        <v>0</v>
      </c>
    </row>
    <row r="1234" spans="1:3" outlineLevel="1" x14ac:dyDescent="0.25">
      <c r="A1234" s="1" t="str">
        <v/>
      </c>
      <c r="B1234" s="1" t="str">
        <v>112310</v>
      </c>
      <c r="C1234" s="1">
        <f ca="1"/>
        <v>0</v>
      </c>
    </row>
    <row r="1235" spans="1:3" outlineLevel="1" x14ac:dyDescent="0.25">
      <c r="A1235" s="1" t="str">
        <v/>
      </c>
      <c r="B1235" s="1" t="str">
        <v>112320</v>
      </c>
      <c r="C1235" s="1">
        <f ca="1"/>
        <v>0</v>
      </c>
    </row>
    <row r="1236" spans="1:3" outlineLevel="1" x14ac:dyDescent="0.25">
      <c r="A1236" s="1" t="str">
        <v/>
      </c>
      <c r="B1236" s="1" t="str">
        <v>112330</v>
      </c>
      <c r="C1236" s="1">
        <f ca="1"/>
        <v>0</v>
      </c>
    </row>
    <row r="1237" spans="1:3" outlineLevel="1" x14ac:dyDescent="0.25">
      <c r="A1237" s="1" t="str">
        <v/>
      </c>
      <c r="B1237" s="1" t="str">
        <v>112340</v>
      </c>
      <c r="C1237" s="1">
        <f ca="1"/>
        <v>0</v>
      </c>
    </row>
    <row r="1238" spans="1:3" outlineLevel="1" x14ac:dyDescent="0.25">
      <c r="A1238" s="1" t="str">
        <v/>
      </c>
      <c r="B1238" s="1" t="str">
        <v>112350</v>
      </c>
      <c r="C1238" s="1">
        <f ca="1"/>
        <v>0</v>
      </c>
    </row>
    <row r="1239" spans="1:3" outlineLevel="1" x14ac:dyDescent="0.25">
      <c r="A1239" s="1" t="str">
        <v/>
      </c>
      <c r="B1239" s="1" t="str">
        <v>112360</v>
      </c>
      <c r="C1239" s="1">
        <f ca="1"/>
        <v>0</v>
      </c>
    </row>
    <row r="1240" spans="1:3" outlineLevel="1" x14ac:dyDescent="0.25">
      <c r="A1240" s="1" t="str">
        <v/>
      </c>
      <c r="B1240" s="1" t="str">
        <v>130110</v>
      </c>
      <c r="C1240" s="1">
        <f ca="1"/>
        <v>0</v>
      </c>
    </row>
    <row r="1241" spans="1:3" outlineLevel="1" x14ac:dyDescent="0.25">
      <c r="A1241" s="1" t="str">
        <v/>
      </c>
      <c r="B1241" s="1" t="str">
        <v>130120</v>
      </c>
      <c r="C1241" s="1">
        <f ca="1"/>
        <v>0</v>
      </c>
    </row>
    <row r="1242" spans="1:3" outlineLevel="1" x14ac:dyDescent="0.25">
      <c r="A1242" s="1" t="str">
        <v/>
      </c>
      <c r="B1242" s="1" t="str">
        <v>130130</v>
      </c>
      <c r="C1242" s="1">
        <f ca="1"/>
        <v>0</v>
      </c>
    </row>
    <row r="1243" spans="1:3" outlineLevel="1" x14ac:dyDescent="0.25">
      <c r="A1243" s="1" t="str">
        <v/>
      </c>
      <c r="B1243" s="1" t="str">
        <v>130140</v>
      </c>
      <c r="C1243" s="1">
        <f ca="1"/>
        <v>0</v>
      </c>
    </row>
    <row r="1244" spans="1:3" outlineLevel="1" x14ac:dyDescent="0.25">
      <c r="A1244" s="1" t="str">
        <v/>
      </c>
      <c r="B1244" s="1" t="str">
        <v>130150</v>
      </c>
      <c r="C1244" s="1">
        <f ca="1"/>
        <v>0</v>
      </c>
    </row>
    <row r="1245" spans="1:3" outlineLevel="1" x14ac:dyDescent="0.25">
      <c r="A1245" s="1" t="str">
        <v/>
      </c>
      <c r="B1245" s="1" t="str">
        <v>130160</v>
      </c>
      <c r="C1245" s="1">
        <f ca="1"/>
        <v>0</v>
      </c>
    </row>
    <row r="1246" spans="1:3" outlineLevel="1" x14ac:dyDescent="0.25">
      <c r="A1246" s="1" t="str">
        <v/>
      </c>
      <c r="B1246" s="1" t="str">
        <v>130170</v>
      </c>
      <c r="C1246" s="1">
        <f ca="1"/>
        <v>0</v>
      </c>
    </row>
    <row r="1247" spans="1:3" outlineLevel="1" x14ac:dyDescent="0.25">
      <c r="A1247" s="1" t="str">
        <v/>
      </c>
      <c r="B1247" s="1" t="str">
        <v>130310</v>
      </c>
      <c r="C1247" s="1">
        <f ca="1"/>
        <v>0</v>
      </c>
    </row>
    <row r="1248" spans="1:3" outlineLevel="1" x14ac:dyDescent="0.25">
      <c r="A1248" s="1" t="str">
        <v/>
      </c>
      <c r="B1248" s="1" t="str">
        <v>130320</v>
      </c>
      <c r="C1248" s="1">
        <f ca="1"/>
        <v>0</v>
      </c>
    </row>
    <row r="1249" spans="1:3" outlineLevel="1" x14ac:dyDescent="0.25">
      <c r="A1249" s="1" t="str">
        <v/>
      </c>
      <c r="B1249" s="1" t="str">
        <v>130330</v>
      </c>
      <c r="C1249" s="1">
        <f ca="1"/>
        <v>0</v>
      </c>
    </row>
    <row r="1250" spans="1:3" outlineLevel="1" x14ac:dyDescent="0.25">
      <c r="A1250" s="1" t="str">
        <v/>
      </c>
      <c r="B1250" s="1" t="str">
        <v>130340</v>
      </c>
      <c r="C1250" s="1">
        <f ca="1"/>
        <v>0</v>
      </c>
    </row>
    <row r="1251" spans="1:3" outlineLevel="1" x14ac:dyDescent="0.25">
      <c r="A1251" s="1" t="str">
        <v/>
      </c>
      <c r="B1251" s="1" t="str">
        <v>130350</v>
      </c>
      <c r="C1251" s="1">
        <f ca="1"/>
        <v>0</v>
      </c>
    </row>
    <row r="1252" spans="1:3" outlineLevel="1" x14ac:dyDescent="0.25">
      <c r="A1252" s="1" t="str">
        <v/>
      </c>
      <c r="B1252" s="1" t="str">
        <v>130360</v>
      </c>
      <c r="C1252" s="1">
        <f ca="1"/>
        <v>0</v>
      </c>
    </row>
    <row r="1253" spans="1:3" outlineLevel="1" x14ac:dyDescent="0.25">
      <c r="A1253" s="1" t="str">
        <v/>
      </c>
      <c r="B1253" s="1" t="str">
        <v>132110</v>
      </c>
      <c r="C1253" s="1">
        <f ca="1"/>
        <v>0</v>
      </c>
    </row>
    <row r="1254" spans="1:3" outlineLevel="1" x14ac:dyDescent="0.25">
      <c r="A1254" s="1" t="str">
        <v/>
      </c>
      <c r="B1254" s="1" t="str">
        <v>132120</v>
      </c>
      <c r="C1254" s="1">
        <f ca="1"/>
        <v>0</v>
      </c>
    </row>
    <row r="1255" spans="1:3" outlineLevel="1" x14ac:dyDescent="0.25">
      <c r="A1255" s="1" t="str">
        <v/>
      </c>
      <c r="B1255" s="1" t="str">
        <v>132130</v>
      </c>
      <c r="C1255" s="1">
        <f ca="1"/>
        <v>0</v>
      </c>
    </row>
    <row r="1256" spans="1:3" outlineLevel="1" x14ac:dyDescent="0.25">
      <c r="A1256" s="1" t="str">
        <v/>
      </c>
      <c r="B1256" s="1" t="str">
        <v>132140</v>
      </c>
      <c r="C1256" s="1">
        <f ca="1"/>
        <v>0</v>
      </c>
    </row>
    <row r="1257" spans="1:3" outlineLevel="1" x14ac:dyDescent="0.25">
      <c r="A1257" s="1" t="str">
        <v/>
      </c>
      <c r="B1257" s="1" t="str">
        <v>132150</v>
      </c>
      <c r="C1257" s="1">
        <f ca="1"/>
        <v>0</v>
      </c>
    </row>
    <row r="1258" spans="1:3" outlineLevel="1" x14ac:dyDescent="0.25">
      <c r="A1258" s="1" t="str">
        <v/>
      </c>
      <c r="B1258" s="1" t="str">
        <v>132160</v>
      </c>
      <c r="C1258" s="1">
        <f ca="1"/>
        <v>0</v>
      </c>
    </row>
    <row r="1259" spans="1:3" outlineLevel="1" x14ac:dyDescent="0.25">
      <c r="A1259" s="1" t="str">
        <v/>
      </c>
      <c r="B1259" s="1" t="str">
        <v>132170</v>
      </c>
      <c r="C1259" s="1">
        <f ca="1"/>
        <v>0</v>
      </c>
    </row>
    <row r="1260" spans="1:3" outlineLevel="1" x14ac:dyDescent="0.25">
      <c r="A1260" s="1" t="str">
        <v/>
      </c>
      <c r="B1260" s="1" t="str">
        <v>132310</v>
      </c>
      <c r="C1260" s="1">
        <f ca="1"/>
        <v>0</v>
      </c>
    </row>
    <row r="1261" spans="1:3" outlineLevel="1" x14ac:dyDescent="0.25">
      <c r="A1261" s="1" t="str">
        <v/>
      </c>
      <c r="B1261" s="1" t="str">
        <v>132320</v>
      </c>
      <c r="C1261" s="1">
        <f ca="1"/>
        <v>0</v>
      </c>
    </row>
    <row r="1262" spans="1:3" outlineLevel="1" x14ac:dyDescent="0.25">
      <c r="A1262" s="1" t="str">
        <v/>
      </c>
      <c r="B1262" s="1" t="str">
        <v>132330</v>
      </c>
      <c r="C1262" s="1">
        <f ca="1"/>
        <v>0</v>
      </c>
    </row>
    <row r="1263" spans="1:3" outlineLevel="1" x14ac:dyDescent="0.25">
      <c r="A1263" s="1" t="str">
        <v/>
      </c>
      <c r="B1263" s="1" t="str">
        <v>132340</v>
      </c>
      <c r="C1263" s="1">
        <f ca="1"/>
        <v>0</v>
      </c>
    </row>
    <row r="1264" spans="1:3" outlineLevel="1" x14ac:dyDescent="0.25">
      <c r="A1264" s="1" t="str">
        <v/>
      </c>
      <c r="B1264" s="1" t="str">
        <v>132350</v>
      </c>
      <c r="C1264" s="1">
        <f ca="1"/>
        <v>0</v>
      </c>
    </row>
    <row r="1265" spans="1:3" outlineLevel="1" x14ac:dyDescent="0.25">
      <c r="A1265" s="1" t="str">
        <v/>
      </c>
      <c r="B1265" s="1" t="str">
        <v>132360</v>
      </c>
      <c r="C1265" s="1">
        <f ca="1"/>
        <v>0</v>
      </c>
    </row>
    <row r="1266" spans="1:3" outlineLevel="1" x14ac:dyDescent="0.25">
      <c r="A1266" s="1" t="str">
        <v/>
      </c>
      <c r="B1266" s="1" t="str">
        <v>133110</v>
      </c>
      <c r="C1266" s="1">
        <f ca="1"/>
        <v>0</v>
      </c>
    </row>
    <row r="1267" spans="1:3" outlineLevel="1" x14ac:dyDescent="0.25">
      <c r="A1267" s="1" t="str">
        <v/>
      </c>
      <c r="B1267" s="1" t="str">
        <v>133120</v>
      </c>
      <c r="C1267" s="1">
        <f ca="1"/>
        <v>0</v>
      </c>
    </row>
    <row r="1268" spans="1:3" outlineLevel="1" x14ac:dyDescent="0.25">
      <c r="A1268" s="1" t="str">
        <v/>
      </c>
      <c r="B1268" s="1" t="str">
        <v>133130</v>
      </c>
      <c r="C1268" s="1">
        <f ca="1"/>
        <v>0</v>
      </c>
    </row>
    <row r="1269" spans="1:3" outlineLevel="1" x14ac:dyDescent="0.25">
      <c r="A1269" s="1" t="str">
        <v/>
      </c>
      <c r="B1269" s="1" t="str">
        <v>133140</v>
      </c>
      <c r="C1269" s="1">
        <f ca="1"/>
        <v>0</v>
      </c>
    </row>
    <row r="1270" spans="1:3" outlineLevel="1" x14ac:dyDescent="0.25">
      <c r="A1270" s="1" t="str">
        <v/>
      </c>
      <c r="B1270" s="1" t="str">
        <v>133150</v>
      </c>
      <c r="C1270" s="1">
        <f ca="1"/>
        <v>0</v>
      </c>
    </row>
    <row r="1271" spans="1:3" outlineLevel="1" x14ac:dyDescent="0.25">
      <c r="A1271" s="1" t="str">
        <v/>
      </c>
      <c r="B1271" s="1" t="str">
        <v>133160</v>
      </c>
      <c r="C1271" s="1">
        <f ca="1"/>
        <v>0</v>
      </c>
    </row>
    <row r="1272" spans="1:3" outlineLevel="1" x14ac:dyDescent="0.25">
      <c r="A1272" s="1" t="str">
        <v/>
      </c>
      <c r="B1272" s="1" t="str">
        <v>133170</v>
      </c>
      <c r="C1272" s="1">
        <f ca="1"/>
        <v>0</v>
      </c>
    </row>
    <row r="1273" spans="1:3" outlineLevel="1" x14ac:dyDescent="0.25">
      <c r="A1273" s="1" t="str">
        <v/>
      </c>
      <c r="B1273" s="1" t="str">
        <v>133310</v>
      </c>
      <c r="C1273" s="1">
        <f ca="1"/>
        <v>0</v>
      </c>
    </row>
    <row r="1274" spans="1:3" outlineLevel="1" x14ac:dyDescent="0.25">
      <c r="A1274" s="1" t="str">
        <v/>
      </c>
      <c r="B1274" s="1" t="str">
        <v>133320</v>
      </c>
      <c r="C1274" s="1">
        <f ca="1"/>
        <v>0</v>
      </c>
    </row>
    <row r="1275" spans="1:3" outlineLevel="1" x14ac:dyDescent="0.25">
      <c r="A1275" s="1" t="str">
        <v/>
      </c>
      <c r="B1275" s="1" t="str">
        <v>133330</v>
      </c>
      <c r="C1275" s="1">
        <f ca="1"/>
        <v>0</v>
      </c>
    </row>
    <row r="1276" spans="1:3" outlineLevel="1" x14ac:dyDescent="0.25">
      <c r="A1276" s="1" t="str">
        <v/>
      </c>
      <c r="B1276" s="1" t="str">
        <v>133340</v>
      </c>
      <c r="C1276" s="1">
        <f ca="1"/>
        <v>0</v>
      </c>
    </row>
    <row r="1277" spans="1:3" outlineLevel="1" x14ac:dyDescent="0.25">
      <c r="A1277" s="1" t="str">
        <v/>
      </c>
      <c r="B1277" s="1" t="str">
        <v>133350</v>
      </c>
      <c r="C1277" s="1">
        <f ca="1"/>
        <v>0</v>
      </c>
    </row>
    <row r="1278" spans="1:3" outlineLevel="1" x14ac:dyDescent="0.25">
      <c r="A1278" s="1" t="str">
        <v/>
      </c>
      <c r="B1278" s="1" t="str">
        <v>133360</v>
      </c>
      <c r="C1278" s="1">
        <f ca="1"/>
        <v>0</v>
      </c>
    </row>
    <row r="1279" spans="1:3" outlineLevel="1" x14ac:dyDescent="0.25"/>
    <row r="1280" spans="1:3" outlineLevel="1" x14ac:dyDescent="0.25"/>
    <row r="1281" outlineLevel="1" x14ac:dyDescent="0.25"/>
    <row r="1282" outlineLevel="1" x14ac:dyDescent="0.25"/>
    <row r="1283" outlineLevel="1" x14ac:dyDescent="0.25"/>
    <row r="1284" outlineLevel="1" x14ac:dyDescent="0.25"/>
    <row r="1285" outlineLevel="1" x14ac:dyDescent="0.25"/>
    <row r="1286" outlineLevel="1" x14ac:dyDescent="0.25"/>
    <row r="1287" outlineLevel="1" x14ac:dyDescent="0.25"/>
    <row r="1288" outlineLevel="1" x14ac:dyDescent="0.25"/>
    <row r="1289" outlineLevel="1" x14ac:dyDescent="0.25"/>
    <row r="1290" outlineLevel="1" x14ac:dyDescent="0.25"/>
    <row r="1291" outlineLevel="1" x14ac:dyDescent="0.25"/>
    <row r="1292" outlineLevel="1" x14ac:dyDescent="0.25"/>
    <row r="1293" outlineLevel="1" x14ac:dyDescent="0.25"/>
    <row r="1294" outlineLevel="1" x14ac:dyDescent="0.25"/>
    <row r="1295" outlineLevel="1" x14ac:dyDescent="0.25"/>
    <row r="1296" outlineLevel="1" x14ac:dyDescent="0.25"/>
    <row r="1297" outlineLevel="1" x14ac:dyDescent="0.25"/>
    <row r="1298" outlineLevel="1" x14ac:dyDescent="0.25"/>
    <row r="1299" outlineLevel="1" x14ac:dyDescent="0.25"/>
    <row r="1300" outlineLevel="1" x14ac:dyDescent="0.25"/>
    <row r="1301" outlineLevel="1" x14ac:dyDescent="0.25"/>
    <row r="1302" outlineLevel="1" x14ac:dyDescent="0.25"/>
    <row r="1303" outlineLevel="1" x14ac:dyDescent="0.25"/>
    <row r="1304" outlineLevel="1" x14ac:dyDescent="0.25"/>
    <row r="1305" outlineLevel="1" x14ac:dyDescent="0.25"/>
    <row r="1306" outlineLevel="1" x14ac:dyDescent="0.25"/>
    <row r="1307" outlineLevel="1" x14ac:dyDescent="0.25"/>
    <row r="1308" outlineLevel="1" x14ac:dyDescent="0.25"/>
    <row r="1309" outlineLevel="1" x14ac:dyDescent="0.25"/>
    <row r="1310" outlineLevel="1" x14ac:dyDescent="0.25"/>
    <row r="1311" outlineLevel="1" x14ac:dyDescent="0.25"/>
    <row r="1312" outlineLevel="1" x14ac:dyDescent="0.25"/>
    <row r="1313" outlineLevel="1" x14ac:dyDescent="0.25"/>
    <row r="1314" outlineLevel="1" x14ac:dyDescent="0.25"/>
    <row r="1315" outlineLevel="1" x14ac:dyDescent="0.25"/>
    <row r="1316" outlineLevel="1" x14ac:dyDescent="0.25"/>
    <row r="1317" outlineLevel="1" x14ac:dyDescent="0.25"/>
    <row r="1318" outlineLevel="1" x14ac:dyDescent="0.25"/>
    <row r="1319" outlineLevel="1" x14ac:dyDescent="0.25"/>
    <row r="1320" outlineLevel="1" x14ac:dyDescent="0.25"/>
    <row r="1321" outlineLevel="1" x14ac:dyDescent="0.25"/>
    <row r="1322" outlineLevel="1" x14ac:dyDescent="0.25"/>
    <row r="1323" outlineLevel="1" x14ac:dyDescent="0.25"/>
    <row r="1324" outlineLevel="1" x14ac:dyDescent="0.25"/>
    <row r="1325" outlineLevel="1" x14ac:dyDescent="0.25"/>
    <row r="1326" outlineLevel="1" x14ac:dyDescent="0.25"/>
    <row r="1327" outlineLevel="1" x14ac:dyDescent="0.25"/>
    <row r="1328" outlineLevel="1" x14ac:dyDescent="0.25"/>
    <row r="1329" outlineLevel="1" x14ac:dyDescent="0.25"/>
    <row r="1330" outlineLevel="1" x14ac:dyDescent="0.25"/>
    <row r="1331" outlineLevel="1" x14ac:dyDescent="0.25"/>
    <row r="1332" outlineLevel="1" x14ac:dyDescent="0.25"/>
    <row r="1333" outlineLevel="1" x14ac:dyDescent="0.25"/>
    <row r="1334" outlineLevel="1" x14ac:dyDescent="0.25"/>
    <row r="1335" outlineLevel="1" x14ac:dyDescent="0.25"/>
    <row r="1336" outlineLevel="1" x14ac:dyDescent="0.25"/>
    <row r="1337" outlineLevel="1" x14ac:dyDescent="0.25"/>
    <row r="1338" outlineLevel="1" x14ac:dyDescent="0.25"/>
    <row r="1339" outlineLevel="1" x14ac:dyDescent="0.25"/>
    <row r="1340" outlineLevel="1" x14ac:dyDescent="0.25"/>
    <row r="1341" outlineLevel="1" x14ac:dyDescent="0.25"/>
    <row r="1342" outlineLevel="1" x14ac:dyDescent="0.25"/>
    <row r="1343" outlineLevel="1" x14ac:dyDescent="0.25"/>
    <row r="1344" outlineLevel="1" x14ac:dyDescent="0.25"/>
    <row r="1345" outlineLevel="1" x14ac:dyDescent="0.25"/>
    <row r="1346" outlineLevel="1" x14ac:dyDescent="0.25"/>
    <row r="1347" outlineLevel="1" x14ac:dyDescent="0.25"/>
    <row r="1348" outlineLevel="1" x14ac:dyDescent="0.25"/>
    <row r="1349" outlineLevel="1" x14ac:dyDescent="0.25"/>
    <row r="1350" outlineLevel="1" x14ac:dyDescent="0.25"/>
    <row r="1351" outlineLevel="1" x14ac:dyDescent="0.25"/>
    <row r="1352" outlineLevel="1" x14ac:dyDescent="0.25"/>
    <row r="1353" outlineLevel="1" x14ac:dyDescent="0.25"/>
    <row r="1354" outlineLevel="1" x14ac:dyDescent="0.25"/>
    <row r="1355" outlineLevel="1" x14ac:dyDescent="0.25"/>
    <row r="1356" outlineLevel="1" x14ac:dyDescent="0.25"/>
    <row r="1357" outlineLevel="1" x14ac:dyDescent="0.25"/>
    <row r="1358" outlineLevel="1" x14ac:dyDescent="0.25"/>
    <row r="1359" outlineLevel="1" x14ac:dyDescent="0.25"/>
    <row r="1360" outlineLevel="1" x14ac:dyDescent="0.25"/>
    <row r="1361" outlineLevel="1" x14ac:dyDescent="0.25"/>
    <row r="1362" outlineLevel="1" x14ac:dyDescent="0.25"/>
    <row r="1363" outlineLevel="1" x14ac:dyDescent="0.25"/>
    <row r="1364" outlineLevel="1" x14ac:dyDescent="0.25"/>
    <row r="1365" outlineLevel="1" x14ac:dyDescent="0.25"/>
    <row r="1366" outlineLevel="1" x14ac:dyDescent="0.25"/>
    <row r="1367" outlineLevel="1" x14ac:dyDescent="0.25"/>
    <row r="1368" outlineLevel="1" x14ac:dyDescent="0.25"/>
    <row r="1369" outlineLevel="1" x14ac:dyDescent="0.25"/>
    <row r="1370" outlineLevel="1" x14ac:dyDescent="0.25"/>
    <row r="1371" outlineLevel="1" x14ac:dyDescent="0.25"/>
    <row r="1372" outlineLevel="1" x14ac:dyDescent="0.25"/>
    <row r="1373" outlineLevel="1" x14ac:dyDescent="0.25"/>
    <row r="1374" outlineLevel="1" x14ac:dyDescent="0.25"/>
    <row r="1375" outlineLevel="1" x14ac:dyDescent="0.25"/>
    <row r="1376" outlineLevel="1" x14ac:dyDescent="0.25"/>
    <row r="1377" outlineLevel="1" x14ac:dyDescent="0.25"/>
    <row r="1378" outlineLevel="1" x14ac:dyDescent="0.25"/>
    <row r="1379" outlineLevel="1" x14ac:dyDescent="0.25"/>
    <row r="1380" outlineLevel="1" x14ac:dyDescent="0.25"/>
    <row r="1381" outlineLevel="1" x14ac:dyDescent="0.25"/>
    <row r="1382" outlineLevel="1" x14ac:dyDescent="0.25"/>
    <row r="1383" outlineLevel="1" x14ac:dyDescent="0.25"/>
    <row r="1384" outlineLevel="1" x14ac:dyDescent="0.25"/>
    <row r="1385" outlineLevel="1" x14ac:dyDescent="0.25"/>
    <row r="1386" outlineLevel="1" x14ac:dyDescent="0.25"/>
    <row r="1387" outlineLevel="1" x14ac:dyDescent="0.25"/>
    <row r="1388" outlineLevel="1" x14ac:dyDescent="0.25"/>
    <row r="1389" outlineLevel="1" x14ac:dyDescent="0.25"/>
    <row r="1390" outlineLevel="1" x14ac:dyDescent="0.25"/>
    <row r="1391" outlineLevel="1" x14ac:dyDescent="0.25"/>
    <row r="1392" outlineLevel="1" x14ac:dyDescent="0.25"/>
    <row r="1393" spans="1:4" outlineLevel="1" x14ac:dyDescent="0.25"/>
    <row r="1394" spans="1:4" outlineLevel="1" x14ac:dyDescent="0.25"/>
    <row r="1395" spans="1:4" outlineLevel="1" x14ac:dyDescent="0.25"/>
    <row r="1396" spans="1:4" outlineLevel="1" x14ac:dyDescent="0.25"/>
    <row r="1397" spans="1:4" outlineLevel="1" x14ac:dyDescent="0.25"/>
    <row r="1398" spans="1:4" outlineLevel="1" x14ac:dyDescent="0.25"/>
    <row r="1399" spans="1:4" outlineLevel="1" x14ac:dyDescent="0.25"/>
    <row r="1400" spans="1:4" ht="15.75" outlineLevel="1" thickBot="1" x14ac:dyDescent="0.3"/>
    <row r="1401" spans="1:4" ht="15.75" thickTop="1" x14ac:dyDescent="0.25">
      <c r="A1401" s="68" t="str" cm="1">
        <f t="array" ref="A1401:A1478">IF(_xlfn.ANCHORARRAY(B1401)&lt;&gt;"",IFERROR(INDEX(used_companies,$D1401),""))</f>
        <v/>
      </c>
      <c r="B1401" s="68" t="str" cm="1">
        <f t="array" ref="B1401:B1478">used_accounts</f>
        <v>100110</v>
      </c>
      <c r="C1401" s="68" cm="1">
        <f t="array" aca="1" ref="C1401:C1478" ca="1">IF(_xlfn.ANCHORARRAY($A1401)&lt;&gt;"",SUMIFS(OFFSET(Corrections!$A$8:$A$1164,,MATCH(_xlfn.ANCHORARRAY($A1401),Corrections!$A$5:$AT$5,0)-1),Corrections!$B$8:$B$1164,VALUE(LEFT(_xlfn.ANCHORARRAY($B1401),3)),Corrections!$C$8:$C$1164,VALUE(RIGHT(_xlfn.ANCHORARRAY($B1401),3)),Corrections!$A$8:$A$1164,"X"),0)</f>
        <v>0</v>
      </c>
      <c r="D1401" s="67">
        <v>8</v>
      </c>
    </row>
    <row r="1402" spans="1:4" outlineLevel="1" x14ac:dyDescent="0.25">
      <c r="A1402" s="1" t="str">
        <v/>
      </c>
      <c r="B1402" s="1" t="str">
        <v>100120</v>
      </c>
      <c r="C1402" s="1">
        <f ca="1"/>
        <v>0</v>
      </c>
    </row>
    <row r="1403" spans="1:4" outlineLevel="1" x14ac:dyDescent="0.25">
      <c r="A1403" s="1" t="str">
        <v/>
      </c>
      <c r="B1403" s="1" t="str">
        <v>100130</v>
      </c>
      <c r="C1403" s="1">
        <f ca="1"/>
        <v>0</v>
      </c>
    </row>
    <row r="1404" spans="1:4" outlineLevel="1" x14ac:dyDescent="0.25">
      <c r="A1404" s="1" t="str">
        <v/>
      </c>
      <c r="B1404" s="1" t="str">
        <v>100140</v>
      </c>
      <c r="C1404" s="1">
        <f ca="1"/>
        <v>0</v>
      </c>
    </row>
    <row r="1405" spans="1:4" outlineLevel="1" x14ac:dyDescent="0.25">
      <c r="A1405" s="1" t="str">
        <v/>
      </c>
      <c r="B1405" s="1" t="str">
        <v>100150</v>
      </c>
      <c r="C1405" s="1">
        <f ca="1"/>
        <v>0</v>
      </c>
    </row>
    <row r="1406" spans="1:4" outlineLevel="1" x14ac:dyDescent="0.25">
      <c r="A1406" s="1" t="str">
        <v/>
      </c>
      <c r="B1406" s="1" t="str">
        <v>100160</v>
      </c>
      <c r="C1406" s="1">
        <f ca="1"/>
        <v>0</v>
      </c>
    </row>
    <row r="1407" spans="1:4" outlineLevel="1" x14ac:dyDescent="0.25">
      <c r="A1407" s="1" t="str">
        <v/>
      </c>
      <c r="B1407" s="1" t="str">
        <v>100170</v>
      </c>
      <c r="C1407" s="1">
        <f ca="1"/>
        <v>0</v>
      </c>
    </row>
    <row r="1408" spans="1:4" outlineLevel="1" x14ac:dyDescent="0.25">
      <c r="A1408" s="1" t="str">
        <v/>
      </c>
      <c r="B1408" s="1" t="str">
        <v>100310</v>
      </c>
      <c r="C1408" s="1">
        <f ca="1"/>
        <v>0</v>
      </c>
    </row>
    <row r="1409" spans="1:3" outlineLevel="1" x14ac:dyDescent="0.25">
      <c r="A1409" s="1" t="str">
        <v/>
      </c>
      <c r="B1409" s="1" t="str">
        <v>100320</v>
      </c>
      <c r="C1409" s="1">
        <f ca="1"/>
        <v>0</v>
      </c>
    </row>
    <row r="1410" spans="1:3" outlineLevel="1" x14ac:dyDescent="0.25">
      <c r="A1410" s="1" t="str">
        <v/>
      </c>
      <c r="B1410" s="1" t="str">
        <v>100330</v>
      </c>
      <c r="C1410" s="1">
        <f ca="1"/>
        <v>0</v>
      </c>
    </row>
    <row r="1411" spans="1:3" outlineLevel="1" x14ac:dyDescent="0.25">
      <c r="A1411" s="1" t="str">
        <v/>
      </c>
      <c r="B1411" s="1" t="str">
        <v>100340</v>
      </c>
      <c r="C1411" s="1">
        <f ca="1"/>
        <v>0</v>
      </c>
    </row>
    <row r="1412" spans="1:3" outlineLevel="1" x14ac:dyDescent="0.25">
      <c r="A1412" s="1" t="str">
        <v/>
      </c>
      <c r="B1412" s="1" t="str">
        <v>100350</v>
      </c>
      <c r="C1412" s="1">
        <f ca="1"/>
        <v>0</v>
      </c>
    </row>
    <row r="1413" spans="1:3" outlineLevel="1" x14ac:dyDescent="0.25">
      <c r="A1413" s="1" t="str">
        <v/>
      </c>
      <c r="B1413" s="1" t="str">
        <v>100360</v>
      </c>
      <c r="C1413" s="1">
        <f ca="1"/>
        <v>0</v>
      </c>
    </row>
    <row r="1414" spans="1:3" outlineLevel="1" x14ac:dyDescent="0.25">
      <c r="A1414" s="1" t="str">
        <v/>
      </c>
      <c r="B1414" s="1" t="str">
        <v>110110</v>
      </c>
      <c r="C1414" s="1">
        <f ca="1"/>
        <v>0</v>
      </c>
    </row>
    <row r="1415" spans="1:3" outlineLevel="1" x14ac:dyDescent="0.25">
      <c r="A1415" s="1" t="str">
        <v/>
      </c>
      <c r="B1415" s="1" t="str">
        <v>110120</v>
      </c>
      <c r="C1415" s="1">
        <f ca="1"/>
        <v>0</v>
      </c>
    </row>
    <row r="1416" spans="1:3" outlineLevel="1" x14ac:dyDescent="0.25">
      <c r="A1416" s="1" t="str">
        <v/>
      </c>
      <c r="B1416" s="1" t="str">
        <v>110130</v>
      </c>
      <c r="C1416" s="1">
        <f ca="1"/>
        <v>0</v>
      </c>
    </row>
    <row r="1417" spans="1:3" outlineLevel="1" x14ac:dyDescent="0.25">
      <c r="A1417" s="1" t="str">
        <v/>
      </c>
      <c r="B1417" s="1" t="str">
        <v>110140</v>
      </c>
      <c r="C1417" s="1">
        <f ca="1"/>
        <v>0</v>
      </c>
    </row>
    <row r="1418" spans="1:3" outlineLevel="1" x14ac:dyDescent="0.25">
      <c r="A1418" s="1" t="str">
        <v/>
      </c>
      <c r="B1418" s="1" t="str">
        <v>110150</v>
      </c>
      <c r="C1418" s="1">
        <f ca="1"/>
        <v>0</v>
      </c>
    </row>
    <row r="1419" spans="1:3" outlineLevel="1" x14ac:dyDescent="0.25">
      <c r="A1419" s="1" t="str">
        <v/>
      </c>
      <c r="B1419" s="1" t="str">
        <v>110160</v>
      </c>
      <c r="C1419" s="1">
        <f ca="1"/>
        <v>0</v>
      </c>
    </row>
    <row r="1420" spans="1:3" outlineLevel="1" x14ac:dyDescent="0.25">
      <c r="A1420" s="1" t="str">
        <v/>
      </c>
      <c r="B1420" s="1" t="str">
        <v>110170</v>
      </c>
      <c r="C1420" s="1">
        <f ca="1"/>
        <v>0</v>
      </c>
    </row>
    <row r="1421" spans="1:3" outlineLevel="1" x14ac:dyDescent="0.25">
      <c r="A1421" s="1" t="str">
        <v/>
      </c>
      <c r="B1421" s="1" t="str">
        <v>110310</v>
      </c>
      <c r="C1421" s="1">
        <f ca="1"/>
        <v>0</v>
      </c>
    </row>
    <row r="1422" spans="1:3" outlineLevel="1" x14ac:dyDescent="0.25">
      <c r="A1422" s="1" t="str">
        <v/>
      </c>
      <c r="B1422" s="1" t="str">
        <v>110320</v>
      </c>
      <c r="C1422" s="1">
        <f ca="1"/>
        <v>0</v>
      </c>
    </row>
    <row r="1423" spans="1:3" outlineLevel="1" x14ac:dyDescent="0.25">
      <c r="A1423" s="1" t="str">
        <v/>
      </c>
      <c r="B1423" s="1" t="str">
        <v>110330</v>
      </c>
      <c r="C1423" s="1">
        <f ca="1"/>
        <v>0</v>
      </c>
    </row>
    <row r="1424" spans="1:3" outlineLevel="1" x14ac:dyDescent="0.25">
      <c r="A1424" s="1" t="str">
        <v/>
      </c>
      <c r="B1424" s="1" t="str">
        <v>110340</v>
      </c>
      <c r="C1424" s="1">
        <f ca="1"/>
        <v>0</v>
      </c>
    </row>
    <row r="1425" spans="1:3" outlineLevel="1" x14ac:dyDescent="0.25">
      <c r="A1425" s="1" t="str">
        <v/>
      </c>
      <c r="B1425" s="1" t="str">
        <v>110350</v>
      </c>
      <c r="C1425" s="1">
        <f ca="1"/>
        <v>0</v>
      </c>
    </row>
    <row r="1426" spans="1:3" outlineLevel="1" x14ac:dyDescent="0.25">
      <c r="A1426" s="1" t="str">
        <v/>
      </c>
      <c r="B1426" s="1" t="str">
        <v>110360</v>
      </c>
      <c r="C1426" s="1">
        <f ca="1"/>
        <v>0</v>
      </c>
    </row>
    <row r="1427" spans="1:3" outlineLevel="1" x14ac:dyDescent="0.25">
      <c r="A1427" s="1" t="str">
        <v/>
      </c>
      <c r="B1427" s="1" t="str">
        <v>112110</v>
      </c>
      <c r="C1427" s="1">
        <f ca="1"/>
        <v>0</v>
      </c>
    </row>
    <row r="1428" spans="1:3" outlineLevel="1" x14ac:dyDescent="0.25">
      <c r="A1428" s="1" t="str">
        <v/>
      </c>
      <c r="B1428" s="1" t="str">
        <v>112120</v>
      </c>
      <c r="C1428" s="1">
        <f ca="1"/>
        <v>0</v>
      </c>
    </row>
    <row r="1429" spans="1:3" outlineLevel="1" x14ac:dyDescent="0.25">
      <c r="A1429" s="1" t="str">
        <v/>
      </c>
      <c r="B1429" s="1" t="str">
        <v>112130</v>
      </c>
      <c r="C1429" s="1">
        <f ca="1"/>
        <v>0</v>
      </c>
    </row>
    <row r="1430" spans="1:3" outlineLevel="1" x14ac:dyDescent="0.25">
      <c r="A1430" s="1" t="str">
        <v/>
      </c>
      <c r="B1430" s="1" t="str">
        <v>112140</v>
      </c>
      <c r="C1430" s="1">
        <f ca="1"/>
        <v>0</v>
      </c>
    </row>
    <row r="1431" spans="1:3" outlineLevel="1" x14ac:dyDescent="0.25">
      <c r="A1431" s="1" t="str">
        <v/>
      </c>
      <c r="B1431" s="1" t="str">
        <v>112150</v>
      </c>
      <c r="C1431" s="1">
        <f ca="1"/>
        <v>0</v>
      </c>
    </row>
    <row r="1432" spans="1:3" outlineLevel="1" x14ac:dyDescent="0.25">
      <c r="A1432" s="1" t="str">
        <v/>
      </c>
      <c r="B1432" s="1" t="str">
        <v>112160</v>
      </c>
      <c r="C1432" s="1">
        <f ca="1"/>
        <v>0</v>
      </c>
    </row>
    <row r="1433" spans="1:3" outlineLevel="1" x14ac:dyDescent="0.25">
      <c r="A1433" s="1" t="str">
        <v/>
      </c>
      <c r="B1433" s="1" t="str">
        <v>112170</v>
      </c>
      <c r="C1433" s="1">
        <f ca="1"/>
        <v>0</v>
      </c>
    </row>
    <row r="1434" spans="1:3" outlineLevel="1" x14ac:dyDescent="0.25">
      <c r="A1434" s="1" t="str">
        <v/>
      </c>
      <c r="B1434" s="1" t="str">
        <v>112310</v>
      </c>
      <c r="C1434" s="1">
        <f ca="1"/>
        <v>0</v>
      </c>
    </row>
    <row r="1435" spans="1:3" outlineLevel="1" x14ac:dyDescent="0.25">
      <c r="A1435" s="1" t="str">
        <v/>
      </c>
      <c r="B1435" s="1" t="str">
        <v>112320</v>
      </c>
      <c r="C1435" s="1">
        <f ca="1"/>
        <v>0</v>
      </c>
    </row>
    <row r="1436" spans="1:3" outlineLevel="1" x14ac:dyDescent="0.25">
      <c r="A1436" s="1" t="str">
        <v/>
      </c>
      <c r="B1436" s="1" t="str">
        <v>112330</v>
      </c>
      <c r="C1436" s="1">
        <f ca="1"/>
        <v>0</v>
      </c>
    </row>
    <row r="1437" spans="1:3" outlineLevel="1" x14ac:dyDescent="0.25">
      <c r="A1437" s="1" t="str">
        <v/>
      </c>
      <c r="B1437" s="1" t="str">
        <v>112340</v>
      </c>
      <c r="C1437" s="1">
        <f ca="1"/>
        <v>0</v>
      </c>
    </row>
    <row r="1438" spans="1:3" outlineLevel="1" x14ac:dyDescent="0.25">
      <c r="A1438" s="1" t="str">
        <v/>
      </c>
      <c r="B1438" s="1" t="str">
        <v>112350</v>
      </c>
      <c r="C1438" s="1">
        <f ca="1"/>
        <v>0</v>
      </c>
    </row>
    <row r="1439" spans="1:3" outlineLevel="1" x14ac:dyDescent="0.25">
      <c r="A1439" s="1" t="str">
        <v/>
      </c>
      <c r="B1439" s="1" t="str">
        <v>112360</v>
      </c>
      <c r="C1439" s="1">
        <f ca="1"/>
        <v>0</v>
      </c>
    </row>
    <row r="1440" spans="1:3" outlineLevel="1" x14ac:dyDescent="0.25">
      <c r="A1440" s="1" t="str">
        <v/>
      </c>
      <c r="B1440" s="1" t="str">
        <v>130110</v>
      </c>
      <c r="C1440" s="1">
        <f ca="1"/>
        <v>0</v>
      </c>
    </row>
    <row r="1441" spans="1:3" outlineLevel="1" x14ac:dyDescent="0.25">
      <c r="A1441" s="1" t="str">
        <v/>
      </c>
      <c r="B1441" s="1" t="str">
        <v>130120</v>
      </c>
      <c r="C1441" s="1">
        <f ca="1"/>
        <v>0</v>
      </c>
    </row>
    <row r="1442" spans="1:3" outlineLevel="1" x14ac:dyDescent="0.25">
      <c r="A1442" s="1" t="str">
        <v/>
      </c>
      <c r="B1442" s="1" t="str">
        <v>130130</v>
      </c>
      <c r="C1442" s="1">
        <f ca="1"/>
        <v>0</v>
      </c>
    </row>
    <row r="1443" spans="1:3" outlineLevel="1" x14ac:dyDescent="0.25">
      <c r="A1443" s="1" t="str">
        <v/>
      </c>
      <c r="B1443" s="1" t="str">
        <v>130140</v>
      </c>
      <c r="C1443" s="1">
        <f ca="1"/>
        <v>0</v>
      </c>
    </row>
    <row r="1444" spans="1:3" outlineLevel="1" x14ac:dyDescent="0.25">
      <c r="A1444" s="1" t="str">
        <v/>
      </c>
      <c r="B1444" s="1" t="str">
        <v>130150</v>
      </c>
      <c r="C1444" s="1">
        <f ca="1"/>
        <v>0</v>
      </c>
    </row>
    <row r="1445" spans="1:3" outlineLevel="1" x14ac:dyDescent="0.25">
      <c r="A1445" s="1" t="str">
        <v/>
      </c>
      <c r="B1445" s="1" t="str">
        <v>130160</v>
      </c>
      <c r="C1445" s="1">
        <f ca="1"/>
        <v>0</v>
      </c>
    </row>
    <row r="1446" spans="1:3" outlineLevel="1" x14ac:dyDescent="0.25">
      <c r="A1446" s="1" t="str">
        <v/>
      </c>
      <c r="B1446" s="1" t="str">
        <v>130170</v>
      </c>
      <c r="C1446" s="1">
        <f ca="1"/>
        <v>0</v>
      </c>
    </row>
    <row r="1447" spans="1:3" outlineLevel="1" x14ac:dyDescent="0.25">
      <c r="A1447" s="1" t="str">
        <v/>
      </c>
      <c r="B1447" s="1" t="str">
        <v>130310</v>
      </c>
      <c r="C1447" s="1">
        <f ca="1"/>
        <v>0</v>
      </c>
    </row>
    <row r="1448" spans="1:3" outlineLevel="1" x14ac:dyDescent="0.25">
      <c r="A1448" s="1" t="str">
        <v/>
      </c>
      <c r="B1448" s="1" t="str">
        <v>130320</v>
      </c>
      <c r="C1448" s="1">
        <f ca="1"/>
        <v>0</v>
      </c>
    </row>
    <row r="1449" spans="1:3" outlineLevel="1" x14ac:dyDescent="0.25">
      <c r="A1449" s="1" t="str">
        <v/>
      </c>
      <c r="B1449" s="1" t="str">
        <v>130330</v>
      </c>
      <c r="C1449" s="1">
        <f ca="1"/>
        <v>0</v>
      </c>
    </row>
    <row r="1450" spans="1:3" outlineLevel="1" x14ac:dyDescent="0.25">
      <c r="A1450" s="1" t="str">
        <v/>
      </c>
      <c r="B1450" s="1" t="str">
        <v>130340</v>
      </c>
      <c r="C1450" s="1">
        <f ca="1"/>
        <v>0</v>
      </c>
    </row>
    <row r="1451" spans="1:3" outlineLevel="1" x14ac:dyDescent="0.25">
      <c r="A1451" s="1" t="str">
        <v/>
      </c>
      <c r="B1451" s="1" t="str">
        <v>130350</v>
      </c>
      <c r="C1451" s="1">
        <f ca="1"/>
        <v>0</v>
      </c>
    </row>
    <row r="1452" spans="1:3" outlineLevel="1" x14ac:dyDescent="0.25">
      <c r="A1452" s="1" t="str">
        <v/>
      </c>
      <c r="B1452" s="1" t="str">
        <v>130360</v>
      </c>
      <c r="C1452" s="1">
        <f ca="1"/>
        <v>0</v>
      </c>
    </row>
    <row r="1453" spans="1:3" outlineLevel="1" x14ac:dyDescent="0.25">
      <c r="A1453" s="1" t="str">
        <v/>
      </c>
      <c r="B1453" s="1" t="str">
        <v>132110</v>
      </c>
      <c r="C1453" s="1">
        <f ca="1"/>
        <v>0</v>
      </c>
    </row>
    <row r="1454" spans="1:3" outlineLevel="1" x14ac:dyDescent="0.25">
      <c r="A1454" s="1" t="str">
        <v/>
      </c>
      <c r="B1454" s="1" t="str">
        <v>132120</v>
      </c>
      <c r="C1454" s="1">
        <f ca="1"/>
        <v>0</v>
      </c>
    </row>
    <row r="1455" spans="1:3" outlineLevel="1" x14ac:dyDescent="0.25">
      <c r="A1455" s="1" t="str">
        <v/>
      </c>
      <c r="B1455" s="1" t="str">
        <v>132130</v>
      </c>
      <c r="C1455" s="1">
        <f ca="1"/>
        <v>0</v>
      </c>
    </row>
    <row r="1456" spans="1:3" outlineLevel="1" x14ac:dyDescent="0.25">
      <c r="A1456" s="1" t="str">
        <v/>
      </c>
      <c r="B1456" s="1" t="str">
        <v>132140</v>
      </c>
      <c r="C1456" s="1">
        <f ca="1"/>
        <v>0</v>
      </c>
    </row>
    <row r="1457" spans="1:3" outlineLevel="1" x14ac:dyDescent="0.25">
      <c r="A1457" s="1" t="str">
        <v/>
      </c>
      <c r="B1457" s="1" t="str">
        <v>132150</v>
      </c>
      <c r="C1457" s="1">
        <f ca="1"/>
        <v>0</v>
      </c>
    </row>
    <row r="1458" spans="1:3" outlineLevel="1" x14ac:dyDescent="0.25">
      <c r="A1458" s="1" t="str">
        <v/>
      </c>
      <c r="B1458" s="1" t="str">
        <v>132160</v>
      </c>
      <c r="C1458" s="1">
        <f ca="1"/>
        <v>0</v>
      </c>
    </row>
    <row r="1459" spans="1:3" outlineLevel="1" x14ac:dyDescent="0.25">
      <c r="A1459" s="1" t="str">
        <v/>
      </c>
      <c r="B1459" s="1" t="str">
        <v>132170</v>
      </c>
      <c r="C1459" s="1">
        <f ca="1"/>
        <v>0</v>
      </c>
    </row>
    <row r="1460" spans="1:3" outlineLevel="1" x14ac:dyDescent="0.25">
      <c r="A1460" s="1" t="str">
        <v/>
      </c>
      <c r="B1460" s="1" t="str">
        <v>132310</v>
      </c>
      <c r="C1460" s="1">
        <f ca="1"/>
        <v>0</v>
      </c>
    </row>
    <row r="1461" spans="1:3" outlineLevel="1" x14ac:dyDescent="0.25">
      <c r="A1461" s="1" t="str">
        <v/>
      </c>
      <c r="B1461" s="1" t="str">
        <v>132320</v>
      </c>
      <c r="C1461" s="1">
        <f ca="1"/>
        <v>0</v>
      </c>
    </row>
    <row r="1462" spans="1:3" outlineLevel="1" x14ac:dyDescent="0.25">
      <c r="A1462" s="1" t="str">
        <v/>
      </c>
      <c r="B1462" s="1" t="str">
        <v>132330</v>
      </c>
      <c r="C1462" s="1">
        <f ca="1"/>
        <v>0</v>
      </c>
    </row>
    <row r="1463" spans="1:3" outlineLevel="1" x14ac:dyDescent="0.25">
      <c r="A1463" s="1" t="str">
        <v/>
      </c>
      <c r="B1463" s="1" t="str">
        <v>132340</v>
      </c>
      <c r="C1463" s="1">
        <f ca="1"/>
        <v>0</v>
      </c>
    </row>
    <row r="1464" spans="1:3" outlineLevel="1" x14ac:dyDescent="0.25">
      <c r="A1464" s="1" t="str">
        <v/>
      </c>
      <c r="B1464" s="1" t="str">
        <v>132350</v>
      </c>
      <c r="C1464" s="1">
        <f ca="1"/>
        <v>0</v>
      </c>
    </row>
    <row r="1465" spans="1:3" outlineLevel="1" x14ac:dyDescent="0.25">
      <c r="A1465" s="1" t="str">
        <v/>
      </c>
      <c r="B1465" s="1" t="str">
        <v>132360</v>
      </c>
      <c r="C1465" s="1">
        <f ca="1"/>
        <v>0</v>
      </c>
    </row>
    <row r="1466" spans="1:3" outlineLevel="1" x14ac:dyDescent="0.25">
      <c r="A1466" s="1" t="str">
        <v/>
      </c>
      <c r="B1466" s="1" t="str">
        <v>133110</v>
      </c>
      <c r="C1466" s="1">
        <f ca="1"/>
        <v>0</v>
      </c>
    </row>
    <row r="1467" spans="1:3" outlineLevel="1" x14ac:dyDescent="0.25">
      <c r="A1467" s="1" t="str">
        <v/>
      </c>
      <c r="B1467" s="1" t="str">
        <v>133120</v>
      </c>
      <c r="C1467" s="1">
        <f ca="1"/>
        <v>0</v>
      </c>
    </row>
    <row r="1468" spans="1:3" outlineLevel="1" x14ac:dyDescent="0.25">
      <c r="A1468" s="1" t="str">
        <v/>
      </c>
      <c r="B1468" s="1" t="str">
        <v>133130</v>
      </c>
      <c r="C1468" s="1">
        <f ca="1"/>
        <v>0</v>
      </c>
    </row>
    <row r="1469" spans="1:3" outlineLevel="1" x14ac:dyDescent="0.25">
      <c r="A1469" s="1" t="str">
        <v/>
      </c>
      <c r="B1469" s="1" t="str">
        <v>133140</v>
      </c>
      <c r="C1469" s="1">
        <f ca="1"/>
        <v>0</v>
      </c>
    </row>
    <row r="1470" spans="1:3" outlineLevel="1" x14ac:dyDescent="0.25">
      <c r="A1470" s="1" t="str">
        <v/>
      </c>
      <c r="B1470" s="1" t="str">
        <v>133150</v>
      </c>
      <c r="C1470" s="1">
        <f ca="1"/>
        <v>0</v>
      </c>
    </row>
    <row r="1471" spans="1:3" outlineLevel="1" x14ac:dyDescent="0.25">
      <c r="A1471" s="1" t="str">
        <v/>
      </c>
      <c r="B1471" s="1" t="str">
        <v>133160</v>
      </c>
      <c r="C1471" s="1">
        <f ca="1"/>
        <v>0</v>
      </c>
    </row>
    <row r="1472" spans="1:3" outlineLevel="1" x14ac:dyDescent="0.25">
      <c r="A1472" s="1" t="str">
        <v/>
      </c>
      <c r="B1472" s="1" t="str">
        <v>133170</v>
      </c>
      <c r="C1472" s="1">
        <f ca="1"/>
        <v>0</v>
      </c>
    </row>
    <row r="1473" spans="1:3" outlineLevel="1" x14ac:dyDescent="0.25">
      <c r="A1473" s="1" t="str">
        <v/>
      </c>
      <c r="B1473" s="1" t="str">
        <v>133310</v>
      </c>
      <c r="C1473" s="1">
        <f ca="1"/>
        <v>0</v>
      </c>
    </row>
    <row r="1474" spans="1:3" outlineLevel="1" x14ac:dyDescent="0.25">
      <c r="A1474" s="1" t="str">
        <v/>
      </c>
      <c r="B1474" s="1" t="str">
        <v>133320</v>
      </c>
      <c r="C1474" s="1">
        <f ca="1"/>
        <v>0</v>
      </c>
    </row>
    <row r="1475" spans="1:3" outlineLevel="1" x14ac:dyDescent="0.25">
      <c r="A1475" s="1" t="str">
        <v/>
      </c>
      <c r="B1475" s="1" t="str">
        <v>133330</v>
      </c>
      <c r="C1475" s="1">
        <f ca="1"/>
        <v>0</v>
      </c>
    </row>
    <row r="1476" spans="1:3" outlineLevel="1" x14ac:dyDescent="0.25">
      <c r="A1476" s="1" t="str">
        <v/>
      </c>
      <c r="B1476" s="1" t="str">
        <v>133340</v>
      </c>
      <c r="C1476" s="1">
        <f ca="1"/>
        <v>0</v>
      </c>
    </row>
    <row r="1477" spans="1:3" outlineLevel="1" x14ac:dyDescent="0.25">
      <c r="A1477" s="1" t="str">
        <v/>
      </c>
      <c r="B1477" s="1" t="str">
        <v>133350</v>
      </c>
      <c r="C1477" s="1">
        <f ca="1"/>
        <v>0</v>
      </c>
    </row>
    <row r="1478" spans="1:3" outlineLevel="1" x14ac:dyDescent="0.25">
      <c r="A1478" s="1" t="str">
        <v/>
      </c>
      <c r="B1478" s="1" t="str">
        <v>133360</v>
      </c>
      <c r="C1478" s="1">
        <f ca="1"/>
        <v>0</v>
      </c>
    </row>
    <row r="1479" spans="1:3" outlineLevel="1" x14ac:dyDescent="0.25"/>
    <row r="1480" spans="1:3" outlineLevel="1" x14ac:dyDescent="0.25"/>
    <row r="1481" spans="1:3" outlineLevel="1" x14ac:dyDescent="0.25"/>
    <row r="1482" spans="1:3" outlineLevel="1" x14ac:dyDescent="0.25"/>
    <row r="1483" spans="1:3" outlineLevel="1" x14ac:dyDescent="0.25"/>
    <row r="1484" spans="1:3" outlineLevel="1" x14ac:dyDescent="0.25"/>
    <row r="1485" spans="1:3" outlineLevel="1" x14ac:dyDescent="0.25"/>
    <row r="1486" spans="1:3" outlineLevel="1" x14ac:dyDescent="0.25"/>
    <row r="1487" spans="1:3" outlineLevel="1" x14ac:dyDescent="0.25"/>
    <row r="1488" spans="1:3" outlineLevel="1" x14ac:dyDescent="0.25"/>
    <row r="1489" outlineLevel="1" x14ac:dyDescent="0.25"/>
    <row r="1490" outlineLevel="1" x14ac:dyDescent="0.25"/>
    <row r="1491" outlineLevel="1" x14ac:dyDescent="0.25"/>
    <row r="1492" outlineLevel="1" x14ac:dyDescent="0.25"/>
    <row r="1493" outlineLevel="1" x14ac:dyDescent="0.25"/>
    <row r="1494" outlineLevel="1" x14ac:dyDescent="0.25"/>
    <row r="1495" outlineLevel="1" x14ac:dyDescent="0.25"/>
    <row r="1496" outlineLevel="1" x14ac:dyDescent="0.25"/>
    <row r="1497" outlineLevel="1" x14ac:dyDescent="0.25"/>
    <row r="1498" outlineLevel="1" x14ac:dyDescent="0.25"/>
    <row r="1499" outlineLevel="1" x14ac:dyDescent="0.25"/>
    <row r="1500" outlineLevel="1" x14ac:dyDescent="0.25"/>
    <row r="1501" outlineLevel="1" x14ac:dyDescent="0.25"/>
    <row r="1502" outlineLevel="1" x14ac:dyDescent="0.25"/>
    <row r="1503" outlineLevel="1" x14ac:dyDescent="0.25"/>
    <row r="1504" outlineLevel="1" x14ac:dyDescent="0.25"/>
    <row r="1505" outlineLevel="1" x14ac:dyDescent="0.25"/>
    <row r="1506" outlineLevel="1" x14ac:dyDescent="0.25"/>
    <row r="1507" outlineLevel="1" x14ac:dyDescent="0.25"/>
    <row r="1508" outlineLevel="1" x14ac:dyDescent="0.25"/>
    <row r="1509" outlineLevel="1" x14ac:dyDescent="0.25"/>
    <row r="1510" outlineLevel="1" x14ac:dyDescent="0.25"/>
    <row r="1511" outlineLevel="1" x14ac:dyDescent="0.25"/>
    <row r="1512" outlineLevel="1" x14ac:dyDescent="0.25"/>
    <row r="1513" outlineLevel="1" x14ac:dyDescent="0.25"/>
    <row r="1514" outlineLevel="1" x14ac:dyDescent="0.25"/>
    <row r="1515" outlineLevel="1" x14ac:dyDescent="0.25"/>
    <row r="1516" outlineLevel="1" x14ac:dyDescent="0.25"/>
    <row r="1517" outlineLevel="1" x14ac:dyDescent="0.25"/>
    <row r="1518" outlineLevel="1" x14ac:dyDescent="0.25"/>
    <row r="1519" outlineLevel="1" x14ac:dyDescent="0.25"/>
    <row r="1520" outlineLevel="1" x14ac:dyDescent="0.25"/>
    <row r="1521" outlineLevel="1" x14ac:dyDescent="0.25"/>
    <row r="1522" outlineLevel="1" x14ac:dyDescent="0.25"/>
    <row r="1523" outlineLevel="1" x14ac:dyDescent="0.25"/>
    <row r="1524" outlineLevel="1" x14ac:dyDescent="0.25"/>
    <row r="1525" outlineLevel="1" x14ac:dyDescent="0.25"/>
    <row r="1526" outlineLevel="1" x14ac:dyDescent="0.25"/>
    <row r="1527" outlineLevel="1" x14ac:dyDescent="0.25"/>
    <row r="1528" outlineLevel="1" x14ac:dyDescent="0.25"/>
    <row r="1529" outlineLevel="1" x14ac:dyDescent="0.25"/>
    <row r="1530" outlineLevel="1" x14ac:dyDescent="0.25"/>
    <row r="1531" outlineLevel="1" x14ac:dyDescent="0.25"/>
    <row r="1532" outlineLevel="1" x14ac:dyDescent="0.25"/>
    <row r="1533" outlineLevel="1" x14ac:dyDescent="0.25"/>
    <row r="1534" outlineLevel="1" x14ac:dyDescent="0.25"/>
    <row r="1535" outlineLevel="1" x14ac:dyDescent="0.25"/>
    <row r="1536" outlineLevel="1" x14ac:dyDescent="0.25"/>
    <row r="1537" outlineLevel="1" x14ac:dyDescent="0.25"/>
    <row r="1538" outlineLevel="1" x14ac:dyDescent="0.25"/>
    <row r="1539" outlineLevel="1" x14ac:dyDescent="0.25"/>
    <row r="1540" outlineLevel="1" x14ac:dyDescent="0.25"/>
    <row r="1541" outlineLevel="1" x14ac:dyDescent="0.25"/>
    <row r="1542" outlineLevel="1" x14ac:dyDescent="0.25"/>
    <row r="1543" outlineLevel="1" x14ac:dyDescent="0.25"/>
    <row r="1544" outlineLevel="1" x14ac:dyDescent="0.25"/>
    <row r="1545" outlineLevel="1" x14ac:dyDescent="0.25"/>
    <row r="1546" outlineLevel="1" x14ac:dyDescent="0.25"/>
    <row r="1547" outlineLevel="1" x14ac:dyDescent="0.25"/>
    <row r="1548" outlineLevel="1" x14ac:dyDescent="0.25"/>
    <row r="1549" outlineLevel="1" x14ac:dyDescent="0.25"/>
    <row r="1550" outlineLevel="1" x14ac:dyDescent="0.25"/>
    <row r="1551" outlineLevel="1" x14ac:dyDescent="0.25"/>
    <row r="1552" outlineLevel="1" x14ac:dyDescent="0.25"/>
    <row r="1553" outlineLevel="1" x14ac:dyDescent="0.25"/>
    <row r="1554" outlineLevel="1" x14ac:dyDescent="0.25"/>
    <row r="1555" outlineLevel="1" x14ac:dyDescent="0.25"/>
    <row r="1556" outlineLevel="1" x14ac:dyDescent="0.25"/>
    <row r="1557" outlineLevel="1" x14ac:dyDescent="0.25"/>
    <row r="1558" outlineLevel="1" x14ac:dyDescent="0.25"/>
    <row r="1559" outlineLevel="1" x14ac:dyDescent="0.25"/>
    <row r="1560" outlineLevel="1" x14ac:dyDescent="0.25"/>
    <row r="1561" outlineLevel="1" x14ac:dyDescent="0.25"/>
    <row r="1562" outlineLevel="1" x14ac:dyDescent="0.25"/>
    <row r="1563" outlineLevel="1" x14ac:dyDescent="0.25"/>
    <row r="1564" outlineLevel="1" x14ac:dyDescent="0.25"/>
    <row r="1565" outlineLevel="1" x14ac:dyDescent="0.25"/>
    <row r="1566" outlineLevel="1" x14ac:dyDescent="0.25"/>
    <row r="1567" outlineLevel="1" x14ac:dyDescent="0.25"/>
    <row r="1568" outlineLevel="1" x14ac:dyDescent="0.25"/>
    <row r="1569" outlineLevel="1" x14ac:dyDescent="0.25"/>
    <row r="1570" outlineLevel="1" x14ac:dyDescent="0.25"/>
    <row r="1571" outlineLevel="1" x14ac:dyDescent="0.25"/>
    <row r="1572" outlineLevel="1" x14ac:dyDescent="0.25"/>
    <row r="1573" outlineLevel="1" x14ac:dyDescent="0.25"/>
    <row r="1574" outlineLevel="1" x14ac:dyDescent="0.25"/>
    <row r="1575" outlineLevel="1" x14ac:dyDescent="0.25"/>
    <row r="1576" outlineLevel="1" x14ac:dyDescent="0.25"/>
    <row r="1577" outlineLevel="1" x14ac:dyDescent="0.25"/>
    <row r="1578" outlineLevel="1" x14ac:dyDescent="0.25"/>
    <row r="1579" outlineLevel="1" x14ac:dyDescent="0.25"/>
    <row r="1580" outlineLevel="1" x14ac:dyDescent="0.25"/>
    <row r="1581" outlineLevel="1" x14ac:dyDescent="0.25"/>
    <row r="1582" outlineLevel="1" x14ac:dyDescent="0.25"/>
    <row r="1583" outlineLevel="1" x14ac:dyDescent="0.25"/>
    <row r="1584" outlineLevel="1" x14ac:dyDescent="0.25"/>
    <row r="1585" outlineLevel="1" x14ac:dyDescent="0.25"/>
    <row r="1586" outlineLevel="1" x14ac:dyDescent="0.25"/>
    <row r="1587" outlineLevel="1" x14ac:dyDescent="0.25"/>
    <row r="1588" outlineLevel="1" x14ac:dyDescent="0.25"/>
    <row r="1589" outlineLevel="1" x14ac:dyDescent="0.25"/>
    <row r="1590" outlineLevel="1" x14ac:dyDescent="0.25"/>
    <row r="1591" outlineLevel="1" x14ac:dyDescent="0.25"/>
    <row r="1592" outlineLevel="1" x14ac:dyDescent="0.25"/>
    <row r="1593" outlineLevel="1" x14ac:dyDescent="0.25"/>
    <row r="1594" outlineLevel="1" x14ac:dyDescent="0.25"/>
    <row r="1595" outlineLevel="1" x14ac:dyDescent="0.25"/>
    <row r="1596" outlineLevel="1" x14ac:dyDescent="0.25"/>
    <row r="1597" outlineLevel="1" x14ac:dyDescent="0.25"/>
    <row r="1598" outlineLevel="1" x14ac:dyDescent="0.25"/>
    <row r="1599" outlineLevel="1" x14ac:dyDescent="0.25"/>
    <row r="1600" ht="15.75" outlineLevel="1" thickBot="1" x14ac:dyDescent="0.3"/>
    <row r="1601" spans="1:4" ht="15.75" thickTop="1" x14ac:dyDescent="0.25">
      <c r="A1601" s="68" t="str" cm="1">
        <f t="array" ref="A1601:A1678">IF(_xlfn.ANCHORARRAY(B1601)&lt;&gt;"",IFERROR(INDEX(used_companies,$D1601),""))</f>
        <v/>
      </c>
      <c r="B1601" s="68" t="str" cm="1">
        <f t="array" ref="B1601:B1678">used_accounts</f>
        <v>100110</v>
      </c>
      <c r="C1601" s="68" cm="1">
        <f t="array" aca="1" ref="C1601:C1678" ca="1">IF(_xlfn.ANCHORARRAY($A1601)&lt;&gt;"",SUMIFS(OFFSET(Corrections!$A$8:$A$1164,,MATCH(_xlfn.ANCHORARRAY($A1601),Corrections!$A$5:$AT$5,0)-1),Corrections!$B$8:$B$1164,VALUE(LEFT(_xlfn.ANCHORARRAY($B1601),3)),Corrections!$C$8:$C$1164,VALUE(RIGHT(_xlfn.ANCHORARRAY($B1601),3)),Corrections!$A$8:$A$1164,"X"),0)</f>
        <v>0</v>
      </c>
      <c r="D1601" s="67">
        <v>9</v>
      </c>
    </row>
    <row r="1602" spans="1:4" outlineLevel="1" x14ac:dyDescent="0.25">
      <c r="A1602" s="1" t="str">
        <v/>
      </c>
      <c r="B1602" s="1" t="str">
        <v>100120</v>
      </c>
      <c r="C1602" s="1">
        <f ca="1"/>
        <v>0</v>
      </c>
    </row>
    <row r="1603" spans="1:4" outlineLevel="1" x14ac:dyDescent="0.25">
      <c r="A1603" s="1" t="str">
        <v/>
      </c>
      <c r="B1603" s="1" t="str">
        <v>100130</v>
      </c>
      <c r="C1603" s="1">
        <f ca="1"/>
        <v>0</v>
      </c>
    </row>
    <row r="1604" spans="1:4" outlineLevel="1" x14ac:dyDescent="0.25">
      <c r="A1604" s="1" t="str">
        <v/>
      </c>
      <c r="B1604" s="1" t="str">
        <v>100140</v>
      </c>
      <c r="C1604" s="1">
        <f ca="1"/>
        <v>0</v>
      </c>
    </row>
    <row r="1605" spans="1:4" outlineLevel="1" x14ac:dyDescent="0.25">
      <c r="A1605" s="1" t="str">
        <v/>
      </c>
      <c r="B1605" s="1" t="str">
        <v>100150</v>
      </c>
      <c r="C1605" s="1">
        <f ca="1"/>
        <v>0</v>
      </c>
    </row>
    <row r="1606" spans="1:4" outlineLevel="1" x14ac:dyDescent="0.25">
      <c r="A1606" s="1" t="str">
        <v/>
      </c>
      <c r="B1606" s="1" t="str">
        <v>100160</v>
      </c>
      <c r="C1606" s="1">
        <f ca="1"/>
        <v>0</v>
      </c>
    </row>
    <row r="1607" spans="1:4" outlineLevel="1" x14ac:dyDescent="0.25">
      <c r="A1607" s="1" t="str">
        <v/>
      </c>
      <c r="B1607" s="1" t="str">
        <v>100170</v>
      </c>
      <c r="C1607" s="1">
        <f ca="1"/>
        <v>0</v>
      </c>
    </row>
    <row r="1608" spans="1:4" outlineLevel="1" x14ac:dyDescent="0.25">
      <c r="A1608" s="1" t="str">
        <v/>
      </c>
      <c r="B1608" s="1" t="str">
        <v>100310</v>
      </c>
      <c r="C1608" s="1">
        <f ca="1"/>
        <v>0</v>
      </c>
    </row>
    <row r="1609" spans="1:4" outlineLevel="1" x14ac:dyDescent="0.25">
      <c r="A1609" s="1" t="str">
        <v/>
      </c>
      <c r="B1609" s="1" t="str">
        <v>100320</v>
      </c>
      <c r="C1609" s="1">
        <f ca="1"/>
        <v>0</v>
      </c>
    </row>
    <row r="1610" spans="1:4" outlineLevel="1" x14ac:dyDescent="0.25">
      <c r="A1610" s="1" t="str">
        <v/>
      </c>
      <c r="B1610" s="1" t="str">
        <v>100330</v>
      </c>
      <c r="C1610" s="1">
        <f ca="1"/>
        <v>0</v>
      </c>
    </row>
    <row r="1611" spans="1:4" outlineLevel="1" x14ac:dyDescent="0.25">
      <c r="A1611" s="1" t="str">
        <v/>
      </c>
      <c r="B1611" s="1" t="str">
        <v>100340</v>
      </c>
      <c r="C1611" s="1">
        <f ca="1"/>
        <v>0</v>
      </c>
    </row>
    <row r="1612" spans="1:4" outlineLevel="1" x14ac:dyDescent="0.25">
      <c r="A1612" s="1" t="str">
        <v/>
      </c>
      <c r="B1612" s="1" t="str">
        <v>100350</v>
      </c>
      <c r="C1612" s="1">
        <f ca="1"/>
        <v>0</v>
      </c>
    </row>
    <row r="1613" spans="1:4" outlineLevel="1" x14ac:dyDescent="0.25">
      <c r="A1613" s="1" t="str">
        <v/>
      </c>
      <c r="B1613" s="1" t="str">
        <v>100360</v>
      </c>
      <c r="C1613" s="1">
        <f ca="1"/>
        <v>0</v>
      </c>
    </row>
    <row r="1614" spans="1:4" outlineLevel="1" x14ac:dyDescent="0.25">
      <c r="A1614" s="1" t="str">
        <v/>
      </c>
      <c r="B1614" s="1" t="str">
        <v>110110</v>
      </c>
      <c r="C1614" s="1">
        <f ca="1"/>
        <v>0</v>
      </c>
    </row>
    <row r="1615" spans="1:4" outlineLevel="1" x14ac:dyDescent="0.25">
      <c r="A1615" s="1" t="str">
        <v/>
      </c>
      <c r="B1615" s="1" t="str">
        <v>110120</v>
      </c>
      <c r="C1615" s="1">
        <f ca="1"/>
        <v>0</v>
      </c>
    </row>
    <row r="1616" spans="1:4" outlineLevel="1" x14ac:dyDescent="0.25">
      <c r="A1616" s="1" t="str">
        <v/>
      </c>
      <c r="B1616" s="1" t="str">
        <v>110130</v>
      </c>
      <c r="C1616" s="1">
        <f ca="1"/>
        <v>0</v>
      </c>
    </row>
    <row r="1617" spans="1:3" outlineLevel="1" x14ac:dyDescent="0.25">
      <c r="A1617" s="1" t="str">
        <v/>
      </c>
      <c r="B1617" s="1" t="str">
        <v>110140</v>
      </c>
      <c r="C1617" s="1">
        <f ca="1"/>
        <v>0</v>
      </c>
    </row>
    <row r="1618" spans="1:3" outlineLevel="1" x14ac:dyDescent="0.25">
      <c r="A1618" s="1" t="str">
        <v/>
      </c>
      <c r="B1618" s="1" t="str">
        <v>110150</v>
      </c>
      <c r="C1618" s="1">
        <f ca="1"/>
        <v>0</v>
      </c>
    </row>
    <row r="1619" spans="1:3" outlineLevel="1" x14ac:dyDescent="0.25">
      <c r="A1619" s="1" t="str">
        <v/>
      </c>
      <c r="B1619" s="1" t="str">
        <v>110160</v>
      </c>
      <c r="C1619" s="1">
        <f ca="1"/>
        <v>0</v>
      </c>
    </row>
    <row r="1620" spans="1:3" outlineLevel="1" x14ac:dyDescent="0.25">
      <c r="A1620" s="1" t="str">
        <v/>
      </c>
      <c r="B1620" s="1" t="str">
        <v>110170</v>
      </c>
      <c r="C1620" s="1">
        <f ca="1"/>
        <v>0</v>
      </c>
    </row>
    <row r="1621" spans="1:3" outlineLevel="1" x14ac:dyDescent="0.25">
      <c r="A1621" s="1" t="str">
        <v/>
      </c>
      <c r="B1621" s="1" t="str">
        <v>110310</v>
      </c>
      <c r="C1621" s="1">
        <f ca="1"/>
        <v>0</v>
      </c>
    </row>
    <row r="1622" spans="1:3" outlineLevel="1" x14ac:dyDescent="0.25">
      <c r="A1622" s="1" t="str">
        <v/>
      </c>
      <c r="B1622" s="1" t="str">
        <v>110320</v>
      </c>
      <c r="C1622" s="1">
        <f ca="1"/>
        <v>0</v>
      </c>
    </row>
    <row r="1623" spans="1:3" outlineLevel="1" x14ac:dyDescent="0.25">
      <c r="A1623" s="1" t="str">
        <v/>
      </c>
      <c r="B1623" s="1" t="str">
        <v>110330</v>
      </c>
      <c r="C1623" s="1">
        <f ca="1"/>
        <v>0</v>
      </c>
    </row>
    <row r="1624" spans="1:3" outlineLevel="1" x14ac:dyDescent="0.25">
      <c r="A1624" s="1" t="str">
        <v/>
      </c>
      <c r="B1624" s="1" t="str">
        <v>110340</v>
      </c>
      <c r="C1624" s="1">
        <f ca="1"/>
        <v>0</v>
      </c>
    </row>
    <row r="1625" spans="1:3" outlineLevel="1" x14ac:dyDescent="0.25">
      <c r="A1625" s="1" t="str">
        <v/>
      </c>
      <c r="B1625" s="1" t="str">
        <v>110350</v>
      </c>
      <c r="C1625" s="1">
        <f ca="1"/>
        <v>0</v>
      </c>
    </row>
    <row r="1626" spans="1:3" outlineLevel="1" x14ac:dyDescent="0.25">
      <c r="A1626" s="1" t="str">
        <v/>
      </c>
      <c r="B1626" s="1" t="str">
        <v>110360</v>
      </c>
      <c r="C1626" s="1">
        <f ca="1"/>
        <v>0</v>
      </c>
    </row>
    <row r="1627" spans="1:3" outlineLevel="1" x14ac:dyDescent="0.25">
      <c r="A1627" s="1" t="str">
        <v/>
      </c>
      <c r="B1627" s="1" t="str">
        <v>112110</v>
      </c>
      <c r="C1627" s="1">
        <f ca="1"/>
        <v>0</v>
      </c>
    </row>
    <row r="1628" spans="1:3" outlineLevel="1" x14ac:dyDescent="0.25">
      <c r="A1628" s="1" t="str">
        <v/>
      </c>
      <c r="B1628" s="1" t="str">
        <v>112120</v>
      </c>
      <c r="C1628" s="1">
        <f ca="1"/>
        <v>0</v>
      </c>
    </row>
    <row r="1629" spans="1:3" outlineLevel="1" x14ac:dyDescent="0.25">
      <c r="A1629" s="1" t="str">
        <v/>
      </c>
      <c r="B1629" s="1" t="str">
        <v>112130</v>
      </c>
      <c r="C1629" s="1">
        <f ca="1"/>
        <v>0</v>
      </c>
    </row>
    <row r="1630" spans="1:3" outlineLevel="1" x14ac:dyDescent="0.25">
      <c r="A1630" s="1" t="str">
        <v/>
      </c>
      <c r="B1630" s="1" t="str">
        <v>112140</v>
      </c>
      <c r="C1630" s="1">
        <f ca="1"/>
        <v>0</v>
      </c>
    </row>
    <row r="1631" spans="1:3" outlineLevel="1" x14ac:dyDescent="0.25">
      <c r="A1631" s="1" t="str">
        <v/>
      </c>
      <c r="B1631" s="1" t="str">
        <v>112150</v>
      </c>
      <c r="C1631" s="1">
        <f ca="1"/>
        <v>0</v>
      </c>
    </row>
    <row r="1632" spans="1:3" outlineLevel="1" x14ac:dyDescent="0.25">
      <c r="A1632" s="1" t="str">
        <v/>
      </c>
      <c r="B1632" s="1" t="str">
        <v>112160</v>
      </c>
      <c r="C1632" s="1">
        <f ca="1"/>
        <v>0</v>
      </c>
    </row>
    <row r="1633" spans="1:3" outlineLevel="1" x14ac:dyDescent="0.25">
      <c r="A1633" s="1" t="str">
        <v/>
      </c>
      <c r="B1633" s="1" t="str">
        <v>112170</v>
      </c>
      <c r="C1633" s="1">
        <f ca="1"/>
        <v>0</v>
      </c>
    </row>
    <row r="1634" spans="1:3" outlineLevel="1" x14ac:dyDescent="0.25">
      <c r="A1634" s="1" t="str">
        <v/>
      </c>
      <c r="B1634" s="1" t="str">
        <v>112310</v>
      </c>
      <c r="C1634" s="1">
        <f ca="1"/>
        <v>0</v>
      </c>
    </row>
    <row r="1635" spans="1:3" outlineLevel="1" x14ac:dyDescent="0.25">
      <c r="A1635" s="1" t="str">
        <v/>
      </c>
      <c r="B1635" s="1" t="str">
        <v>112320</v>
      </c>
      <c r="C1635" s="1">
        <f ca="1"/>
        <v>0</v>
      </c>
    </row>
    <row r="1636" spans="1:3" outlineLevel="1" x14ac:dyDescent="0.25">
      <c r="A1636" s="1" t="str">
        <v/>
      </c>
      <c r="B1636" s="1" t="str">
        <v>112330</v>
      </c>
      <c r="C1636" s="1">
        <f ca="1"/>
        <v>0</v>
      </c>
    </row>
    <row r="1637" spans="1:3" outlineLevel="1" x14ac:dyDescent="0.25">
      <c r="A1637" s="1" t="str">
        <v/>
      </c>
      <c r="B1637" s="1" t="str">
        <v>112340</v>
      </c>
      <c r="C1637" s="1">
        <f ca="1"/>
        <v>0</v>
      </c>
    </row>
    <row r="1638" spans="1:3" outlineLevel="1" x14ac:dyDescent="0.25">
      <c r="A1638" s="1" t="str">
        <v/>
      </c>
      <c r="B1638" s="1" t="str">
        <v>112350</v>
      </c>
      <c r="C1638" s="1">
        <f ca="1"/>
        <v>0</v>
      </c>
    </row>
    <row r="1639" spans="1:3" outlineLevel="1" x14ac:dyDescent="0.25">
      <c r="A1639" s="1" t="str">
        <v/>
      </c>
      <c r="B1639" s="1" t="str">
        <v>112360</v>
      </c>
      <c r="C1639" s="1">
        <f ca="1"/>
        <v>0</v>
      </c>
    </row>
    <row r="1640" spans="1:3" outlineLevel="1" x14ac:dyDescent="0.25">
      <c r="A1640" s="1" t="str">
        <v/>
      </c>
      <c r="B1640" s="1" t="str">
        <v>130110</v>
      </c>
      <c r="C1640" s="1">
        <f ca="1"/>
        <v>0</v>
      </c>
    </row>
    <row r="1641" spans="1:3" outlineLevel="1" x14ac:dyDescent="0.25">
      <c r="A1641" s="1" t="str">
        <v/>
      </c>
      <c r="B1641" s="1" t="str">
        <v>130120</v>
      </c>
      <c r="C1641" s="1">
        <f ca="1"/>
        <v>0</v>
      </c>
    </row>
    <row r="1642" spans="1:3" outlineLevel="1" x14ac:dyDescent="0.25">
      <c r="A1642" s="1" t="str">
        <v/>
      </c>
      <c r="B1642" s="1" t="str">
        <v>130130</v>
      </c>
      <c r="C1642" s="1">
        <f ca="1"/>
        <v>0</v>
      </c>
    </row>
    <row r="1643" spans="1:3" outlineLevel="1" x14ac:dyDescent="0.25">
      <c r="A1643" s="1" t="str">
        <v/>
      </c>
      <c r="B1643" s="1" t="str">
        <v>130140</v>
      </c>
      <c r="C1643" s="1">
        <f ca="1"/>
        <v>0</v>
      </c>
    </row>
    <row r="1644" spans="1:3" outlineLevel="1" x14ac:dyDescent="0.25">
      <c r="A1644" s="1" t="str">
        <v/>
      </c>
      <c r="B1644" s="1" t="str">
        <v>130150</v>
      </c>
      <c r="C1644" s="1">
        <f ca="1"/>
        <v>0</v>
      </c>
    </row>
    <row r="1645" spans="1:3" outlineLevel="1" x14ac:dyDescent="0.25">
      <c r="A1645" s="1" t="str">
        <v/>
      </c>
      <c r="B1645" s="1" t="str">
        <v>130160</v>
      </c>
      <c r="C1645" s="1">
        <f ca="1"/>
        <v>0</v>
      </c>
    </row>
    <row r="1646" spans="1:3" outlineLevel="1" x14ac:dyDescent="0.25">
      <c r="A1646" s="1" t="str">
        <v/>
      </c>
      <c r="B1646" s="1" t="str">
        <v>130170</v>
      </c>
      <c r="C1646" s="1">
        <f ca="1"/>
        <v>0</v>
      </c>
    </row>
    <row r="1647" spans="1:3" outlineLevel="1" x14ac:dyDescent="0.25">
      <c r="A1647" s="1" t="str">
        <v/>
      </c>
      <c r="B1647" s="1" t="str">
        <v>130310</v>
      </c>
      <c r="C1647" s="1">
        <f ca="1"/>
        <v>0</v>
      </c>
    </row>
    <row r="1648" spans="1:3" outlineLevel="1" x14ac:dyDescent="0.25">
      <c r="A1648" s="1" t="str">
        <v/>
      </c>
      <c r="B1648" s="1" t="str">
        <v>130320</v>
      </c>
      <c r="C1648" s="1">
        <f ca="1"/>
        <v>0</v>
      </c>
    </row>
    <row r="1649" spans="1:3" outlineLevel="1" x14ac:dyDescent="0.25">
      <c r="A1649" s="1" t="str">
        <v/>
      </c>
      <c r="B1649" s="1" t="str">
        <v>130330</v>
      </c>
      <c r="C1649" s="1">
        <f ca="1"/>
        <v>0</v>
      </c>
    </row>
    <row r="1650" spans="1:3" outlineLevel="1" x14ac:dyDescent="0.25">
      <c r="A1650" s="1" t="str">
        <v/>
      </c>
      <c r="B1650" s="1" t="str">
        <v>130340</v>
      </c>
      <c r="C1650" s="1">
        <f ca="1"/>
        <v>0</v>
      </c>
    </row>
    <row r="1651" spans="1:3" outlineLevel="1" x14ac:dyDescent="0.25">
      <c r="A1651" s="1" t="str">
        <v/>
      </c>
      <c r="B1651" s="1" t="str">
        <v>130350</v>
      </c>
      <c r="C1651" s="1">
        <f ca="1"/>
        <v>0</v>
      </c>
    </row>
    <row r="1652" spans="1:3" outlineLevel="1" x14ac:dyDescent="0.25">
      <c r="A1652" s="1" t="str">
        <v/>
      </c>
      <c r="B1652" s="1" t="str">
        <v>130360</v>
      </c>
      <c r="C1652" s="1">
        <f ca="1"/>
        <v>0</v>
      </c>
    </row>
    <row r="1653" spans="1:3" outlineLevel="1" x14ac:dyDescent="0.25">
      <c r="A1653" s="1" t="str">
        <v/>
      </c>
      <c r="B1653" s="1" t="str">
        <v>132110</v>
      </c>
      <c r="C1653" s="1">
        <f ca="1"/>
        <v>0</v>
      </c>
    </row>
    <row r="1654" spans="1:3" outlineLevel="1" x14ac:dyDescent="0.25">
      <c r="A1654" s="1" t="str">
        <v/>
      </c>
      <c r="B1654" s="1" t="str">
        <v>132120</v>
      </c>
      <c r="C1654" s="1">
        <f ca="1"/>
        <v>0</v>
      </c>
    </row>
    <row r="1655" spans="1:3" outlineLevel="1" x14ac:dyDescent="0.25">
      <c r="A1655" s="1" t="str">
        <v/>
      </c>
      <c r="B1655" s="1" t="str">
        <v>132130</v>
      </c>
      <c r="C1655" s="1">
        <f ca="1"/>
        <v>0</v>
      </c>
    </row>
    <row r="1656" spans="1:3" outlineLevel="1" x14ac:dyDescent="0.25">
      <c r="A1656" s="1" t="str">
        <v/>
      </c>
      <c r="B1656" s="1" t="str">
        <v>132140</v>
      </c>
      <c r="C1656" s="1">
        <f ca="1"/>
        <v>0</v>
      </c>
    </row>
    <row r="1657" spans="1:3" outlineLevel="1" x14ac:dyDescent="0.25">
      <c r="A1657" s="1" t="str">
        <v/>
      </c>
      <c r="B1657" s="1" t="str">
        <v>132150</v>
      </c>
      <c r="C1657" s="1">
        <f ca="1"/>
        <v>0</v>
      </c>
    </row>
    <row r="1658" spans="1:3" outlineLevel="1" x14ac:dyDescent="0.25">
      <c r="A1658" s="1" t="str">
        <v/>
      </c>
      <c r="B1658" s="1" t="str">
        <v>132160</v>
      </c>
      <c r="C1658" s="1">
        <f ca="1"/>
        <v>0</v>
      </c>
    </row>
    <row r="1659" spans="1:3" outlineLevel="1" x14ac:dyDescent="0.25">
      <c r="A1659" s="1" t="str">
        <v/>
      </c>
      <c r="B1659" s="1" t="str">
        <v>132170</v>
      </c>
      <c r="C1659" s="1">
        <f ca="1"/>
        <v>0</v>
      </c>
    </row>
    <row r="1660" spans="1:3" outlineLevel="1" x14ac:dyDescent="0.25">
      <c r="A1660" s="1" t="str">
        <v/>
      </c>
      <c r="B1660" s="1" t="str">
        <v>132310</v>
      </c>
      <c r="C1660" s="1">
        <f ca="1"/>
        <v>0</v>
      </c>
    </row>
    <row r="1661" spans="1:3" outlineLevel="1" x14ac:dyDescent="0.25">
      <c r="A1661" s="1" t="str">
        <v/>
      </c>
      <c r="B1661" s="1" t="str">
        <v>132320</v>
      </c>
      <c r="C1661" s="1">
        <f ca="1"/>
        <v>0</v>
      </c>
    </row>
    <row r="1662" spans="1:3" outlineLevel="1" x14ac:dyDescent="0.25">
      <c r="A1662" s="1" t="str">
        <v/>
      </c>
      <c r="B1662" s="1" t="str">
        <v>132330</v>
      </c>
      <c r="C1662" s="1">
        <f ca="1"/>
        <v>0</v>
      </c>
    </row>
    <row r="1663" spans="1:3" outlineLevel="1" x14ac:dyDescent="0.25">
      <c r="A1663" s="1" t="str">
        <v/>
      </c>
      <c r="B1663" s="1" t="str">
        <v>132340</v>
      </c>
      <c r="C1663" s="1">
        <f ca="1"/>
        <v>0</v>
      </c>
    </row>
    <row r="1664" spans="1:3" outlineLevel="1" x14ac:dyDescent="0.25">
      <c r="A1664" s="1" t="str">
        <v/>
      </c>
      <c r="B1664" s="1" t="str">
        <v>132350</v>
      </c>
      <c r="C1664" s="1">
        <f ca="1"/>
        <v>0</v>
      </c>
    </row>
    <row r="1665" spans="1:3" outlineLevel="1" x14ac:dyDescent="0.25">
      <c r="A1665" s="1" t="str">
        <v/>
      </c>
      <c r="B1665" s="1" t="str">
        <v>132360</v>
      </c>
      <c r="C1665" s="1">
        <f ca="1"/>
        <v>0</v>
      </c>
    </row>
    <row r="1666" spans="1:3" outlineLevel="1" x14ac:dyDescent="0.25">
      <c r="A1666" s="1" t="str">
        <v/>
      </c>
      <c r="B1666" s="1" t="str">
        <v>133110</v>
      </c>
      <c r="C1666" s="1">
        <f ca="1"/>
        <v>0</v>
      </c>
    </row>
    <row r="1667" spans="1:3" outlineLevel="1" x14ac:dyDescent="0.25">
      <c r="A1667" s="1" t="str">
        <v/>
      </c>
      <c r="B1667" s="1" t="str">
        <v>133120</v>
      </c>
      <c r="C1667" s="1">
        <f ca="1"/>
        <v>0</v>
      </c>
    </row>
    <row r="1668" spans="1:3" outlineLevel="1" x14ac:dyDescent="0.25">
      <c r="A1668" s="1" t="str">
        <v/>
      </c>
      <c r="B1668" s="1" t="str">
        <v>133130</v>
      </c>
      <c r="C1668" s="1">
        <f ca="1"/>
        <v>0</v>
      </c>
    </row>
    <row r="1669" spans="1:3" outlineLevel="1" x14ac:dyDescent="0.25">
      <c r="A1669" s="1" t="str">
        <v/>
      </c>
      <c r="B1669" s="1" t="str">
        <v>133140</v>
      </c>
      <c r="C1669" s="1">
        <f ca="1"/>
        <v>0</v>
      </c>
    </row>
    <row r="1670" spans="1:3" outlineLevel="1" x14ac:dyDescent="0.25">
      <c r="A1670" s="1" t="str">
        <v/>
      </c>
      <c r="B1670" s="1" t="str">
        <v>133150</v>
      </c>
      <c r="C1670" s="1">
        <f ca="1"/>
        <v>0</v>
      </c>
    </row>
    <row r="1671" spans="1:3" outlineLevel="1" x14ac:dyDescent="0.25">
      <c r="A1671" s="1" t="str">
        <v/>
      </c>
      <c r="B1671" s="1" t="str">
        <v>133160</v>
      </c>
      <c r="C1671" s="1">
        <f ca="1"/>
        <v>0</v>
      </c>
    </row>
    <row r="1672" spans="1:3" outlineLevel="1" x14ac:dyDescent="0.25">
      <c r="A1672" s="1" t="str">
        <v/>
      </c>
      <c r="B1672" s="1" t="str">
        <v>133170</v>
      </c>
      <c r="C1672" s="1">
        <f ca="1"/>
        <v>0</v>
      </c>
    </row>
    <row r="1673" spans="1:3" outlineLevel="1" x14ac:dyDescent="0.25">
      <c r="A1673" s="1" t="str">
        <v/>
      </c>
      <c r="B1673" s="1" t="str">
        <v>133310</v>
      </c>
      <c r="C1673" s="1">
        <f ca="1"/>
        <v>0</v>
      </c>
    </row>
    <row r="1674" spans="1:3" outlineLevel="1" x14ac:dyDescent="0.25">
      <c r="A1674" s="1" t="str">
        <v/>
      </c>
      <c r="B1674" s="1" t="str">
        <v>133320</v>
      </c>
      <c r="C1674" s="1">
        <f ca="1"/>
        <v>0</v>
      </c>
    </row>
    <row r="1675" spans="1:3" outlineLevel="1" x14ac:dyDescent="0.25">
      <c r="A1675" s="1" t="str">
        <v/>
      </c>
      <c r="B1675" s="1" t="str">
        <v>133330</v>
      </c>
      <c r="C1675" s="1">
        <f ca="1"/>
        <v>0</v>
      </c>
    </row>
    <row r="1676" spans="1:3" outlineLevel="1" x14ac:dyDescent="0.25">
      <c r="A1676" s="1" t="str">
        <v/>
      </c>
      <c r="B1676" s="1" t="str">
        <v>133340</v>
      </c>
      <c r="C1676" s="1">
        <f ca="1"/>
        <v>0</v>
      </c>
    </row>
    <row r="1677" spans="1:3" outlineLevel="1" x14ac:dyDescent="0.25">
      <c r="A1677" s="1" t="str">
        <v/>
      </c>
      <c r="B1677" s="1" t="str">
        <v>133350</v>
      </c>
      <c r="C1677" s="1">
        <f ca="1"/>
        <v>0</v>
      </c>
    </row>
    <row r="1678" spans="1:3" outlineLevel="1" x14ac:dyDescent="0.25">
      <c r="A1678" s="1" t="str">
        <v/>
      </c>
      <c r="B1678" s="1" t="str">
        <v>133360</v>
      </c>
      <c r="C1678" s="1">
        <f ca="1"/>
        <v>0</v>
      </c>
    </row>
    <row r="1679" spans="1:3" outlineLevel="1" x14ac:dyDescent="0.25"/>
    <row r="1680" spans="1:3" outlineLevel="1" x14ac:dyDescent="0.25"/>
    <row r="1681" outlineLevel="1" x14ac:dyDescent="0.25"/>
    <row r="1682" outlineLevel="1" x14ac:dyDescent="0.25"/>
    <row r="1683" outlineLevel="1" x14ac:dyDescent="0.25"/>
    <row r="1684" outlineLevel="1" x14ac:dyDescent="0.25"/>
    <row r="1685" outlineLevel="1" x14ac:dyDescent="0.25"/>
    <row r="1686" outlineLevel="1" x14ac:dyDescent="0.25"/>
    <row r="1687" outlineLevel="1" x14ac:dyDescent="0.25"/>
    <row r="1688" outlineLevel="1" x14ac:dyDescent="0.25"/>
    <row r="1689" outlineLevel="1" x14ac:dyDescent="0.25"/>
    <row r="1690" outlineLevel="1" x14ac:dyDescent="0.25"/>
    <row r="1691" outlineLevel="1" x14ac:dyDescent="0.25"/>
    <row r="1692" outlineLevel="1" x14ac:dyDescent="0.25"/>
    <row r="1693" outlineLevel="1" x14ac:dyDescent="0.25"/>
    <row r="1694" outlineLevel="1" x14ac:dyDescent="0.25"/>
    <row r="1695" outlineLevel="1" x14ac:dyDescent="0.25"/>
    <row r="1696" outlineLevel="1" x14ac:dyDescent="0.25"/>
    <row r="1697" outlineLevel="1" x14ac:dyDescent="0.25"/>
    <row r="1698" outlineLevel="1" x14ac:dyDescent="0.25"/>
    <row r="1699" outlineLevel="1" x14ac:dyDescent="0.25"/>
    <row r="1700" outlineLevel="1" x14ac:dyDescent="0.25"/>
    <row r="1701" outlineLevel="1" x14ac:dyDescent="0.25"/>
    <row r="1702" outlineLevel="1" x14ac:dyDescent="0.25"/>
    <row r="1703" outlineLevel="1" x14ac:dyDescent="0.25"/>
    <row r="1704" outlineLevel="1" x14ac:dyDescent="0.25"/>
    <row r="1705" outlineLevel="1" x14ac:dyDescent="0.25"/>
    <row r="1706" outlineLevel="1" x14ac:dyDescent="0.25"/>
    <row r="1707" outlineLevel="1" x14ac:dyDescent="0.25"/>
    <row r="1708" outlineLevel="1" x14ac:dyDescent="0.25"/>
    <row r="1709" outlineLevel="1" x14ac:dyDescent="0.25"/>
    <row r="1710" outlineLevel="1" x14ac:dyDescent="0.25"/>
    <row r="1711" outlineLevel="1" x14ac:dyDescent="0.25"/>
    <row r="1712" outlineLevel="1" x14ac:dyDescent="0.25"/>
    <row r="1713" outlineLevel="1" x14ac:dyDescent="0.25"/>
    <row r="1714" outlineLevel="1" x14ac:dyDescent="0.25"/>
    <row r="1715" outlineLevel="1" x14ac:dyDescent="0.25"/>
    <row r="1716" outlineLevel="1" x14ac:dyDescent="0.25"/>
    <row r="1717" outlineLevel="1" x14ac:dyDescent="0.25"/>
    <row r="1718" outlineLevel="1" x14ac:dyDescent="0.25"/>
    <row r="1719" outlineLevel="1" x14ac:dyDescent="0.25"/>
    <row r="1720" outlineLevel="1" x14ac:dyDescent="0.25"/>
    <row r="1721" outlineLevel="1" x14ac:dyDescent="0.25"/>
    <row r="1722" outlineLevel="1" x14ac:dyDescent="0.25"/>
    <row r="1723" outlineLevel="1" x14ac:dyDescent="0.25"/>
    <row r="1724" outlineLevel="1" x14ac:dyDescent="0.25"/>
    <row r="1725" outlineLevel="1" x14ac:dyDescent="0.25"/>
    <row r="1726" outlineLevel="1" x14ac:dyDescent="0.25"/>
    <row r="1727" outlineLevel="1" x14ac:dyDescent="0.25"/>
    <row r="1728" outlineLevel="1" x14ac:dyDescent="0.25"/>
    <row r="1729" outlineLevel="1" x14ac:dyDescent="0.25"/>
    <row r="1730" outlineLevel="1" x14ac:dyDescent="0.25"/>
    <row r="1731" outlineLevel="1" x14ac:dyDescent="0.25"/>
    <row r="1732" outlineLevel="1" x14ac:dyDescent="0.25"/>
    <row r="1733" outlineLevel="1" x14ac:dyDescent="0.25"/>
    <row r="1734" outlineLevel="1" x14ac:dyDescent="0.25"/>
    <row r="1735" outlineLevel="1" x14ac:dyDescent="0.25"/>
    <row r="1736" outlineLevel="1" x14ac:dyDescent="0.25"/>
    <row r="1737" outlineLevel="1" x14ac:dyDescent="0.25"/>
    <row r="1738" outlineLevel="1" x14ac:dyDescent="0.25"/>
    <row r="1739" outlineLevel="1" x14ac:dyDescent="0.25"/>
    <row r="1740" outlineLevel="1" x14ac:dyDescent="0.25"/>
    <row r="1741" outlineLevel="1" x14ac:dyDescent="0.25"/>
    <row r="1742" outlineLevel="1" x14ac:dyDescent="0.25"/>
    <row r="1743" outlineLevel="1" x14ac:dyDescent="0.25"/>
    <row r="1744" outlineLevel="1" x14ac:dyDescent="0.25"/>
    <row r="1745" outlineLevel="1" x14ac:dyDescent="0.25"/>
    <row r="1746" outlineLevel="1" x14ac:dyDescent="0.25"/>
    <row r="1747" outlineLevel="1" x14ac:dyDescent="0.25"/>
    <row r="1748" outlineLevel="1" x14ac:dyDescent="0.25"/>
    <row r="1749" outlineLevel="1" x14ac:dyDescent="0.25"/>
    <row r="1750" outlineLevel="1" x14ac:dyDescent="0.25"/>
    <row r="1751" outlineLevel="1" x14ac:dyDescent="0.25"/>
    <row r="1752" outlineLevel="1" x14ac:dyDescent="0.25"/>
    <row r="1753" outlineLevel="1" x14ac:dyDescent="0.25"/>
    <row r="1754" outlineLevel="1" x14ac:dyDescent="0.25"/>
    <row r="1755" outlineLevel="1" x14ac:dyDescent="0.25"/>
    <row r="1756" outlineLevel="1" x14ac:dyDescent="0.25"/>
    <row r="1757" outlineLevel="1" x14ac:dyDescent="0.25"/>
    <row r="1758" outlineLevel="1" x14ac:dyDescent="0.25"/>
    <row r="1759" outlineLevel="1" x14ac:dyDescent="0.25"/>
    <row r="1760" outlineLevel="1" x14ac:dyDescent="0.25"/>
    <row r="1761" outlineLevel="1" x14ac:dyDescent="0.25"/>
    <row r="1762" outlineLevel="1" x14ac:dyDescent="0.25"/>
    <row r="1763" outlineLevel="1" x14ac:dyDescent="0.25"/>
    <row r="1764" outlineLevel="1" x14ac:dyDescent="0.25"/>
    <row r="1765" outlineLevel="1" x14ac:dyDescent="0.25"/>
    <row r="1766" outlineLevel="1" x14ac:dyDescent="0.25"/>
    <row r="1767" outlineLevel="1" x14ac:dyDescent="0.25"/>
    <row r="1768" outlineLevel="1" x14ac:dyDescent="0.25"/>
    <row r="1769" outlineLevel="1" x14ac:dyDescent="0.25"/>
    <row r="1770" outlineLevel="1" x14ac:dyDescent="0.25"/>
    <row r="1771" outlineLevel="1" x14ac:dyDescent="0.25"/>
    <row r="1772" outlineLevel="1" x14ac:dyDescent="0.25"/>
    <row r="1773" outlineLevel="1" x14ac:dyDescent="0.25"/>
    <row r="1774" outlineLevel="1" x14ac:dyDescent="0.25"/>
    <row r="1775" outlineLevel="1" x14ac:dyDescent="0.25"/>
    <row r="1776" outlineLevel="1" x14ac:dyDescent="0.25"/>
    <row r="1777" outlineLevel="1" x14ac:dyDescent="0.25"/>
    <row r="1778" outlineLevel="1" x14ac:dyDescent="0.25"/>
    <row r="1779" outlineLevel="1" x14ac:dyDescent="0.25"/>
    <row r="1780" outlineLevel="1" x14ac:dyDescent="0.25"/>
    <row r="1781" outlineLevel="1" x14ac:dyDescent="0.25"/>
    <row r="1782" outlineLevel="1" x14ac:dyDescent="0.25"/>
    <row r="1783" outlineLevel="1" x14ac:dyDescent="0.25"/>
    <row r="1784" outlineLevel="1" x14ac:dyDescent="0.25"/>
    <row r="1785" outlineLevel="1" x14ac:dyDescent="0.25"/>
    <row r="1786" outlineLevel="1" x14ac:dyDescent="0.25"/>
    <row r="1787" outlineLevel="1" x14ac:dyDescent="0.25"/>
    <row r="1788" outlineLevel="1" x14ac:dyDescent="0.25"/>
    <row r="1789" outlineLevel="1" x14ac:dyDescent="0.25"/>
    <row r="1790" outlineLevel="1" x14ac:dyDescent="0.25"/>
    <row r="1791" outlineLevel="1" x14ac:dyDescent="0.25"/>
    <row r="1792" outlineLevel="1" x14ac:dyDescent="0.25"/>
    <row r="1793" spans="1:4" outlineLevel="1" x14ac:dyDescent="0.25"/>
    <row r="1794" spans="1:4" outlineLevel="1" x14ac:dyDescent="0.25"/>
    <row r="1795" spans="1:4" outlineLevel="1" x14ac:dyDescent="0.25"/>
    <row r="1796" spans="1:4" outlineLevel="1" x14ac:dyDescent="0.25"/>
    <row r="1797" spans="1:4" outlineLevel="1" x14ac:dyDescent="0.25"/>
    <row r="1798" spans="1:4" outlineLevel="1" x14ac:dyDescent="0.25"/>
    <row r="1799" spans="1:4" outlineLevel="1" x14ac:dyDescent="0.25"/>
    <row r="1800" spans="1:4" ht="15.75" outlineLevel="1" thickBot="1" x14ac:dyDescent="0.3"/>
    <row r="1801" spans="1:4" ht="15.75" thickTop="1" x14ac:dyDescent="0.25">
      <c r="A1801" s="68" t="str" cm="1">
        <f t="array" ref="A1801:A1878">IF(_xlfn.ANCHORARRAY(B1801)&lt;&gt;"",IFERROR(INDEX(used_companies,$D1801),""))</f>
        <v/>
      </c>
      <c r="B1801" s="68" t="str" cm="1">
        <f t="array" ref="B1801:B1878">used_accounts</f>
        <v>100110</v>
      </c>
      <c r="C1801" s="68" cm="1">
        <f t="array" aca="1" ref="C1801:C1878" ca="1">IF(_xlfn.ANCHORARRAY($A1801)&lt;&gt;"",SUMIFS(OFFSET(Corrections!$A$8:$A$1164,,MATCH(_xlfn.ANCHORARRAY($A1801),Corrections!$A$5:$AT$5,0)-1),Corrections!$B$8:$B$1164,VALUE(LEFT(_xlfn.ANCHORARRAY($B1801),3)),Corrections!$C$8:$C$1164,VALUE(RIGHT(_xlfn.ANCHORARRAY($B1801),3)),Corrections!$A$8:$A$1164,"X"),0)</f>
        <v>0</v>
      </c>
      <c r="D1801" s="67">
        <v>10</v>
      </c>
    </row>
    <row r="1802" spans="1:4" outlineLevel="1" x14ac:dyDescent="0.25">
      <c r="A1802" s="1" t="str">
        <v/>
      </c>
      <c r="B1802" s="1" t="str">
        <v>100120</v>
      </c>
      <c r="C1802" s="1">
        <f ca="1"/>
        <v>0</v>
      </c>
    </row>
    <row r="1803" spans="1:4" outlineLevel="1" x14ac:dyDescent="0.25">
      <c r="A1803" s="1" t="str">
        <v/>
      </c>
      <c r="B1803" s="1" t="str">
        <v>100130</v>
      </c>
      <c r="C1803" s="1">
        <f ca="1"/>
        <v>0</v>
      </c>
    </row>
    <row r="1804" spans="1:4" outlineLevel="1" x14ac:dyDescent="0.25">
      <c r="A1804" s="1" t="str">
        <v/>
      </c>
      <c r="B1804" s="1" t="str">
        <v>100140</v>
      </c>
      <c r="C1804" s="1">
        <f ca="1"/>
        <v>0</v>
      </c>
    </row>
    <row r="1805" spans="1:4" outlineLevel="1" x14ac:dyDescent="0.25">
      <c r="A1805" s="1" t="str">
        <v/>
      </c>
      <c r="B1805" s="1" t="str">
        <v>100150</v>
      </c>
      <c r="C1805" s="1">
        <f ca="1"/>
        <v>0</v>
      </c>
    </row>
    <row r="1806" spans="1:4" outlineLevel="1" x14ac:dyDescent="0.25">
      <c r="A1806" s="1" t="str">
        <v/>
      </c>
      <c r="B1806" s="1" t="str">
        <v>100160</v>
      </c>
      <c r="C1806" s="1">
        <f ca="1"/>
        <v>0</v>
      </c>
    </row>
    <row r="1807" spans="1:4" outlineLevel="1" x14ac:dyDescent="0.25">
      <c r="A1807" s="1" t="str">
        <v/>
      </c>
      <c r="B1807" s="1" t="str">
        <v>100170</v>
      </c>
      <c r="C1807" s="1">
        <f ca="1"/>
        <v>0</v>
      </c>
    </row>
    <row r="1808" spans="1:4" outlineLevel="1" x14ac:dyDescent="0.25">
      <c r="A1808" s="1" t="str">
        <v/>
      </c>
      <c r="B1808" s="1" t="str">
        <v>100310</v>
      </c>
      <c r="C1808" s="1">
        <f ca="1"/>
        <v>0</v>
      </c>
    </row>
    <row r="1809" spans="1:3" outlineLevel="1" x14ac:dyDescent="0.25">
      <c r="A1809" s="1" t="str">
        <v/>
      </c>
      <c r="B1809" s="1" t="str">
        <v>100320</v>
      </c>
      <c r="C1809" s="1">
        <f ca="1"/>
        <v>0</v>
      </c>
    </row>
    <row r="1810" spans="1:3" outlineLevel="1" x14ac:dyDescent="0.25">
      <c r="A1810" s="1" t="str">
        <v/>
      </c>
      <c r="B1810" s="1" t="str">
        <v>100330</v>
      </c>
      <c r="C1810" s="1">
        <f ca="1"/>
        <v>0</v>
      </c>
    </row>
    <row r="1811" spans="1:3" outlineLevel="1" x14ac:dyDescent="0.25">
      <c r="A1811" s="1" t="str">
        <v/>
      </c>
      <c r="B1811" s="1" t="str">
        <v>100340</v>
      </c>
      <c r="C1811" s="1">
        <f ca="1"/>
        <v>0</v>
      </c>
    </row>
    <row r="1812" spans="1:3" outlineLevel="1" x14ac:dyDescent="0.25">
      <c r="A1812" s="1" t="str">
        <v/>
      </c>
      <c r="B1812" s="1" t="str">
        <v>100350</v>
      </c>
      <c r="C1812" s="1">
        <f ca="1"/>
        <v>0</v>
      </c>
    </row>
    <row r="1813" spans="1:3" outlineLevel="1" x14ac:dyDescent="0.25">
      <c r="A1813" s="1" t="str">
        <v/>
      </c>
      <c r="B1813" s="1" t="str">
        <v>100360</v>
      </c>
      <c r="C1813" s="1">
        <f ca="1"/>
        <v>0</v>
      </c>
    </row>
    <row r="1814" spans="1:3" outlineLevel="1" x14ac:dyDescent="0.25">
      <c r="A1814" s="1" t="str">
        <v/>
      </c>
      <c r="B1814" s="1" t="str">
        <v>110110</v>
      </c>
      <c r="C1814" s="1">
        <f ca="1"/>
        <v>0</v>
      </c>
    </row>
    <row r="1815" spans="1:3" outlineLevel="1" x14ac:dyDescent="0.25">
      <c r="A1815" s="1" t="str">
        <v/>
      </c>
      <c r="B1815" s="1" t="str">
        <v>110120</v>
      </c>
      <c r="C1815" s="1">
        <f ca="1"/>
        <v>0</v>
      </c>
    </row>
    <row r="1816" spans="1:3" outlineLevel="1" x14ac:dyDescent="0.25">
      <c r="A1816" s="1" t="str">
        <v/>
      </c>
      <c r="B1816" s="1" t="str">
        <v>110130</v>
      </c>
      <c r="C1816" s="1">
        <f ca="1"/>
        <v>0</v>
      </c>
    </row>
    <row r="1817" spans="1:3" outlineLevel="1" x14ac:dyDescent="0.25">
      <c r="A1817" s="1" t="str">
        <v/>
      </c>
      <c r="B1817" s="1" t="str">
        <v>110140</v>
      </c>
      <c r="C1817" s="1">
        <f ca="1"/>
        <v>0</v>
      </c>
    </row>
    <row r="1818" spans="1:3" outlineLevel="1" x14ac:dyDescent="0.25">
      <c r="A1818" s="1" t="str">
        <v/>
      </c>
      <c r="B1818" s="1" t="str">
        <v>110150</v>
      </c>
      <c r="C1818" s="1">
        <f ca="1"/>
        <v>0</v>
      </c>
    </row>
    <row r="1819" spans="1:3" outlineLevel="1" x14ac:dyDescent="0.25">
      <c r="A1819" s="1" t="str">
        <v/>
      </c>
      <c r="B1819" s="1" t="str">
        <v>110160</v>
      </c>
      <c r="C1819" s="1">
        <f ca="1"/>
        <v>0</v>
      </c>
    </row>
    <row r="1820" spans="1:3" outlineLevel="1" x14ac:dyDescent="0.25">
      <c r="A1820" s="1" t="str">
        <v/>
      </c>
      <c r="B1820" s="1" t="str">
        <v>110170</v>
      </c>
      <c r="C1820" s="1">
        <f ca="1"/>
        <v>0</v>
      </c>
    </row>
    <row r="1821" spans="1:3" outlineLevel="1" x14ac:dyDescent="0.25">
      <c r="A1821" s="1" t="str">
        <v/>
      </c>
      <c r="B1821" s="1" t="str">
        <v>110310</v>
      </c>
      <c r="C1821" s="1">
        <f ca="1"/>
        <v>0</v>
      </c>
    </row>
    <row r="1822" spans="1:3" outlineLevel="1" x14ac:dyDescent="0.25">
      <c r="A1822" s="1" t="str">
        <v/>
      </c>
      <c r="B1822" s="1" t="str">
        <v>110320</v>
      </c>
      <c r="C1822" s="1">
        <f ca="1"/>
        <v>0</v>
      </c>
    </row>
    <row r="1823" spans="1:3" outlineLevel="1" x14ac:dyDescent="0.25">
      <c r="A1823" s="1" t="str">
        <v/>
      </c>
      <c r="B1823" s="1" t="str">
        <v>110330</v>
      </c>
      <c r="C1823" s="1">
        <f ca="1"/>
        <v>0</v>
      </c>
    </row>
    <row r="1824" spans="1:3" outlineLevel="1" x14ac:dyDescent="0.25">
      <c r="A1824" s="1" t="str">
        <v/>
      </c>
      <c r="B1824" s="1" t="str">
        <v>110340</v>
      </c>
      <c r="C1824" s="1">
        <f ca="1"/>
        <v>0</v>
      </c>
    </row>
    <row r="1825" spans="1:3" outlineLevel="1" x14ac:dyDescent="0.25">
      <c r="A1825" s="1" t="str">
        <v/>
      </c>
      <c r="B1825" s="1" t="str">
        <v>110350</v>
      </c>
      <c r="C1825" s="1">
        <f ca="1"/>
        <v>0</v>
      </c>
    </row>
    <row r="1826" spans="1:3" outlineLevel="1" x14ac:dyDescent="0.25">
      <c r="A1826" s="1" t="str">
        <v/>
      </c>
      <c r="B1826" s="1" t="str">
        <v>110360</v>
      </c>
      <c r="C1826" s="1">
        <f ca="1"/>
        <v>0</v>
      </c>
    </row>
    <row r="1827" spans="1:3" outlineLevel="1" x14ac:dyDescent="0.25">
      <c r="A1827" s="1" t="str">
        <v/>
      </c>
      <c r="B1827" s="1" t="str">
        <v>112110</v>
      </c>
      <c r="C1827" s="1">
        <f ca="1"/>
        <v>0</v>
      </c>
    </row>
    <row r="1828" spans="1:3" outlineLevel="1" x14ac:dyDescent="0.25">
      <c r="A1828" s="1" t="str">
        <v/>
      </c>
      <c r="B1828" s="1" t="str">
        <v>112120</v>
      </c>
      <c r="C1828" s="1">
        <f ca="1"/>
        <v>0</v>
      </c>
    </row>
    <row r="1829" spans="1:3" outlineLevel="1" x14ac:dyDescent="0.25">
      <c r="A1829" s="1" t="str">
        <v/>
      </c>
      <c r="B1829" s="1" t="str">
        <v>112130</v>
      </c>
      <c r="C1829" s="1">
        <f ca="1"/>
        <v>0</v>
      </c>
    </row>
    <row r="1830" spans="1:3" outlineLevel="1" x14ac:dyDescent="0.25">
      <c r="A1830" s="1" t="str">
        <v/>
      </c>
      <c r="B1830" s="1" t="str">
        <v>112140</v>
      </c>
      <c r="C1830" s="1">
        <f ca="1"/>
        <v>0</v>
      </c>
    </row>
    <row r="1831" spans="1:3" outlineLevel="1" x14ac:dyDescent="0.25">
      <c r="A1831" s="1" t="str">
        <v/>
      </c>
      <c r="B1831" s="1" t="str">
        <v>112150</v>
      </c>
      <c r="C1831" s="1">
        <f ca="1"/>
        <v>0</v>
      </c>
    </row>
    <row r="1832" spans="1:3" outlineLevel="1" x14ac:dyDescent="0.25">
      <c r="A1832" s="1" t="str">
        <v/>
      </c>
      <c r="B1832" s="1" t="str">
        <v>112160</v>
      </c>
      <c r="C1832" s="1">
        <f ca="1"/>
        <v>0</v>
      </c>
    </row>
    <row r="1833" spans="1:3" outlineLevel="1" x14ac:dyDescent="0.25">
      <c r="A1833" s="1" t="str">
        <v/>
      </c>
      <c r="B1833" s="1" t="str">
        <v>112170</v>
      </c>
      <c r="C1833" s="1">
        <f ca="1"/>
        <v>0</v>
      </c>
    </row>
    <row r="1834" spans="1:3" outlineLevel="1" x14ac:dyDescent="0.25">
      <c r="A1834" s="1" t="str">
        <v/>
      </c>
      <c r="B1834" s="1" t="str">
        <v>112310</v>
      </c>
      <c r="C1834" s="1">
        <f ca="1"/>
        <v>0</v>
      </c>
    </row>
    <row r="1835" spans="1:3" outlineLevel="1" x14ac:dyDescent="0.25">
      <c r="A1835" s="1" t="str">
        <v/>
      </c>
      <c r="B1835" s="1" t="str">
        <v>112320</v>
      </c>
      <c r="C1835" s="1">
        <f ca="1"/>
        <v>0</v>
      </c>
    </row>
    <row r="1836" spans="1:3" outlineLevel="1" x14ac:dyDescent="0.25">
      <c r="A1836" s="1" t="str">
        <v/>
      </c>
      <c r="B1836" s="1" t="str">
        <v>112330</v>
      </c>
      <c r="C1836" s="1">
        <f ca="1"/>
        <v>0</v>
      </c>
    </row>
    <row r="1837" spans="1:3" outlineLevel="1" x14ac:dyDescent="0.25">
      <c r="A1837" s="1" t="str">
        <v/>
      </c>
      <c r="B1837" s="1" t="str">
        <v>112340</v>
      </c>
      <c r="C1837" s="1">
        <f ca="1"/>
        <v>0</v>
      </c>
    </row>
    <row r="1838" spans="1:3" outlineLevel="1" x14ac:dyDescent="0.25">
      <c r="A1838" s="1" t="str">
        <v/>
      </c>
      <c r="B1838" s="1" t="str">
        <v>112350</v>
      </c>
      <c r="C1838" s="1">
        <f ca="1"/>
        <v>0</v>
      </c>
    </row>
    <row r="1839" spans="1:3" outlineLevel="1" x14ac:dyDescent="0.25">
      <c r="A1839" s="1" t="str">
        <v/>
      </c>
      <c r="B1839" s="1" t="str">
        <v>112360</v>
      </c>
      <c r="C1839" s="1">
        <f ca="1"/>
        <v>0</v>
      </c>
    </row>
    <row r="1840" spans="1:3" outlineLevel="1" x14ac:dyDescent="0.25">
      <c r="A1840" s="1" t="str">
        <v/>
      </c>
      <c r="B1840" s="1" t="str">
        <v>130110</v>
      </c>
      <c r="C1840" s="1">
        <f ca="1"/>
        <v>0</v>
      </c>
    </row>
    <row r="1841" spans="1:3" outlineLevel="1" x14ac:dyDescent="0.25">
      <c r="A1841" s="1" t="str">
        <v/>
      </c>
      <c r="B1841" s="1" t="str">
        <v>130120</v>
      </c>
      <c r="C1841" s="1">
        <f ca="1"/>
        <v>0</v>
      </c>
    </row>
    <row r="1842" spans="1:3" outlineLevel="1" x14ac:dyDescent="0.25">
      <c r="A1842" s="1" t="str">
        <v/>
      </c>
      <c r="B1842" s="1" t="str">
        <v>130130</v>
      </c>
      <c r="C1842" s="1">
        <f ca="1"/>
        <v>0</v>
      </c>
    </row>
    <row r="1843" spans="1:3" outlineLevel="1" x14ac:dyDescent="0.25">
      <c r="A1843" s="1" t="str">
        <v/>
      </c>
      <c r="B1843" s="1" t="str">
        <v>130140</v>
      </c>
      <c r="C1843" s="1">
        <f ca="1"/>
        <v>0</v>
      </c>
    </row>
    <row r="1844" spans="1:3" outlineLevel="1" x14ac:dyDescent="0.25">
      <c r="A1844" s="1" t="str">
        <v/>
      </c>
      <c r="B1844" s="1" t="str">
        <v>130150</v>
      </c>
      <c r="C1844" s="1">
        <f ca="1"/>
        <v>0</v>
      </c>
    </row>
    <row r="1845" spans="1:3" outlineLevel="1" x14ac:dyDescent="0.25">
      <c r="A1845" s="1" t="str">
        <v/>
      </c>
      <c r="B1845" s="1" t="str">
        <v>130160</v>
      </c>
      <c r="C1845" s="1">
        <f ca="1"/>
        <v>0</v>
      </c>
    </row>
    <row r="1846" spans="1:3" outlineLevel="1" x14ac:dyDescent="0.25">
      <c r="A1846" s="1" t="str">
        <v/>
      </c>
      <c r="B1846" s="1" t="str">
        <v>130170</v>
      </c>
      <c r="C1846" s="1">
        <f ca="1"/>
        <v>0</v>
      </c>
    </row>
    <row r="1847" spans="1:3" outlineLevel="1" x14ac:dyDescent="0.25">
      <c r="A1847" s="1" t="str">
        <v/>
      </c>
      <c r="B1847" s="1" t="str">
        <v>130310</v>
      </c>
      <c r="C1847" s="1">
        <f ca="1"/>
        <v>0</v>
      </c>
    </row>
    <row r="1848" spans="1:3" outlineLevel="1" x14ac:dyDescent="0.25">
      <c r="A1848" s="1" t="str">
        <v/>
      </c>
      <c r="B1848" s="1" t="str">
        <v>130320</v>
      </c>
      <c r="C1848" s="1">
        <f ca="1"/>
        <v>0</v>
      </c>
    </row>
    <row r="1849" spans="1:3" outlineLevel="1" x14ac:dyDescent="0.25">
      <c r="A1849" s="1" t="str">
        <v/>
      </c>
      <c r="B1849" s="1" t="str">
        <v>130330</v>
      </c>
      <c r="C1849" s="1">
        <f ca="1"/>
        <v>0</v>
      </c>
    </row>
    <row r="1850" spans="1:3" outlineLevel="1" x14ac:dyDescent="0.25">
      <c r="A1850" s="1" t="str">
        <v/>
      </c>
      <c r="B1850" s="1" t="str">
        <v>130340</v>
      </c>
      <c r="C1850" s="1">
        <f ca="1"/>
        <v>0</v>
      </c>
    </row>
    <row r="1851" spans="1:3" outlineLevel="1" x14ac:dyDescent="0.25">
      <c r="A1851" s="1" t="str">
        <v/>
      </c>
      <c r="B1851" s="1" t="str">
        <v>130350</v>
      </c>
      <c r="C1851" s="1">
        <f ca="1"/>
        <v>0</v>
      </c>
    </row>
    <row r="1852" spans="1:3" outlineLevel="1" x14ac:dyDescent="0.25">
      <c r="A1852" s="1" t="str">
        <v/>
      </c>
      <c r="B1852" s="1" t="str">
        <v>130360</v>
      </c>
      <c r="C1852" s="1">
        <f ca="1"/>
        <v>0</v>
      </c>
    </row>
    <row r="1853" spans="1:3" outlineLevel="1" x14ac:dyDescent="0.25">
      <c r="A1853" s="1" t="str">
        <v/>
      </c>
      <c r="B1853" s="1" t="str">
        <v>132110</v>
      </c>
      <c r="C1853" s="1">
        <f ca="1"/>
        <v>0</v>
      </c>
    </row>
    <row r="1854" spans="1:3" outlineLevel="1" x14ac:dyDescent="0.25">
      <c r="A1854" s="1" t="str">
        <v/>
      </c>
      <c r="B1854" s="1" t="str">
        <v>132120</v>
      </c>
      <c r="C1854" s="1">
        <f ca="1"/>
        <v>0</v>
      </c>
    </row>
    <row r="1855" spans="1:3" outlineLevel="1" x14ac:dyDescent="0.25">
      <c r="A1855" s="1" t="str">
        <v/>
      </c>
      <c r="B1855" s="1" t="str">
        <v>132130</v>
      </c>
      <c r="C1855" s="1">
        <f ca="1"/>
        <v>0</v>
      </c>
    </row>
    <row r="1856" spans="1:3" outlineLevel="1" x14ac:dyDescent="0.25">
      <c r="A1856" s="1" t="str">
        <v/>
      </c>
      <c r="B1856" s="1" t="str">
        <v>132140</v>
      </c>
      <c r="C1856" s="1">
        <f ca="1"/>
        <v>0</v>
      </c>
    </row>
    <row r="1857" spans="1:3" outlineLevel="1" x14ac:dyDescent="0.25">
      <c r="A1857" s="1" t="str">
        <v/>
      </c>
      <c r="B1857" s="1" t="str">
        <v>132150</v>
      </c>
      <c r="C1857" s="1">
        <f ca="1"/>
        <v>0</v>
      </c>
    </row>
    <row r="1858" spans="1:3" outlineLevel="1" x14ac:dyDescent="0.25">
      <c r="A1858" s="1" t="str">
        <v/>
      </c>
      <c r="B1858" s="1" t="str">
        <v>132160</v>
      </c>
      <c r="C1858" s="1">
        <f ca="1"/>
        <v>0</v>
      </c>
    </row>
    <row r="1859" spans="1:3" outlineLevel="1" x14ac:dyDescent="0.25">
      <c r="A1859" s="1" t="str">
        <v/>
      </c>
      <c r="B1859" s="1" t="str">
        <v>132170</v>
      </c>
      <c r="C1859" s="1">
        <f ca="1"/>
        <v>0</v>
      </c>
    </row>
    <row r="1860" spans="1:3" outlineLevel="1" x14ac:dyDescent="0.25">
      <c r="A1860" s="1" t="str">
        <v/>
      </c>
      <c r="B1860" s="1" t="str">
        <v>132310</v>
      </c>
      <c r="C1860" s="1">
        <f ca="1"/>
        <v>0</v>
      </c>
    </row>
    <row r="1861" spans="1:3" outlineLevel="1" x14ac:dyDescent="0.25">
      <c r="A1861" s="1" t="str">
        <v/>
      </c>
      <c r="B1861" s="1" t="str">
        <v>132320</v>
      </c>
      <c r="C1861" s="1">
        <f ca="1"/>
        <v>0</v>
      </c>
    </row>
    <row r="1862" spans="1:3" outlineLevel="1" x14ac:dyDescent="0.25">
      <c r="A1862" s="1" t="str">
        <v/>
      </c>
      <c r="B1862" s="1" t="str">
        <v>132330</v>
      </c>
      <c r="C1862" s="1">
        <f ca="1"/>
        <v>0</v>
      </c>
    </row>
    <row r="1863" spans="1:3" outlineLevel="1" x14ac:dyDescent="0.25">
      <c r="A1863" s="1" t="str">
        <v/>
      </c>
      <c r="B1863" s="1" t="str">
        <v>132340</v>
      </c>
      <c r="C1863" s="1">
        <f ca="1"/>
        <v>0</v>
      </c>
    </row>
    <row r="1864" spans="1:3" outlineLevel="1" x14ac:dyDescent="0.25">
      <c r="A1864" s="1" t="str">
        <v/>
      </c>
      <c r="B1864" s="1" t="str">
        <v>132350</v>
      </c>
      <c r="C1864" s="1">
        <f ca="1"/>
        <v>0</v>
      </c>
    </row>
    <row r="1865" spans="1:3" outlineLevel="1" x14ac:dyDescent="0.25">
      <c r="A1865" s="1" t="str">
        <v/>
      </c>
      <c r="B1865" s="1" t="str">
        <v>132360</v>
      </c>
      <c r="C1865" s="1">
        <f ca="1"/>
        <v>0</v>
      </c>
    </row>
    <row r="1866" spans="1:3" outlineLevel="1" x14ac:dyDescent="0.25">
      <c r="A1866" s="1" t="str">
        <v/>
      </c>
      <c r="B1866" s="1" t="str">
        <v>133110</v>
      </c>
      <c r="C1866" s="1">
        <f ca="1"/>
        <v>0</v>
      </c>
    </row>
    <row r="1867" spans="1:3" outlineLevel="1" x14ac:dyDescent="0.25">
      <c r="A1867" s="1" t="str">
        <v/>
      </c>
      <c r="B1867" s="1" t="str">
        <v>133120</v>
      </c>
      <c r="C1867" s="1">
        <f ca="1"/>
        <v>0</v>
      </c>
    </row>
    <row r="1868" spans="1:3" outlineLevel="1" x14ac:dyDescent="0.25">
      <c r="A1868" s="1" t="str">
        <v/>
      </c>
      <c r="B1868" s="1" t="str">
        <v>133130</v>
      </c>
      <c r="C1868" s="1">
        <f ca="1"/>
        <v>0</v>
      </c>
    </row>
    <row r="1869" spans="1:3" outlineLevel="1" x14ac:dyDescent="0.25">
      <c r="A1869" s="1" t="str">
        <v/>
      </c>
      <c r="B1869" s="1" t="str">
        <v>133140</v>
      </c>
      <c r="C1869" s="1">
        <f ca="1"/>
        <v>0</v>
      </c>
    </row>
    <row r="1870" spans="1:3" outlineLevel="1" x14ac:dyDescent="0.25">
      <c r="A1870" s="1" t="str">
        <v/>
      </c>
      <c r="B1870" s="1" t="str">
        <v>133150</v>
      </c>
      <c r="C1870" s="1">
        <f ca="1"/>
        <v>0</v>
      </c>
    </row>
    <row r="1871" spans="1:3" outlineLevel="1" x14ac:dyDescent="0.25">
      <c r="A1871" s="1" t="str">
        <v/>
      </c>
      <c r="B1871" s="1" t="str">
        <v>133160</v>
      </c>
      <c r="C1871" s="1">
        <f ca="1"/>
        <v>0</v>
      </c>
    </row>
    <row r="1872" spans="1:3" outlineLevel="1" x14ac:dyDescent="0.25">
      <c r="A1872" s="1" t="str">
        <v/>
      </c>
      <c r="B1872" s="1" t="str">
        <v>133170</v>
      </c>
      <c r="C1872" s="1">
        <f ca="1"/>
        <v>0</v>
      </c>
    </row>
    <row r="1873" spans="1:3" outlineLevel="1" x14ac:dyDescent="0.25">
      <c r="A1873" s="1" t="str">
        <v/>
      </c>
      <c r="B1873" s="1" t="str">
        <v>133310</v>
      </c>
      <c r="C1873" s="1">
        <f ca="1"/>
        <v>0</v>
      </c>
    </row>
    <row r="1874" spans="1:3" outlineLevel="1" x14ac:dyDescent="0.25">
      <c r="A1874" s="1" t="str">
        <v/>
      </c>
      <c r="B1874" s="1" t="str">
        <v>133320</v>
      </c>
      <c r="C1874" s="1">
        <f ca="1"/>
        <v>0</v>
      </c>
    </row>
    <row r="1875" spans="1:3" outlineLevel="1" x14ac:dyDescent="0.25">
      <c r="A1875" s="1" t="str">
        <v/>
      </c>
      <c r="B1875" s="1" t="str">
        <v>133330</v>
      </c>
      <c r="C1875" s="1">
        <f ca="1"/>
        <v>0</v>
      </c>
    </row>
    <row r="1876" spans="1:3" outlineLevel="1" x14ac:dyDescent="0.25">
      <c r="A1876" s="1" t="str">
        <v/>
      </c>
      <c r="B1876" s="1" t="str">
        <v>133340</v>
      </c>
      <c r="C1876" s="1">
        <f ca="1"/>
        <v>0</v>
      </c>
    </row>
    <row r="1877" spans="1:3" outlineLevel="1" x14ac:dyDescent="0.25">
      <c r="A1877" s="1" t="str">
        <v/>
      </c>
      <c r="B1877" s="1" t="str">
        <v>133350</v>
      </c>
      <c r="C1877" s="1">
        <f ca="1"/>
        <v>0</v>
      </c>
    </row>
    <row r="1878" spans="1:3" outlineLevel="1" x14ac:dyDescent="0.25">
      <c r="A1878" s="1" t="str">
        <v/>
      </c>
      <c r="B1878" s="1" t="str">
        <v>133360</v>
      </c>
      <c r="C1878" s="1">
        <f ca="1"/>
        <v>0</v>
      </c>
    </row>
    <row r="1879" spans="1:3" outlineLevel="1" x14ac:dyDescent="0.25"/>
    <row r="1880" spans="1:3" outlineLevel="1" x14ac:dyDescent="0.25"/>
    <row r="1881" spans="1:3" outlineLevel="1" x14ac:dyDescent="0.25"/>
    <row r="1882" spans="1:3" outlineLevel="1" x14ac:dyDescent="0.25"/>
    <row r="1883" spans="1:3" outlineLevel="1" x14ac:dyDescent="0.25"/>
    <row r="1884" spans="1:3" outlineLevel="1" x14ac:dyDescent="0.25"/>
    <row r="1885" spans="1:3" outlineLevel="1" x14ac:dyDescent="0.25"/>
    <row r="1886" spans="1:3" outlineLevel="1" x14ac:dyDescent="0.25"/>
    <row r="1887" spans="1:3" outlineLevel="1" x14ac:dyDescent="0.25"/>
    <row r="1888" spans="1:3" outlineLevel="1" x14ac:dyDescent="0.25"/>
    <row r="1889" outlineLevel="1" x14ac:dyDescent="0.25"/>
    <row r="1890" outlineLevel="1" x14ac:dyDescent="0.25"/>
    <row r="1891" outlineLevel="1" x14ac:dyDescent="0.25"/>
    <row r="1892" outlineLevel="1" x14ac:dyDescent="0.25"/>
    <row r="1893" outlineLevel="1" x14ac:dyDescent="0.25"/>
    <row r="1894" outlineLevel="1" x14ac:dyDescent="0.25"/>
    <row r="1895" outlineLevel="1" x14ac:dyDescent="0.25"/>
    <row r="1896" outlineLevel="1" x14ac:dyDescent="0.25"/>
    <row r="1897" outlineLevel="1" x14ac:dyDescent="0.25"/>
    <row r="1898" outlineLevel="1" x14ac:dyDescent="0.25"/>
    <row r="1899" outlineLevel="1" x14ac:dyDescent="0.25"/>
    <row r="1900" outlineLevel="1" x14ac:dyDescent="0.25"/>
    <row r="1901" outlineLevel="1" x14ac:dyDescent="0.25"/>
    <row r="1902" outlineLevel="1" x14ac:dyDescent="0.25"/>
    <row r="1903" outlineLevel="1" x14ac:dyDescent="0.25"/>
    <row r="1904" outlineLevel="1" x14ac:dyDescent="0.25"/>
    <row r="1905" outlineLevel="1" x14ac:dyDescent="0.25"/>
    <row r="1906" outlineLevel="1" x14ac:dyDescent="0.25"/>
    <row r="1907" outlineLevel="1" x14ac:dyDescent="0.25"/>
    <row r="1908" outlineLevel="1" x14ac:dyDescent="0.25"/>
    <row r="1909" outlineLevel="1" x14ac:dyDescent="0.25"/>
    <row r="1910" outlineLevel="1" x14ac:dyDescent="0.25"/>
    <row r="1911" outlineLevel="1" x14ac:dyDescent="0.25"/>
    <row r="1912" outlineLevel="1" x14ac:dyDescent="0.25"/>
    <row r="1913" outlineLevel="1" x14ac:dyDescent="0.25"/>
    <row r="1914" outlineLevel="1" x14ac:dyDescent="0.25"/>
    <row r="1915" outlineLevel="1" x14ac:dyDescent="0.25"/>
    <row r="1916" outlineLevel="1" x14ac:dyDescent="0.25"/>
    <row r="1917" outlineLevel="1" x14ac:dyDescent="0.25"/>
    <row r="1918" outlineLevel="1" x14ac:dyDescent="0.25"/>
    <row r="1919" outlineLevel="1" x14ac:dyDescent="0.25"/>
    <row r="1920" outlineLevel="1" x14ac:dyDescent="0.25"/>
    <row r="1921" outlineLevel="1" x14ac:dyDescent="0.25"/>
    <row r="1922" outlineLevel="1" x14ac:dyDescent="0.25"/>
    <row r="1923" outlineLevel="1" x14ac:dyDescent="0.25"/>
    <row r="1924" outlineLevel="1" x14ac:dyDescent="0.25"/>
    <row r="1925" outlineLevel="1" x14ac:dyDescent="0.25"/>
    <row r="1926" outlineLevel="1" x14ac:dyDescent="0.25"/>
    <row r="1927" outlineLevel="1" x14ac:dyDescent="0.25"/>
    <row r="1928" outlineLevel="1" x14ac:dyDescent="0.25"/>
    <row r="1929" outlineLevel="1" x14ac:dyDescent="0.25"/>
    <row r="1930" outlineLevel="1" x14ac:dyDescent="0.25"/>
    <row r="1931" outlineLevel="1" x14ac:dyDescent="0.25"/>
    <row r="1932" outlineLevel="1" x14ac:dyDescent="0.25"/>
    <row r="1933" outlineLevel="1" x14ac:dyDescent="0.25"/>
    <row r="1934" outlineLevel="1" x14ac:dyDescent="0.25"/>
    <row r="1935" outlineLevel="1" x14ac:dyDescent="0.25"/>
    <row r="1936" outlineLevel="1" x14ac:dyDescent="0.25"/>
    <row r="1937" outlineLevel="1" x14ac:dyDescent="0.25"/>
    <row r="1938" outlineLevel="1" x14ac:dyDescent="0.25"/>
    <row r="1939" outlineLevel="1" x14ac:dyDescent="0.25"/>
    <row r="1940" outlineLevel="1" x14ac:dyDescent="0.25"/>
    <row r="1941" outlineLevel="1" x14ac:dyDescent="0.25"/>
    <row r="1942" outlineLevel="1" x14ac:dyDescent="0.25"/>
    <row r="1943" outlineLevel="1" x14ac:dyDescent="0.25"/>
    <row r="1944" outlineLevel="1" x14ac:dyDescent="0.25"/>
    <row r="1945" outlineLevel="1" x14ac:dyDescent="0.25"/>
    <row r="1946" outlineLevel="1" x14ac:dyDescent="0.25"/>
    <row r="1947" outlineLevel="1" x14ac:dyDescent="0.25"/>
    <row r="1948" outlineLevel="1" x14ac:dyDescent="0.25"/>
    <row r="1949" outlineLevel="1" x14ac:dyDescent="0.25"/>
    <row r="1950" outlineLevel="1" x14ac:dyDescent="0.25"/>
    <row r="1951" outlineLevel="1" x14ac:dyDescent="0.25"/>
    <row r="1952" outlineLevel="1" x14ac:dyDescent="0.25"/>
    <row r="1953" outlineLevel="1" x14ac:dyDescent="0.25"/>
    <row r="1954" outlineLevel="1" x14ac:dyDescent="0.25"/>
    <row r="1955" outlineLevel="1" x14ac:dyDescent="0.25"/>
    <row r="1956" outlineLevel="1" x14ac:dyDescent="0.25"/>
    <row r="1957" outlineLevel="1" x14ac:dyDescent="0.25"/>
    <row r="1958" outlineLevel="1" x14ac:dyDescent="0.25"/>
    <row r="1959" outlineLevel="1" x14ac:dyDescent="0.25"/>
    <row r="1960" outlineLevel="1" x14ac:dyDescent="0.25"/>
    <row r="1961" outlineLevel="1" x14ac:dyDescent="0.25"/>
    <row r="1962" outlineLevel="1" x14ac:dyDescent="0.25"/>
    <row r="1963" outlineLevel="1" x14ac:dyDescent="0.25"/>
    <row r="1964" outlineLevel="1" x14ac:dyDescent="0.25"/>
    <row r="1965" outlineLevel="1" x14ac:dyDescent="0.25"/>
    <row r="1966" outlineLevel="1" x14ac:dyDescent="0.25"/>
    <row r="1967" outlineLevel="1" x14ac:dyDescent="0.25"/>
    <row r="1968" outlineLevel="1" x14ac:dyDescent="0.25"/>
    <row r="1969" outlineLevel="1" x14ac:dyDescent="0.25"/>
    <row r="1970" outlineLevel="1" x14ac:dyDescent="0.25"/>
    <row r="1971" outlineLevel="1" x14ac:dyDescent="0.25"/>
    <row r="1972" outlineLevel="1" x14ac:dyDescent="0.25"/>
    <row r="1973" outlineLevel="1" x14ac:dyDescent="0.25"/>
    <row r="1974" outlineLevel="1" x14ac:dyDescent="0.25"/>
    <row r="1975" outlineLevel="1" x14ac:dyDescent="0.25"/>
    <row r="1976" outlineLevel="1" x14ac:dyDescent="0.25"/>
    <row r="1977" outlineLevel="1" x14ac:dyDescent="0.25"/>
    <row r="1978" outlineLevel="1" x14ac:dyDescent="0.25"/>
    <row r="1979" outlineLevel="1" x14ac:dyDescent="0.25"/>
    <row r="1980" outlineLevel="1" x14ac:dyDescent="0.25"/>
    <row r="1981" outlineLevel="1" x14ac:dyDescent="0.25"/>
    <row r="1982" outlineLevel="1" x14ac:dyDescent="0.25"/>
    <row r="1983" outlineLevel="1" x14ac:dyDescent="0.25"/>
    <row r="1984" outlineLevel="1" x14ac:dyDescent="0.25"/>
    <row r="1985" outlineLevel="1" x14ac:dyDescent="0.25"/>
    <row r="1986" outlineLevel="1" x14ac:dyDescent="0.25"/>
    <row r="1987" outlineLevel="1" x14ac:dyDescent="0.25"/>
    <row r="1988" outlineLevel="1" x14ac:dyDescent="0.25"/>
    <row r="1989" outlineLevel="1" x14ac:dyDescent="0.25"/>
    <row r="1990" outlineLevel="1" x14ac:dyDescent="0.25"/>
    <row r="1991" outlineLevel="1" x14ac:dyDescent="0.25"/>
    <row r="1992" outlineLevel="1" x14ac:dyDescent="0.25"/>
    <row r="1993" outlineLevel="1" x14ac:dyDescent="0.25"/>
    <row r="1994" outlineLevel="1" x14ac:dyDescent="0.25"/>
    <row r="1995" outlineLevel="1" x14ac:dyDescent="0.25"/>
    <row r="1996" outlineLevel="1" x14ac:dyDescent="0.25"/>
    <row r="1997" outlineLevel="1" x14ac:dyDescent="0.25"/>
    <row r="1998" outlineLevel="1" x14ac:dyDescent="0.25"/>
    <row r="1999" outlineLevel="1" x14ac:dyDescent="0.25"/>
    <row r="2000" ht="15.75" outlineLevel="1" thickBot="1" x14ac:dyDescent="0.3"/>
    <row r="2001" spans="1:4" ht="15.75" thickTop="1" x14ac:dyDescent="0.25">
      <c r="A2001" s="68" t="str" cm="1">
        <f t="array" ref="A2001:A2078">IF(_xlfn.ANCHORARRAY(B2001)&lt;&gt;"",IFERROR(INDEX(used_companies,$D2001),""))</f>
        <v/>
      </c>
      <c r="B2001" s="68" t="str" cm="1">
        <f t="array" ref="B2001:B2078">used_accounts</f>
        <v>100110</v>
      </c>
      <c r="C2001" s="68" cm="1">
        <f t="array" aca="1" ref="C2001:C2078" ca="1">IF(_xlfn.ANCHORARRAY($A2001)&lt;&gt;"",SUMIFS(OFFSET(Corrections!$A$8:$A$1164,,MATCH(_xlfn.ANCHORARRAY($A2001),Corrections!$A$5:$AT$5,0)-1),Corrections!$B$8:$B$1164,VALUE(LEFT(_xlfn.ANCHORARRAY($B2001),3)),Corrections!$C$8:$C$1164,VALUE(RIGHT(_xlfn.ANCHORARRAY($B2001),3)),Corrections!$A$8:$A$1164,"X"),0)</f>
        <v>0</v>
      </c>
      <c r="D2001" s="67">
        <v>11</v>
      </c>
    </row>
    <row r="2002" spans="1:4" outlineLevel="1" x14ac:dyDescent="0.25">
      <c r="A2002" s="1" t="str">
        <v/>
      </c>
      <c r="B2002" s="1" t="str">
        <v>100120</v>
      </c>
      <c r="C2002" s="1">
        <f ca="1"/>
        <v>0</v>
      </c>
    </row>
    <row r="2003" spans="1:4" outlineLevel="1" x14ac:dyDescent="0.25">
      <c r="A2003" s="1" t="str">
        <v/>
      </c>
      <c r="B2003" s="1" t="str">
        <v>100130</v>
      </c>
      <c r="C2003" s="1">
        <f ca="1"/>
        <v>0</v>
      </c>
    </row>
    <row r="2004" spans="1:4" outlineLevel="1" x14ac:dyDescent="0.25">
      <c r="A2004" s="1" t="str">
        <v/>
      </c>
      <c r="B2004" s="1" t="str">
        <v>100140</v>
      </c>
      <c r="C2004" s="1">
        <f ca="1"/>
        <v>0</v>
      </c>
    </row>
    <row r="2005" spans="1:4" outlineLevel="1" x14ac:dyDescent="0.25">
      <c r="A2005" s="1" t="str">
        <v/>
      </c>
      <c r="B2005" s="1" t="str">
        <v>100150</v>
      </c>
      <c r="C2005" s="1">
        <f ca="1"/>
        <v>0</v>
      </c>
    </row>
    <row r="2006" spans="1:4" outlineLevel="1" x14ac:dyDescent="0.25">
      <c r="A2006" s="1" t="str">
        <v/>
      </c>
      <c r="B2006" s="1" t="str">
        <v>100160</v>
      </c>
      <c r="C2006" s="1">
        <f ca="1"/>
        <v>0</v>
      </c>
    </row>
    <row r="2007" spans="1:4" outlineLevel="1" x14ac:dyDescent="0.25">
      <c r="A2007" s="1" t="str">
        <v/>
      </c>
      <c r="B2007" s="1" t="str">
        <v>100170</v>
      </c>
      <c r="C2007" s="1">
        <f ca="1"/>
        <v>0</v>
      </c>
    </row>
    <row r="2008" spans="1:4" outlineLevel="1" x14ac:dyDescent="0.25">
      <c r="A2008" s="1" t="str">
        <v/>
      </c>
      <c r="B2008" s="1" t="str">
        <v>100310</v>
      </c>
      <c r="C2008" s="1">
        <f ca="1"/>
        <v>0</v>
      </c>
    </row>
    <row r="2009" spans="1:4" outlineLevel="1" x14ac:dyDescent="0.25">
      <c r="A2009" s="1" t="str">
        <v/>
      </c>
      <c r="B2009" s="1" t="str">
        <v>100320</v>
      </c>
      <c r="C2009" s="1">
        <f ca="1"/>
        <v>0</v>
      </c>
    </row>
    <row r="2010" spans="1:4" outlineLevel="1" x14ac:dyDescent="0.25">
      <c r="A2010" s="1" t="str">
        <v/>
      </c>
      <c r="B2010" s="1" t="str">
        <v>100330</v>
      </c>
      <c r="C2010" s="1">
        <f ca="1"/>
        <v>0</v>
      </c>
    </row>
    <row r="2011" spans="1:4" outlineLevel="1" x14ac:dyDescent="0.25">
      <c r="A2011" s="1" t="str">
        <v/>
      </c>
      <c r="B2011" s="1" t="str">
        <v>100340</v>
      </c>
      <c r="C2011" s="1">
        <f ca="1"/>
        <v>0</v>
      </c>
    </row>
    <row r="2012" spans="1:4" outlineLevel="1" x14ac:dyDescent="0.25">
      <c r="A2012" s="1" t="str">
        <v/>
      </c>
      <c r="B2012" s="1" t="str">
        <v>100350</v>
      </c>
      <c r="C2012" s="1">
        <f ca="1"/>
        <v>0</v>
      </c>
    </row>
    <row r="2013" spans="1:4" outlineLevel="1" x14ac:dyDescent="0.25">
      <c r="A2013" s="1" t="str">
        <v/>
      </c>
      <c r="B2013" s="1" t="str">
        <v>100360</v>
      </c>
      <c r="C2013" s="1">
        <f ca="1"/>
        <v>0</v>
      </c>
    </row>
    <row r="2014" spans="1:4" outlineLevel="1" x14ac:dyDescent="0.25">
      <c r="A2014" s="1" t="str">
        <v/>
      </c>
      <c r="B2014" s="1" t="str">
        <v>110110</v>
      </c>
      <c r="C2014" s="1">
        <f ca="1"/>
        <v>0</v>
      </c>
    </row>
    <row r="2015" spans="1:4" outlineLevel="1" x14ac:dyDescent="0.25">
      <c r="A2015" s="1" t="str">
        <v/>
      </c>
      <c r="B2015" s="1" t="str">
        <v>110120</v>
      </c>
      <c r="C2015" s="1">
        <f ca="1"/>
        <v>0</v>
      </c>
    </row>
    <row r="2016" spans="1:4" outlineLevel="1" x14ac:dyDescent="0.25">
      <c r="A2016" s="1" t="str">
        <v/>
      </c>
      <c r="B2016" s="1" t="str">
        <v>110130</v>
      </c>
      <c r="C2016" s="1">
        <f ca="1"/>
        <v>0</v>
      </c>
    </row>
    <row r="2017" spans="1:3" outlineLevel="1" x14ac:dyDescent="0.25">
      <c r="A2017" s="1" t="str">
        <v/>
      </c>
      <c r="B2017" s="1" t="str">
        <v>110140</v>
      </c>
      <c r="C2017" s="1">
        <f ca="1"/>
        <v>0</v>
      </c>
    </row>
    <row r="2018" spans="1:3" outlineLevel="1" x14ac:dyDescent="0.25">
      <c r="A2018" s="1" t="str">
        <v/>
      </c>
      <c r="B2018" s="1" t="str">
        <v>110150</v>
      </c>
      <c r="C2018" s="1">
        <f ca="1"/>
        <v>0</v>
      </c>
    </row>
    <row r="2019" spans="1:3" outlineLevel="1" x14ac:dyDescent="0.25">
      <c r="A2019" s="1" t="str">
        <v/>
      </c>
      <c r="B2019" s="1" t="str">
        <v>110160</v>
      </c>
      <c r="C2019" s="1">
        <f ca="1"/>
        <v>0</v>
      </c>
    </row>
    <row r="2020" spans="1:3" outlineLevel="1" x14ac:dyDescent="0.25">
      <c r="A2020" s="1" t="str">
        <v/>
      </c>
      <c r="B2020" s="1" t="str">
        <v>110170</v>
      </c>
      <c r="C2020" s="1">
        <f ca="1"/>
        <v>0</v>
      </c>
    </row>
    <row r="2021" spans="1:3" outlineLevel="1" x14ac:dyDescent="0.25">
      <c r="A2021" s="1" t="str">
        <v/>
      </c>
      <c r="B2021" s="1" t="str">
        <v>110310</v>
      </c>
      <c r="C2021" s="1">
        <f ca="1"/>
        <v>0</v>
      </c>
    </row>
    <row r="2022" spans="1:3" outlineLevel="1" x14ac:dyDescent="0.25">
      <c r="A2022" s="1" t="str">
        <v/>
      </c>
      <c r="B2022" s="1" t="str">
        <v>110320</v>
      </c>
      <c r="C2022" s="1">
        <f ca="1"/>
        <v>0</v>
      </c>
    </row>
    <row r="2023" spans="1:3" outlineLevel="1" x14ac:dyDescent="0.25">
      <c r="A2023" s="1" t="str">
        <v/>
      </c>
      <c r="B2023" s="1" t="str">
        <v>110330</v>
      </c>
      <c r="C2023" s="1">
        <f ca="1"/>
        <v>0</v>
      </c>
    </row>
    <row r="2024" spans="1:3" outlineLevel="1" x14ac:dyDescent="0.25">
      <c r="A2024" s="1" t="str">
        <v/>
      </c>
      <c r="B2024" s="1" t="str">
        <v>110340</v>
      </c>
      <c r="C2024" s="1">
        <f ca="1"/>
        <v>0</v>
      </c>
    </row>
    <row r="2025" spans="1:3" outlineLevel="1" x14ac:dyDescent="0.25">
      <c r="A2025" s="1" t="str">
        <v/>
      </c>
      <c r="B2025" s="1" t="str">
        <v>110350</v>
      </c>
      <c r="C2025" s="1">
        <f ca="1"/>
        <v>0</v>
      </c>
    </row>
    <row r="2026" spans="1:3" outlineLevel="1" x14ac:dyDescent="0.25">
      <c r="A2026" s="1" t="str">
        <v/>
      </c>
      <c r="B2026" s="1" t="str">
        <v>110360</v>
      </c>
      <c r="C2026" s="1">
        <f ca="1"/>
        <v>0</v>
      </c>
    </row>
    <row r="2027" spans="1:3" outlineLevel="1" x14ac:dyDescent="0.25">
      <c r="A2027" s="1" t="str">
        <v/>
      </c>
      <c r="B2027" s="1" t="str">
        <v>112110</v>
      </c>
      <c r="C2027" s="1">
        <f ca="1"/>
        <v>0</v>
      </c>
    </row>
    <row r="2028" spans="1:3" outlineLevel="1" x14ac:dyDescent="0.25">
      <c r="A2028" s="1" t="str">
        <v/>
      </c>
      <c r="B2028" s="1" t="str">
        <v>112120</v>
      </c>
      <c r="C2028" s="1">
        <f ca="1"/>
        <v>0</v>
      </c>
    </row>
    <row r="2029" spans="1:3" outlineLevel="1" x14ac:dyDescent="0.25">
      <c r="A2029" s="1" t="str">
        <v/>
      </c>
      <c r="B2029" s="1" t="str">
        <v>112130</v>
      </c>
      <c r="C2029" s="1">
        <f ca="1"/>
        <v>0</v>
      </c>
    </row>
    <row r="2030" spans="1:3" outlineLevel="1" x14ac:dyDescent="0.25">
      <c r="A2030" s="1" t="str">
        <v/>
      </c>
      <c r="B2030" s="1" t="str">
        <v>112140</v>
      </c>
      <c r="C2030" s="1">
        <f ca="1"/>
        <v>0</v>
      </c>
    </row>
    <row r="2031" spans="1:3" outlineLevel="1" x14ac:dyDescent="0.25">
      <c r="A2031" s="1" t="str">
        <v/>
      </c>
      <c r="B2031" s="1" t="str">
        <v>112150</v>
      </c>
      <c r="C2031" s="1">
        <f ca="1"/>
        <v>0</v>
      </c>
    </row>
    <row r="2032" spans="1:3" outlineLevel="1" x14ac:dyDescent="0.25">
      <c r="A2032" s="1" t="str">
        <v/>
      </c>
      <c r="B2032" s="1" t="str">
        <v>112160</v>
      </c>
      <c r="C2032" s="1">
        <f ca="1"/>
        <v>0</v>
      </c>
    </row>
    <row r="2033" spans="1:3" outlineLevel="1" x14ac:dyDescent="0.25">
      <c r="A2033" s="1" t="str">
        <v/>
      </c>
      <c r="B2033" s="1" t="str">
        <v>112170</v>
      </c>
      <c r="C2033" s="1">
        <f ca="1"/>
        <v>0</v>
      </c>
    </row>
    <row r="2034" spans="1:3" outlineLevel="1" x14ac:dyDescent="0.25">
      <c r="A2034" s="1" t="str">
        <v/>
      </c>
      <c r="B2034" s="1" t="str">
        <v>112310</v>
      </c>
      <c r="C2034" s="1">
        <f ca="1"/>
        <v>0</v>
      </c>
    </row>
    <row r="2035" spans="1:3" outlineLevel="1" x14ac:dyDescent="0.25">
      <c r="A2035" s="1" t="str">
        <v/>
      </c>
      <c r="B2035" s="1" t="str">
        <v>112320</v>
      </c>
      <c r="C2035" s="1">
        <f ca="1"/>
        <v>0</v>
      </c>
    </row>
    <row r="2036" spans="1:3" outlineLevel="1" x14ac:dyDescent="0.25">
      <c r="A2036" s="1" t="str">
        <v/>
      </c>
      <c r="B2036" s="1" t="str">
        <v>112330</v>
      </c>
      <c r="C2036" s="1">
        <f ca="1"/>
        <v>0</v>
      </c>
    </row>
    <row r="2037" spans="1:3" outlineLevel="1" x14ac:dyDescent="0.25">
      <c r="A2037" s="1" t="str">
        <v/>
      </c>
      <c r="B2037" s="1" t="str">
        <v>112340</v>
      </c>
      <c r="C2037" s="1">
        <f ca="1"/>
        <v>0</v>
      </c>
    </row>
    <row r="2038" spans="1:3" outlineLevel="1" x14ac:dyDescent="0.25">
      <c r="A2038" s="1" t="str">
        <v/>
      </c>
      <c r="B2038" s="1" t="str">
        <v>112350</v>
      </c>
      <c r="C2038" s="1">
        <f ca="1"/>
        <v>0</v>
      </c>
    </row>
    <row r="2039" spans="1:3" outlineLevel="1" x14ac:dyDescent="0.25">
      <c r="A2039" s="1" t="str">
        <v/>
      </c>
      <c r="B2039" s="1" t="str">
        <v>112360</v>
      </c>
      <c r="C2039" s="1">
        <f ca="1"/>
        <v>0</v>
      </c>
    </row>
    <row r="2040" spans="1:3" outlineLevel="1" x14ac:dyDescent="0.25">
      <c r="A2040" s="1" t="str">
        <v/>
      </c>
      <c r="B2040" s="1" t="str">
        <v>130110</v>
      </c>
      <c r="C2040" s="1">
        <f ca="1"/>
        <v>0</v>
      </c>
    </row>
    <row r="2041" spans="1:3" outlineLevel="1" x14ac:dyDescent="0.25">
      <c r="A2041" s="1" t="str">
        <v/>
      </c>
      <c r="B2041" s="1" t="str">
        <v>130120</v>
      </c>
      <c r="C2041" s="1">
        <f ca="1"/>
        <v>0</v>
      </c>
    </row>
    <row r="2042" spans="1:3" outlineLevel="1" x14ac:dyDescent="0.25">
      <c r="A2042" s="1" t="str">
        <v/>
      </c>
      <c r="B2042" s="1" t="str">
        <v>130130</v>
      </c>
      <c r="C2042" s="1">
        <f ca="1"/>
        <v>0</v>
      </c>
    </row>
    <row r="2043" spans="1:3" outlineLevel="1" x14ac:dyDescent="0.25">
      <c r="A2043" s="1" t="str">
        <v/>
      </c>
      <c r="B2043" s="1" t="str">
        <v>130140</v>
      </c>
      <c r="C2043" s="1">
        <f ca="1"/>
        <v>0</v>
      </c>
    </row>
    <row r="2044" spans="1:3" outlineLevel="1" x14ac:dyDescent="0.25">
      <c r="A2044" s="1" t="str">
        <v/>
      </c>
      <c r="B2044" s="1" t="str">
        <v>130150</v>
      </c>
      <c r="C2044" s="1">
        <f ca="1"/>
        <v>0</v>
      </c>
    </row>
    <row r="2045" spans="1:3" outlineLevel="1" x14ac:dyDescent="0.25">
      <c r="A2045" s="1" t="str">
        <v/>
      </c>
      <c r="B2045" s="1" t="str">
        <v>130160</v>
      </c>
      <c r="C2045" s="1">
        <f ca="1"/>
        <v>0</v>
      </c>
    </row>
    <row r="2046" spans="1:3" outlineLevel="1" x14ac:dyDescent="0.25">
      <c r="A2046" s="1" t="str">
        <v/>
      </c>
      <c r="B2046" s="1" t="str">
        <v>130170</v>
      </c>
      <c r="C2046" s="1">
        <f ca="1"/>
        <v>0</v>
      </c>
    </row>
    <row r="2047" spans="1:3" outlineLevel="1" x14ac:dyDescent="0.25">
      <c r="A2047" s="1" t="str">
        <v/>
      </c>
      <c r="B2047" s="1" t="str">
        <v>130310</v>
      </c>
      <c r="C2047" s="1">
        <f ca="1"/>
        <v>0</v>
      </c>
    </row>
    <row r="2048" spans="1:3" outlineLevel="1" x14ac:dyDescent="0.25">
      <c r="A2048" s="1" t="str">
        <v/>
      </c>
      <c r="B2048" s="1" t="str">
        <v>130320</v>
      </c>
      <c r="C2048" s="1">
        <f ca="1"/>
        <v>0</v>
      </c>
    </row>
    <row r="2049" spans="1:3" outlineLevel="1" x14ac:dyDescent="0.25">
      <c r="A2049" s="1" t="str">
        <v/>
      </c>
      <c r="B2049" s="1" t="str">
        <v>130330</v>
      </c>
      <c r="C2049" s="1">
        <f ca="1"/>
        <v>0</v>
      </c>
    </row>
    <row r="2050" spans="1:3" outlineLevel="1" x14ac:dyDescent="0.25">
      <c r="A2050" s="1" t="str">
        <v/>
      </c>
      <c r="B2050" s="1" t="str">
        <v>130340</v>
      </c>
      <c r="C2050" s="1">
        <f ca="1"/>
        <v>0</v>
      </c>
    </row>
    <row r="2051" spans="1:3" outlineLevel="1" x14ac:dyDescent="0.25">
      <c r="A2051" s="1" t="str">
        <v/>
      </c>
      <c r="B2051" s="1" t="str">
        <v>130350</v>
      </c>
      <c r="C2051" s="1">
        <f ca="1"/>
        <v>0</v>
      </c>
    </row>
    <row r="2052" spans="1:3" outlineLevel="1" x14ac:dyDescent="0.25">
      <c r="A2052" s="1" t="str">
        <v/>
      </c>
      <c r="B2052" s="1" t="str">
        <v>130360</v>
      </c>
      <c r="C2052" s="1">
        <f ca="1"/>
        <v>0</v>
      </c>
    </row>
    <row r="2053" spans="1:3" outlineLevel="1" x14ac:dyDescent="0.25">
      <c r="A2053" s="1" t="str">
        <v/>
      </c>
      <c r="B2053" s="1" t="str">
        <v>132110</v>
      </c>
      <c r="C2053" s="1">
        <f ca="1"/>
        <v>0</v>
      </c>
    </row>
    <row r="2054" spans="1:3" outlineLevel="1" x14ac:dyDescent="0.25">
      <c r="A2054" s="1" t="str">
        <v/>
      </c>
      <c r="B2054" s="1" t="str">
        <v>132120</v>
      </c>
      <c r="C2054" s="1">
        <f ca="1"/>
        <v>0</v>
      </c>
    </row>
    <row r="2055" spans="1:3" outlineLevel="1" x14ac:dyDescent="0.25">
      <c r="A2055" s="1" t="str">
        <v/>
      </c>
      <c r="B2055" s="1" t="str">
        <v>132130</v>
      </c>
      <c r="C2055" s="1">
        <f ca="1"/>
        <v>0</v>
      </c>
    </row>
    <row r="2056" spans="1:3" outlineLevel="1" x14ac:dyDescent="0.25">
      <c r="A2056" s="1" t="str">
        <v/>
      </c>
      <c r="B2056" s="1" t="str">
        <v>132140</v>
      </c>
      <c r="C2056" s="1">
        <f ca="1"/>
        <v>0</v>
      </c>
    </row>
    <row r="2057" spans="1:3" outlineLevel="1" x14ac:dyDescent="0.25">
      <c r="A2057" s="1" t="str">
        <v/>
      </c>
      <c r="B2057" s="1" t="str">
        <v>132150</v>
      </c>
      <c r="C2057" s="1">
        <f ca="1"/>
        <v>0</v>
      </c>
    </row>
    <row r="2058" spans="1:3" outlineLevel="1" x14ac:dyDescent="0.25">
      <c r="A2058" s="1" t="str">
        <v/>
      </c>
      <c r="B2058" s="1" t="str">
        <v>132160</v>
      </c>
      <c r="C2058" s="1">
        <f ca="1"/>
        <v>0</v>
      </c>
    </row>
    <row r="2059" spans="1:3" outlineLevel="1" x14ac:dyDescent="0.25">
      <c r="A2059" s="1" t="str">
        <v/>
      </c>
      <c r="B2059" s="1" t="str">
        <v>132170</v>
      </c>
      <c r="C2059" s="1">
        <f ca="1"/>
        <v>0</v>
      </c>
    </row>
    <row r="2060" spans="1:3" outlineLevel="1" x14ac:dyDescent="0.25">
      <c r="A2060" s="1" t="str">
        <v/>
      </c>
      <c r="B2060" s="1" t="str">
        <v>132310</v>
      </c>
      <c r="C2060" s="1">
        <f ca="1"/>
        <v>0</v>
      </c>
    </row>
    <row r="2061" spans="1:3" outlineLevel="1" x14ac:dyDescent="0.25">
      <c r="A2061" s="1" t="str">
        <v/>
      </c>
      <c r="B2061" s="1" t="str">
        <v>132320</v>
      </c>
      <c r="C2061" s="1">
        <f ca="1"/>
        <v>0</v>
      </c>
    </row>
    <row r="2062" spans="1:3" outlineLevel="1" x14ac:dyDescent="0.25">
      <c r="A2062" s="1" t="str">
        <v/>
      </c>
      <c r="B2062" s="1" t="str">
        <v>132330</v>
      </c>
      <c r="C2062" s="1">
        <f ca="1"/>
        <v>0</v>
      </c>
    </row>
    <row r="2063" spans="1:3" outlineLevel="1" x14ac:dyDescent="0.25">
      <c r="A2063" s="1" t="str">
        <v/>
      </c>
      <c r="B2063" s="1" t="str">
        <v>132340</v>
      </c>
      <c r="C2063" s="1">
        <f ca="1"/>
        <v>0</v>
      </c>
    </row>
    <row r="2064" spans="1:3" outlineLevel="1" x14ac:dyDescent="0.25">
      <c r="A2064" s="1" t="str">
        <v/>
      </c>
      <c r="B2064" s="1" t="str">
        <v>132350</v>
      </c>
      <c r="C2064" s="1">
        <f ca="1"/>
        <v>0</v>
      </c>
    </row>
    <row r="2065" spans="1:3" outlineLevel="1" x14ac:dyDescent="0.25">
      <c r="A2065" s="1" t="str">
        <v/>
      </c>
      <c r="B2065" s="1" t="str">
        <v>132360</v>
      </c>
      <c r="C2065" s="1">
        <f ca="1"/>
        <v>0</v>
      </c>
    </row>
    <row r="2066" spans="1:3" outlineLevel="1" x14ac:dyDescent="0.25">
      <c r="A2066" s="1" t="str">
        <v/>
      </c>
      <c r="B2066" s="1" t="str">
        <v>133110</v>
      </c>
      <c r="C2066" s="1">
        <f ca="1"/>
        <v>0</v>
      </c>
    </row>
    <row r="2067" spans="1:3" outlineLevel="1" x14ac:dyDescent="0.25">
      <c r="A2067" s="1" t="str">
        <v/>
      </c>
      <c r="B2067" s="1" t="str">
        <v>133120</v>
      </c>
      <c r="C2067" s="1">
        <f ca="1"/>
        <v>0</v>
      </c>
    </row>
    <row r="2068" spans="1:3" outlineLevel="1" x14ac:dyDescent="0.25">
      <c r="A2068" s="1" t="str">
        <v/>
      </c>
      <c r="B2068" s="1" t="str">
        <v>133130</v>
      </c>
      <c r="C2068" s="1">
        <f ca="1"/>
        <v>0</v>
      </c>
    </row>
    <row r="2069" spans="1:3" outlineLevel="1" x14ac:dyDescent="0.25">
      <c r="A2069" s="1" t="str">
        <v/>
      </c>
      <c r="B2069" s="1" t="str">
        <v>133140</v>
      </c>
      <c r="C2069" s="1">
        <f ca="1"/>
        <v>0</v>
      </c>
    </row>
    <row r="2070" spans="1:3" outlineLevel="1" x14ac:dyDescent="0.25">
      <c r="A2070" s="1" t="str">
        <v/>
      </c>
      <c r="B2070" s="1" t="str">
        <v>133150</v>
      </c>
      <c r="C2070" s="1">
        <f ca="1"/>
        <v>0</v>
      </c>
    </row>
    <row r="2071" spans="1:3" outlineLevel="1" x14ac:dyDescent="0.25">
      <c r="A2071" s="1" t="str">
        <v/>
      </c>
      <c r="B2071" s="1" t="str">
        <v>133160</v>
      </c>
      <c r="C2071" s="1">
        <f ca="1"/>
        <v>0</v>
      </c>
    </row>
    <row r="2072" spans="1:3" outlineLevel="1" x14ac:dyDescent="0.25">
      <c r="A2072" s="1" t="str">
        <v/>
      </c>
      <c r="B2072" s="1" t="str">
        <v>133170</v>
      </c>
      <c r="C2072" s="1">
        <f ca="1"/>
        <v>0</v>
      </c>
    </row>
    <row r="2073" spans="1:3" outlineLevel="1" x14ac:dyDescent="0.25">
      <c r="A2073" s="1" t="str">
        <v/>
      </c>
      <c r="B2073" s="1" t="str">
        <v>133310</v>
      </c>
      <c r="C2073" s="1">
        <f ca="1"/>
        <v>0</v>
      </c>
    </row>
    <row r="2074" spans="1:3" outlineLevel="1" x14ac:dyDescent="0.25">
      <c r="A2074" s="1" t="str">
        <v/>
      </c>
      <c r="B2074" s="1" t="str">
        <v>133320</v>
      </c>
      <c r="C2074" s="1">
        <f ca="1"/>
        <v>0</v>
      </c>
    </row>
    <row r="2075" spans="1:3" outlineLevel="1" x14ac:dyDescent="0.25">
      <c r="A2075" s="1" t="str">
        <v/>
      </c>
      <c r="B2075" s="1" t="str">
        <v>133330</v>
      </c>
      <c r="C2075" s="1">
        <f ca="1"/>
        <v>0</v>
      </c>
    </row>
    <row r="2076" spans="1:3" outlineLevel="1" x14ac:dyDescent="0.25">
      <c r="A2076" s="1" t="str">
        <v/>
      </c>
      <c r="B2076" s="1" t="str">
        <v>133340</v>
      </c>
      <c r="C2076" s="1">
        <f ca="1"/>
        <v>0</v>
      </c>
    </row>
    <row r="2077" spans="1:3" outlineLevel="1" x14ac:dyDescent="0.25">
      <c r="A2077" s="1" t="str">
        <v/>
      </c>
      <c r="B2077" s="1" t="str">
        <v>133350</v>
      </c>
      <c r="C2077" s="1">
        <f ca="1"/>
        <v>0</v>
      </c>
    </row>
    <row r="2078" spans="1:3" outlineLevel="1" x14ac:dyDescent="0.25">
      <c r="A2078" s="1" t="str">
        <v/>
      </c>
      <c r="B2078" s="1" t="str">
        <v>133360</v>
      </c>
      <c r="C2078" s="1">
        <f ca="1"/>
        <v>0</v>
      </c>
    </row>
    <row r="2079" spans="1:3" outlineLevel="1" x14ac:dyDescent="0.25"/>
    <row r="2080" spans="1:3" outlineLevel="1" x14ac:dyDescent="0.25"/>
    <row r="2081" outlineLevel="1" x14ac:dyDescent="0.25"/>
    <row r="2082" outlineLevel="1" x14ac:dyDescent="0.25"/>
    <row r="2083" outlineLevel="1" x14ac:dyDescent="0.25"/>
    <row r="2084" outlineLevel="1" x14ac:dyDescent="0.25"/>
    <row r="2085" outlineLevel="1" x14ac:dyDescent="0.25"/>
    <row r="2086" outlineLevel="1" x14ac:dyDescent="0.25"/>
    <row r="2087" outlineLevel="1" x14ac:dyDescent="0.25"/>
    <row r="2088" outlineLevel="1" x14ac:dyDescent="0.25"/>
    <row r="2089" outlineLevel="1" x14ac:dyDescent="0.25"/>
    <row r="2090" outlineLevel="1" x14ac:dyDescent="0.25"/>
    <row r="2091" outlineLevel="1" x14ac:dyDescent="0.25"/>
    <row r="2092" outlineLevel="1" x14ac:dyDescent="0.25"/>
    <row r="2093" outlineLevel="1" x14ac:dyDescent="0.25"/>
    <row r="2094" outlineLevel="1" x14ac:dyDescent="0.25"/>
    <row r="2095" outlineLevel="1" x14ac:dyDescent="0.25"/>
    <row r="2096" outlineLevel="1" x14ac:dyDescent="0.25"/>
    <row r="2097" outlineLevel="1" x14ac:dyDescent="0.25"/>
    <row r="2098" outlineLevel="1" x14ac:dyDescent="0.25"/>
    <row r="2099" outlineLevel="1" x14ac:dyDescent="0.25"/>
    <row r="2100" outlineLevel="1" x14ac:dyDescent="0.25"/>
    <row r="2101" outlineLevel="1" x14ac:dyDescent="0.25"/>
    <row r="2102" outlineLevel="1" x14ac:dyDescent="0.25"/>
    <row r="2103" outlineLevel="1" x14ac:dyDescent="0.25"/>
    <row r="2104" outlineLevel="1" x14ac:dyDescent="0.25"/>
    <row r="2105" outlineLevel="1" x14ac:dyDescent="0.25"/>
    <row r="2106" outlineLevel="1" x14ac:dyDescent="0.25"/>
    <row r="2107" outlineLevel="1" x14ac:dyDescent="0.25"/>
    <row r="2108" outlineLevel="1" x14ac:dyDescent="0.25"/>
    <row r="2109" outlineLevel="1" x14ac:dyDescent="0.25"/>
    <row r="2110" outlineLevel="1" x14ac:dyDescent="0.25"/>
    <row r="2111" outlineLevel="1" x14ac:dyDescent="0.25"/>
    <row r="2112" outlineLevel="1" x14ac:dyDescent="0.25"/>
    <row r="2113" outlineLevel="1" x14ac:dyDescent="0.25"/>
    <row r="2114" outlineLevel="1" x14ac:dyDescent="0.25"/>
    <row r="2115" outlineLevel="1" x14ac:dyDescent="0.25"/>
    <row r="2116" outlineLevel="1" x14ac:dyDescent="0.25"/>
    <row r="2117" outlineLevel="1" x14ac:dyDescent="0.25"/>
    <row r="2118" outlineLevel="1" x14ac:dyDescent="0.25"/>
    <row r="2119" outlineLevel="1" x14ac:dyDescent="0.25"/>
    <row r="2120" outlineLevel="1" x14ac:dyDescent="0.25"/>
    <row r="2121" outlineLevel="1" x14ac:dyDescent="0.25"/>
    <row r="2122" outlineLevel="1" x14ac:dyDescent="0.25"/>
    <row r="2123" outlineLevel="1" x14ac:dyDescent="0.25"/>
    <row r="2124" outlineLevel="1" x14ac:dyDescent="0.25"/>
    <row r="2125" outlineLevel="1" x14ac:dyDescent="0.25"/>
    <row r="2126" outlineLevel="1" x14ac:dyDescent="0.25"/>
    <row r="2127" outlineLevel="1" x14ac:dyDescent="0.25"/>
    <row r="2128" outlineLevel="1" x14ac:dyDescent="0.25"/>
    <row r="2129" outlineLevel="1" x14ac:dyDescent="0.25"/>
    <row r="2130" outlineLevel="1" x14ac:dyDescent="0.25"/>
    <row r="2131" outlineLevel="1" x14ac:dyDescent="0.25"/>
    <row r="2132" outlineLevel="1" x14ac:dyDescent="0.25"/>
    <row r="2133" outlineLevel="1" x14ac:dyDescent="0.25"/>
    <row r="2134" outlineLevel="1" x14ac:dyDescent="0.25"/>
    <row r="2135" outlineLevel="1" x14ac:dyDescent="0.25"/>
    <row r="2136" outlineLevel="1" x14ac:dyDescent="0.25"/>
    <row r="2137" outlineLevel="1" x14ac:dyDescent="0.25"/>
    <row r="2138" outlineLevel="1" x14ac:dyDescent="0.25"/>
    <row r="2139" outlineLevel="1" x14ac:dyDescent="0.25"/>
    <row r="2140" outlineLevel="1" x14ac:dyDescent="0.25"/>
    <row r="2141" outlineLevel="1" x14ac:dyDescent="0.25"/>
    <row r="2142" outlineLevel="1" x14ac:dyDescent="0.25"/>
    <row r="2143" outlineLevel="1" x14ac:dyDescent="0.25"/>
    <row r="2144" outlineLevel="1" x14ac:dyDescent="0.25"/>
    <row r="2145" outlineLevel="1" x14ac:dyDescent="0.25"/>
    <row r="2146" outlineLevel="1" x14ac:dyDescent="0.25"/>
    <row r="2147" outlineLevel="1" x14ac:dyDescent="0.25"/>
    <row r="2148" outlineLevel="1" x14ac:dyDescent="0.25"/>
    <row r="2149" outlineLevel="1" x14ac:dyDescent="0.25"/>
    <row r="2150" outlineLevel="1" x14ac:dyDescent="0.25"/>
    <row r="2151" outlineLevel="1" x14ac:dyDescent="0.25"/>
    <row r="2152" outlineLevel="1" x14ac:dyDescent="0.25"/>
    <row r="2153" outlineLevel="1" x14ac:dyDescent="0.25"/>
    <row r="2154" outlineLevel="1" x14ac:dyDescent="0.25"/>
    <row r="2155" outlineLevel="1" x14ac:dyDescent="0.25"/>
    <row r="2156" outlineLevel="1" x14ac:dyDescent="0.25"/>
    <row r="2157" outlineLevel="1" x14ac:dyDescent="0.25"/>
    <row r="2158" outlineLevel="1" x14ac:dyDescent="0.25"/>
    <row r="2159" outlineLevel="1" x14ac:dyDescent="0.25"/>
    <row r="2160" outlineLevel="1" x14ac:dyDescent="0.25"/>
    <row r="2161" outlineLevel="1" x14ac:dyDescent="0.25"/>
    <row r="2162" outlineLevel="1" x14ac:dyDescent="0.25"/>
    <row r="2163" outlineLevel="1" x14ac:dyDescent="0.25"/>
    <row r="2164" outlineLevel="1" x14ac:dyDescent="0.25"/>
    <row r="2165" outlineLevel="1" x14ac:dyDescent="0.25"/>
    <row r="2166" outlineLevel="1" x14ac:dyDescent="0.25"/>
    <row r="2167" outlineLevel="1" x14ac:dyDescent="0.25"/>
    <row r="2168" outlineLevel="1" x14ac:dyDescent="0.25"/>
    <row r="2169" outlineLevel="1" x14ac:dyDescent="0.25"/>
    <row r="2170" outlineLevel="1" x14ac:dyDescent="0.25"/>
    <row r="2171" outlineLevel="1" x14ac:dyDescent="0.25"/>
    <row r="2172" outlineLevel="1" x14ac:dyDescent="0.25"/>
    <row r="2173" outlineLevel="1" x14ac:dyDescent="0.25"/>
    <row r="2174" outlineLevel="1" x14ac:dyDescent="0.25"/>
    <row r="2175" outlineLevel="1" x14ac:dyDescent="0.25"/>
    <row r="2176" outlineLevel="1" x14ac:dyDescent="0.25"/>
    <row r="2177" outlineLevel="1" x14ac:dyDescent="0.25"/>
    <row r="2178" outlineLevel="1" x14ac:dyDescent="0.25"/>
    <row r="2179" outlineLevel="1" x14ac:dyDescent="0.25"/>
    <row r="2180" outlineLevel="1" x14ac:dyDescent="0.25"/>
    <row r="2181" outlineLevel="1" x14ac:dyDescent="0.25"/>
    <row r="2182" outlineLevel="1" x14ac:dyDescent="0.25"/>
    <row r="2183" outlineLevel="1" x14ac:dyDescent="0.25"/>
    <row r="2184" outlineLevel="1" x14ac:dyDescent="0.25"/>
    <row r="2185" outlineLevel="1" x14ac:dyDescent="0.25"/>
    <row r="2186" outlineLevel="1" x14ac:dyDescent="0.25"/>
    <row r="2187" outlineLevel="1" x14ac:dyDescent="0.25"/>
    <row r="2188" outlineLevel="1" x14ac:dyDescent="0.25"/>
    <row r="2189" outlineLevel="1" x14ac:dyDescent="0.25"/>
    <row r="2190" outlineLevel="1" x14ac:dyDescent="0.25"/>
    <row r="2191" outlineLevel="1" x14ac:dyDescent="0.25"/>
    <row r="2192" outlineLevel="1" x14ac:dyDescent="0.25"/>
    <row r="2193" spans="1:4" outlineLevel="1" x14ac:dyDescent="0.25"/>
    <row r="2194" spans="1:4" outlineLevel="1" x14ac:dyDescent="0.25"/>
    <row r="2195" spans="1:4" outlineLevel="1" x14ac:dyDescent="0.25"/>
    <row r="2196" spans="1:4" outlineLevel="1" x14ac:dyDescent="0.25"/>
    <row r="2197" spans="1:4" outlineLevel="1" x14ac:dyDescent="0.25"/>
    <row r="2198" spans="1:4" outlineLevel="1" x14ac:dyDescent="0.25"/>
    <row r="2199" spans="1:4" outlineLevel="1" x14ac:dyDescent="0.25"/>
    <row r="2200" spans="1:4" ht="15.75" outlineLevel="1" thickBot="1" x14ac:dyDescent="0.3"/>
    <row r="2201" spans="1:4" ht="15.75" thickTop="1" x14ac:dyDescent="0.25">
      <c r="A2201" s="68" t="str" cm="1">
        <f t="array" ref="A2201:A2278">IF(_xlfn.ANCHORARRAY(B2201)&lt;&gt;"",IFERROR(INDEX(used_companies,$D2201),""))</f>
        <v/>
      </c>
      <c r="B2201" s="68" t="str" cm="1">
        <f t="array" ref="B2201:B2278">used_accounts</f>
        <v>100110</v>
      </c>
      <c r="C2201" s="68" cm="1">
        <f t="array" aca="1" ref="C2201:C2278" ca="1">IF(_xlfn.ANCHORARRAY($A2201)&lt;&gt;"",SUMIFS(OFFSET(Corrections!$A$8:$A$1164,,MATCH(_xlfn.ANCHORARRAY($A2201),Corrections!$A$5:$AT$5,0)-1),Corrections!$B$8:$B$1164,VALUE(LEFT(_xlfn.ANCHORARRAY($B2201),3)),Corrections!$C$8:$C$1164,VALUE(RIGHT(_xlfn.ANCHORARRAY($B2201),3)),Corrections!$A$8:$A$1164,"X"),0)</f>
        <v>0</v>
      </c>
      <c r="D2201" s="67">
        <v>12</v>
      </c>
    </row>
    <row r="2202" spans="1:4" outlineLevel="1" x14ac:dyDescent="0.25">
      <c r="A2202" s="1" t="str">
        <v/>
      </c>
      <c r="B2202" s="1" t="str">
        <v>100120</v>
      </c>
      <c r="C2202" s="1">
        <f ca="1"/>
        <v>0</v>
      </c>
    </row>
    <row r="2203" spans="1:4" outlineLevel="1" x14ac:dyDescent="0.25">
      <c r="A2203" s="1" t="str">
        <v/>
      </c>
      <c r="B2203" s="1" t="str">
        <v>100130</v>
      </c>
      <c r="C2203" s="1">
        <f ca="1"/>
        <v>0</v>
      </c>
    </row>
    <row r="2204" spans="1:4" outlineLevel="1" x14ac:dyDescent="0.25">
      <c r="A2204" s="1" t="str">
        <v/>
      </c>
      <c r="B2204" s="1" t="str">
        <v>100140</v>
      </c>
      <c r="C2204" s="1">
        <f ca="1"/>
        <v>0</v>
      </c>
    </row>
    <row r="2205" spans="1:4" outlineLevel="1" x14ac:dyDescent="0.25">
      <c r="A2205" s="1" t="str">
        <v/>
      </c>
      <c r="B2205" s="1" t="str">
        <v>100150</v>
      </c>
      <c r="C2205" s="1">
        <f ca="1"/>
        <v>0</v>
      </c>
    </row>
    <row r="2206" spans="1:4" outlineLevel="1" x14ac:dyDescent="0.25">
      <c r="A2206" s="1" t="str">
        <v/>
      </c>
      <c r="B2206" s="1" t="str">
        <v>100160</v>
      </c>
      <c r="C2206" s="1">
        <f ca="1"/>
        <v>0</v>
      </c>
    </row>
    <row r="2207" spans="1:4" outlineLevel="1" x14ac:dyDescent="0.25">
      <c r="A2207" s="1" t="str">
        <v/>
      </c>
      <c r="B2207" s="1" t="str">
        <v>100170</v>
      </c>
      <c r="C2207" s="1">
        <f ca="1"/>
        <v>0</v>
      </c>
    </row>
    <row r="2208" spans="1:4" outlineLevel="1" x14ac:dyDescent="0.25">
      <c r="A2208" s="1" t="str">
        <v/>
      </c>
      <c r="B2208" s="1" t="str">
        <v>100310</v>
      </c>
      <c r="C2208" s="1">
        <f ca="1"/>
        <v>0</v>
      </c>
    </row>
    <row r="2209" spans="1:3" outlineLevel="1" x14ac:dyDescent="0.25">
      <c r="A2209" s="1" t="str">
        <v/>
      </c>
      <c r="B2209" s="1" t="str">
        <v>100320</v>
      </c>
      <c r="C2209" s="1">
        <f ca="1"/>
        <v>0</v>
      </c>
    </row>
    <row r="2210" spans="1:3" outlineLevel="1" x14ac:dyDescent="0.25">
      <c r="A2210" s="1" t="str">
        <v/>
      </c>
      <c r="B2210" s="1" t="str">
        <v>100330</v>
      </c>
      <c r="C2210" s="1">
        <f ca="1"/>
        <v>0</v>
      </c>
    </row>
    <row r="2211" spans="1:3" outlineLevel="1" x14ac:dyDescent="0.25">
      <c r="A2211" s="1" t="str">
        <v/>
      </c>
      <c r="B2211" s="1" t="str">
        <v>100340</v>
      </c>
      <c r="C2211" s="1">
        <f ca="1"/>
        <v>0</v>
      </c>
    </row>
    <row r="2212" spans="1:3" outlineLevel="1" x14ac:dyDescent="0.25">
      <c r="A2212" s="1" t="str">
        <v/>
      </c>
      <c r="B2212" s="1" t="str">
        <v>100350</v>
      </c>
      <c r="C2212" s="1">
        <f ca="1"/>
        <v>0</v>
      </c>
    </row>
    <row r="2213" spans="1:3" outlineLevel="1" x14ac:dyDescent="0.25">
      <c r="A2213" s="1" t="str">
        <v/>
      </c>
      <c r="B2213" s="1" t="str">
        <v>100360</v>
      </c>
      <c r="C2213" s="1">
        <f ca="1"/>
        <v>0</v>
      </c>
    </row>
    <row r="2214" spans="1:3" outlineLevel="1" x14ac:dyDescent="0.25">
      <c r="A2214" s="1" t="str">
        <v/>
      </c>
      <c r="B2214" s="1" t="str">
        <v>110110</v>
      </c>
      <c r="C2214" s="1">
        <f ca="1"/>
        <v>0</v>
      </c>
    </row>
    <row r="2215" spans="1:3" outlineLevel="1" x14ac:dyDescent="0.25">
      <c r="A2215" s="1" t="str">
        <v/>
      </c>
      <c r="B2215" s="1" t="str">
        <v>110120</v>
      </c>
      <c r="C2215" s="1">
        <f ca="1"/>
        <v>0</v>
      </c>
    </row>
    <row r="2216" spans="1:3" outlineLevel="1" x14ac:dyDescent="0.25">
      <c r="A2216" s="1" t="str">
        <v/>
      </c>
      <c r="B2216" s="1" t="str">
        <v>110130</v>
      </c>
      <c r="C2216" s="1">
        <f ca="1"/>
        <v>0</v>
      </c>
    </row>
    <row r="2217" spans="1:3" outlineLevel="1" x14ac:dyDescent="0.25">
      <c r="A2217" s="1" t="str">
        <v/>
      </c>
      <c r="B2217" s="1" t="str">
        <v>110140</v>
      </c>
      <c r="C2217" s="1">
        <f ca="1"/>
        <v>0</v>
      </c>
    </row>
    <row r="2218" spans="1:3" outlineLevel="1" x14ac:dyDescent="0.25">
      <c r="A2218" s="1" t="str">
        <v/>
      </c>
      <c r="B2218" s="1" t="str">
        <v>110150</v>
      </c>
      <c r="C2218" s="1">
        <f ca="1"/>
        <v>0</v>
      </c>
    </row>
    <row r="2219" spans="1:3" outlineLevel="1" x14ac:dyDescent="0.25">
      <c r="A2219" s="1" t="str">
        <v/>
      </c>
      <c r="B2219" s="1" t="str">
        <v>110160</v>
      </c>
      <c r="C2219" s="1">
        <f ca="1"/>
        <v>0</v>
      </c>
    </row>
    <row r="2220" spans="1:3" outlineLevel="1" x14ac:dyDescent="0.25">
      <c r="A2220" s="1" t="str">
        <v/>
      </c>
      <c r="B2220" s="1" t="str">
        <v>110170</v>
      </c>
      <c r="C2220" s="1">
        <f ca="1"/>
        <v>0</v>
      </c>
    </row>
    <row r="2221" spans="1:3" outlineLevel="1" x14ac:dyDescent="0.25">
      <c r="A2221" s="1" t="str">
        <v/>
      </c>
      <c r="B2221" s="1" t="str">
        <v>110310</v>
      </c>
      <c r="C2221" s="1">
        <f ca="1"/>
        <v>0</v>
      </c>
    </row>
    <row r="2222" spans="1:3" outlineLevel="1" x14ac:dyDescent="0.25">
      <c r="A2222" s="1" t="str">
        <v/>
      </c>
      <c r="B2222" s="1" t="str">
        <v>110320</v>
      </c>
      <c r="C2222" s="1">
        <f ca="1"/>
        <v>0</v>
      </c>
    </row>
    <row r="2223" spans="1:3" outlineLevel="1" x14ac:dyDescent="0.25">
      <c r="A2223" s="1" t="str">
        <v/>
      </c>
      <c r="B2223" s="1" t="str">
        <v>110330</v>
      </c>
      <c r="C2223" s="1">
        <f ca="1"/>
        <v>0</v>
      </c>
    </row>
    <row r="2224" spans="1:3" outlineLevel="1" x14ac:dyDescent="0.25">
      <c r="A2224" s="1" t="str">
        <v/>
      </c>
      <c r="B2224" s="1" t="str">
        <v>110340</v>
      </c>
      <c r="C2224" s="1">
        <f ca="1"/>
        <v>0</v>
      </c>
    </row>
    <row r="2225" spans="1:3" outlineLevel="1" x14ac:dyDescent="0.25">
      <c r="A2225" s="1" t="str">
        <v/>
      </c>
      <c r="B2225" s="1" t="str">
        <v>110350</v>
      </c>
      <c r="C2225" s="1">
        <f ca="1"/>
        <v>0</v>
      </c>
    </row>
    <row r="2226" spans="1:3" outlineLevel="1" x14ac:dyDescent="0.25">
      <c r="A2226" s="1" t="str">
        <v/>
      </c>
      <c r="B2226" s="1" t="str">
        <v>110360</v>
      </c>
      <c r="C2226" s="1">
        <f ca="1"/>
        <v>0</v>
      </c>
    </row>
    <row r="2227" spans="1:3" outlineLevel="1" x14ac:dyDescent="0.25">
      <c r="A2227" s="1" t="str">
        <v/>
      </c>
      <c r="B2227" s="1" t="str">
        <v>112110</v>
      </c>
      <c r="C2227" s="1">
        <f ca="1"/>
        <v>0</v>
      </c>
    </row>
    <row r="2228" spans="1:3" outlineLevel="1" x14ac:dyDescent="0.25">
      <c r="A2228" s="1" t="str">
        <v/>
      </c>
      <c r="B2228" s="1" t="str">
        <v>112120</v>
      </c>
      <c r="C2228" s="1">
        <f ca="1"/>
        <v>0</v>
      </c>
    </row>
    <row r="2229" spans="1:3" outlineLevel="1" x14ac:dyDescent="0.25">
      <c r="A2229" s="1" t="str">
        <v/>
      </c>
      <c r="B2229" s="1" t="str">
        <v>112130</v>
      </c>
      <c r="C2229" s="1">
        <f ca="1"/>
        <v>0</v>
      </c>
    </row>
    <row r="2230" spans="1:3" outlineLevel="1" x14ac:dyDescent="0.25">
      <c r="A2230" s="1" t="str">
        <v/>
      </c>
      <c r="B2230" s="1" t="str">
        <v>112140</v>
      </c>
      <c r="C2230" s="1">
        <f ca="1"/>
        <v>0</v>
      </c>
    </row>
    <row r="2231" spans="1:3" outlineLevel="1" x14ac:dyDescent="0.25">
      <c r="A2231" s="1" t="str">
        <v/>
      </c>
      <c r="B2231" s="1" t="str">
        <v>112150</v>
      </c>
      <c r="C2231" s="1">
        <f ca="1"/>
        <v>0</v>
      </c>
    </row>
    <row r="2232" spans="1:3" outlineLevel="1" x14ac:dyDescent="0.25">
      <c r="A2232" s="1" t="str">
        <v/>
      </c>
      <c r="B2232" s="1" t="str">
        <v>112160</v>
      </c>
      <c r="C2232" s="1">
        <f ca="1"/>
        <v>0</v>
      </c>
    </row>
    <row r="2233" spans="1:3" outlineLevel="1" x14ac:dyDescent="0.25">
      <c r="A2233" s="1" t="str">
        <v/>
      </c>
      <c r="B2233" s="1" t="str">
        <v>112170</v>
      </c>
      <c r="C2233" s="1">
        <f ca="1"/>
        <v>0</v>
      </c>
    </row>
    <row r="2234" spans="1:3" outlineLevel="1" x14ac:dyDescent="0.25">
      <c r="A2234" s="1" t="str">
        <v/>
      </c>
      <c r="B2234" s="1" t="str">
        <v>112310</v>
      </c>
      <c r="C2234" s="1">
        <f ca="1"/>
        <v>0</v>
      </c>
    </row>
    <row r="2235" spans="1:3" outlineLevel="1" x14ac:dyDescent="0.25">
      <c r="A2235" s="1" t="str">
        <v/>
      </c>
      <c r="B2235" s="1" t="str">
        <v>112320</v>
      </c>
      <c r="C2235" s="1">
        <f ca="1"/>
        <v>0</v>
      </c>
    </row>
    <row r="2236" spans="1:3" outlineLevel="1" x14ac:dyDescent="0.25">
      <c r="A2236" s="1" t="str">
        <v/>
      </c>
      <c r="B2236" s="1" t="str">
        <v>112330</v>
      </c>
      <c r="C2236" s="1">
        <f ca="1"/>
        <v>0</v>
      </c>
    </row>
    <row r="2237" spans="1:3" outlineLevel="1" x14ac:dyDescent="0.25">
      <c r="A2237" s="1" t="str">
        <v/>
      </c>
      <c r="B2237" s="1" t="str">
        <v>112340</v>
      </c>
      <c r="C2237" s="1">
        <f ca="1"/>
        <v>0</v>
      </c>
    </row>
    <row r="2238" spans="1:3" outlineLevel="1" x14ac:dyDescent="0.25">
      <c r="A2238" s="1" t="str">
        <v/>
      </c>
      <c r="B2238" s="1" t="str">
        <v>112350</v>
      </c>
      <c r="C2238" s="1">
        <f ca="1"/>
        <v>0</v>
      </c>
    </row>
    <row r="2239" spans="1:3" outlineLevel="1" x14ac:dyDescent="0.25">
      <c r="A2239" s="1" t="str">
        <v/>
      </c>
      <c r="B2239" s="1" t="str">
        <v>112360</v>
      </c>
      <c r="C2239" s="1">
        <f ca="1"/>
        <v>0</v>
      </c>
    </row>
    <row r="2240" spans="1:3" outlineLevel="1" x14ac:dyDescent="0.25">
      <c r="A2240" s="1" t="str">
        <v/>
      </c>
      <c r="B2240" s="1" t="str">
        <v>130110</v>
      </c>
      <c r="C2240" s="1">
        <f ca="1"/>
        <v>0</v>
      </c>
    </row>
    <row r="2241" spans="1:3" outlineLevel="1" x14ac:dyDescent="0.25">
      <c r="A2241" s="1" t="str">
        <v/>
      </c>
      <c r="B2241" s="1" t="str">
        <v>130120</v>
      </c>
      <c r="C2241" s="1">
        <f ca="1"/>
        <v>0</v>
      </c>
    </row>
    <row r="2242" spans="1:3" outlineLevel="1" x14ac:dyDescent="0.25">
      <c r="A2242" s="1" t="str">
        <v/>
      </c>
      <c r="B2242" s="1" t="str">
        <v>130130</v>
      </c>
      <c r="C2242" s="1">
        <f ca="1"/>
        <v>0</v>
      </c>
    </row>
    <row r="2243" spans="1:3" outlineLevel="1" x14ac:dyDescent="0.25">
      <c r="A2243" s="1" t="str">
        <v/>
      </c>
      <c r="B2243" s="1" t="str">
        <v>130140</v>
      </c>
      <c r="C2243" s="1">
        <f ca="1"/>
        <v>0</v>
      </c>
    </row>
    <row r="2244" spans="1:3" outlineLevel="1" x14ac:dyDescent="0.25">
      <c r="A2244" s="1" t="str">
        <v/>
      </c>
      <c r="B2244" s="1" t="str">
        <v>130150</v>
      </c>
      <c r="C2244" s="1">
        <f ca="1"/>
        <v>0</v>
      </c>
    </row>
    <row r="2245" spans="1:3" outlineLevel="1" x14ac:dyDescent="0.25">
      <c r="A2245" s="1" t="str">
        <v/>
      </c>
      <c r="B2245" s="1" t="str">
        <v>130160</v>
      </c>
      <c r="C2245" s="1">
        <f ca="1"/>
        <v>0</v>
      </c>
    </row>
    <row r="2246" spans="1:3" outlineLevel="1" x14ac:dyDescent="0.25">
      <c r="A2246" s="1" t="str">
        <v/>
      </c>
      <c r="B2246" s="1" t="str">
        <v>130170</v>
      </c>
      <c r="C2246" s="1">
        <f ca="1"/>
        <v>0</v>
      </c>
    </row>
    <row r="2247" spans="1:3" outlineLevel="1" x14ac:dyDescent="0.25">
      <c r="A2247" s="1" t="str">
        <v/>
      </c>
      <c r="B2247" s="1" t="str">
        <v>130310</v>
      </c>
      <c r="C2247" s="1">
        <f ca="1"/>
        <v>0</v>
      </c>
    </row>
    <row r="2248" spans="1:3" outlineLevel="1" x14ac:dyDescent="0.25">
      <c r="A2248" s="1" t="str">
        <v/>
      </c>
      <c r="B2248" s="1" t="str">
        <v>130320</v>
      </c>
      <c r="C2248" s="1">
        <f ca="1"/>
        <v>0</v>
      </c>
    </row>
    <row r="2249" spans="1:3" outlineLevel="1" x14ac:dyDescent="0.25">
      <c r="A2249" s="1" t="str">
        <v/>
      </c>
      <c r="B2249" s="1" t="str">
        <v>130330</v>
      </c>
      <c r="C2249" s="1">
        <f ca="1"/>
        <v>0</v>
      </c>
    </row>
    <row r="2250" spans="1:3" outlineLevel="1" x14ac:dyDescent="0.25">
      <c r="A2250" s="1" t="str">
        <v/>
      </c>
      <c r="B2250" s="1" t="str">
        <v>130340</v>
      </c>
      <c r="C2250" s="1">
        <f ca="1"/>
        <v>0</v>
      </c>
    </row>
    <row r="2251" spans="1:3" outlineLevel="1" x14ac:dyDescent="0.25">
      <c r="A2251" s="1" t="str">
        <v/>
      </c>
      <c r="B2251" s="1" t="str">
        <v>130350</v>
      </c>
      <c r="C2251" s="1">
        <f ca="1"/>
        <v>0</v>
      </c>
    </row>
    <row r="2252" spans="1:3" outlineLevel="1" x14ac:dyDescent="0.25">
      <c r="A2252" s="1" t="str">
        <v/>
      </c>
      <c r="B2252" s="1" t="str">
        <v>130360</v>
      </c>
      <c r="C2252" s="1">
        <f ca="1"/>
        <v>0</v>
      </c>
    </row>
    <row r="2253" spans="1:3" outlineLevel="1" x14ac:dyDescent="0.25">
      <c r="A2253" s="1" t="str">
        <v/>
      </c>
      <c r="B2253" s="1" t="str">
        <v>132110</v>
      </c>
      <c r="C2253" s="1">
        <f ca="1"/>
        <v>0</v>
      </c>
    </row>
    <row r="2254" spans="1:3" outlineLevel="1" x14ac:dyDescent="0.25">
      <c r="A2254" s="1" t="str">
        <v/>
      </c>
      <c r="B2254" s="1" t="str">
        <v>132120</v>
      </c>
      <c r="C2254" s="1">
        <f ca="1"/>
        <v>0</v>
      </c>
    </row>
    <row r="2255" spans="1:3" outlineLevel="1" x14ac:dyDescent="0.25">
      <c r="A2255" s="1" t="str">
        <v/>
      </c>
      <c r="B2255" s="1" t="str">
        <v>132130</v>
      </c>
      <c r="C2255" s="1">
        <f ca="1"/>
        <v>0</v>
      </c>
    </row>
    <row r="2256" spans="1:3" outlineLevel="1" x14ac:dyDescent="0.25">
      <c r="A2256" s="1" t="str">
        <v/>
      </c>
      <c r="B2256" s="1" t="str">
        <v>132140</v>
      </c>
      <c r="C2256" s="1">
        <f ca="1"/>
        <v>0</v>
      </c>
    </row>
    <row r="2257" spans="1:3" outlineLevel="1" x14ac:dyDescent="0.25">
      <c r="A2257" s="1" t="str">
        <v/>
      </c>
      <c r="B2257" s="1" t="str">
        <v>132150</v>
      </c>
      <c r="C2257" s="1">
        <f ca="1"/>
        <v>0</v>
      </c>
    </row>
    <row r="2258" spans="1:3" outlineLevel="1" x14ac:dyDescent="0.25">
      <c r="A2258" s="1" t="str">
        <v/>
      </c>
      <c r="B2258" s="1" t="str">
        <v>132160</v>
      </c>
      <c r="C2258" s="1">
        <f ca="1"/>
        <v>0</v>
      </c>
    </row>
    <row r="2259" spans="1:3" outlineLevel="1" x14ac:dyDescent="0.25">
      <c r="A2259" s="1" t="str">
        <v/>
      </c>
      <c r="B2259" s="1" t="str">
        <v>132170</v>
      </c>
      <c r="C2259" s="1">
        <f ca="1"/>
        <v>0</v>
      </c>
    </row>
    <row r="2260" spans="1:3" outlineLevel="1" x14ac:dyDescent="0.25">
      <c r="A2260" s="1" t="str">
        <v/>
      </c>
      <c r="B2260" s="1" t="str">
        <v>132310</v>
      </c>
      <c r="C2260" s="1">
        <f ca="1"/>
        <v>0</v>
      </c>
    </row>
    <row r="2261" spans="1:3" outlineLevel="1" x14ac:dyDescent="0.25">
      <c r="A2261" s="1" t="str">
        <v/>
      </c>
      <c r="B2261" s="1" t="str">
        <v>132320</v>
      </c>
      <c r="C2261" s="1">
        <f ca="1"/>
        <v>0</v>
      </c>
    </row>
    <row r="2262" spans="1:3" outlineLevel="1" x14ac:dyDescent="0.25">
      <c r="A2262" s="1" t="str">
        <v/>
      </c>
      <c r="B2262" s="1" t="str">
        <v>132330</v>
      </c>
      <c r="C2262" s="1">
        <f ca="1"/>
        <v>0</v>
      </c>
    </row>
    <row r="2263" spans="1:3" outlineLevel="1" x14ac:dyDescent="0.25">
      <c r="A2263" s="1" t="str">
        <v/>
      </c>
      <c r="B2263" s="1" t="str">
        <v>132340</v>
      </c>
      <c r="C2263" s="1">
        <f ca="1"/>
        <v>0</v>
      </c>
    </row>
    <row r="2264" spans="1:3" outlineLevel="1" x14ac:dyDescent="0.25">
      <c r="A2264" s="1" t="str">
        <v/>
      </c>
      <c r="B2264" s="1" t="str">
        <v>132350</v>
      </c>
      <c r="C2264" s="1">
        <f ca="1"/>
        <v>0</v>
      </c>
    </row>
    <row r="2265" spans="1:3" outlineLevel="1" x14ac:dyDescent="0.25">
      <c r="A2265" s="1" t="str">
        <v/>
      </c>
      <c r="B2265" s="1" t="str">
        <v>132360</v>
      </c>
      <c r="C2265" s="1">
        <f ca="1"/>
        <v>0</v>
      </c>
    </row>
    <row r="2266" spans="1:3" outlineLevel="1" x14ac:dyDescent="0.25">
      <c r="A2266" s="1" t="str">
        <v/>
      </c>
      <c r="B2266" s="1" t="str">
        <v>133110</v>
      </c>
      <c r="C2266" s="1">
        <f ca="1"/>
        <v>0</v>
      </c>
    </row>
    <row r="2267" spans="1:3" outlineLevel="1" x14ac:dyDescent="0.25">
      <c r="A2267" s="1" t="str">
        <v/>
      </c>
      <c r="B2267" s="1" t="str">
        <v>133120</v>
      </c>
      <c r="C2267" s="1">
        <f ca="1"/>
        <v>0</v>
      </c>
    </row>
    <row r="2268" spans="1:3" outlineLevel="1" x14ac:dyDescent="0.25">
      <c r="A2268" s="1" t="str">
        <v/>
      </c>
      <c r="B2268" s="1" t="str">
        <v>133130</v>
      </c>
      <c r="C2268" s="1">
        <f ca="1"/>
        <v>0</v>
      </c>
    </row>
    <row r="2269" spans="1:3" outlineLevel="1" x14ac:dyDescent="0.25">
      <c r="A2269" s="1" t="str">
        <v/>
      </c>
      <c r="B2269" s="1" t="str">
        <v>133140</v>
      </c>
      <c r="C2269" s="1">
        <f ca="1"/>
        <v>0</v>
      </c>
    </row>
    <row r="2270" spans="1:3" outlineLevel="1" x14ac:dyDescent="0.25">
      <c r="A2270" s="1" t="str">
        <v/>
      </c>
      <c r="B2270" s="1" t="str">
        <v>133150</v>
      </c>
      <c r="C2270" s="1">
        <f ca="1"/>
        <v>0</v>
      </c>
    </row>
    <row r="2271" spans="1:3" outlineLevel="1" x14ac:dyDescent="0.25">
      <c r="A2271" s="1" t="str">
        <v/>
      </c>
      <c r="B2271" s="1" t="str">
        <v>133160</v>
      </c>
      <c r="C2271" s="1">
        <f ca="1"/>
        <v>0</v>
      </c>
    </row>
    <row r="2272" spans="1:3" outlineLevel="1" x14ac:dyDescent="0.25">
      <c r="A2272" s="1" t="str">
        <v/>
      </c>
      <c r="B2272" s="1" t="str">
        <v>133170</v>
      </c>
      <c r="C2272" s="1">
        <f ca="1"/>
        <v>0</v>
      </c>
    </row>
    <row r="2273" spans="1:3" outlineLevel="1" x14ac:dyDescent="0.25">
      <c r="A2273" s="1" t="str">
        <v/>
      </c>
      <c r="B2273" s="1" t="str">
        <v>133310</v>
      </c>
      <c r="C2273" s="1">
        <f ca="1"/>
        <v>0</v>
      </c>
    </row>
    <row r="2274" spans="1:3" outlineLevel="1" x14ac:dyDescent="0.25">
      <c r="A2274" s="1" t="str">
        <v/>
      </c>
      <c r="B2274" s="1" t="str">
        <v>133320</v>
      </c>
      <c r="C2274" s="1">
        <f ca="1"/>
        <v>0</v>
      </c>
    </row>
    <row r="2275" spans="1:3" outlineLevel="1" x14ac:dyDescent="0.25">
      <c r="A2275" s="1" t="str">
        <v/>
      </c>
      <c r="B2275" s="1" t="str">
        <v>133330</v>
      </c>
      <c r="C2275" s="1">
        <f ca="1"/>
        <v>0</v>
      </c>
    </row>
    <row r="2276" spans="1:3" outlineLevel="1" x14ac:dyDescent="0.25">
      <c r="A2276" s="1" t="str">
        <v/>
      </c>
      <c r="B2276" s="1" t="str">
        <v>133340</v>
      </c>
      <c r="C2276" s="1">
        <f ca="1"/>
        <v>0</v>
      </c>
    </row>
    <row r="2277" spans="1:3" outlineLevel="1" x14ac:dyDescent="0.25">
      <c r="A2277" s="1" t="str">
        <v/>
      </c>
      <c r="B2277" s="1" t="str">
        <v>133350</v>
      </c>
      <c r="C2277" s="1">
        <f ca="1"/>
        <v>0</v>
      </c>
    </row>
    <row r="2278" spans="1:3" outlineLevel="1" x14ac:dyDescent="0.25">
      <c r="A2278" s="1" t="str">
        <v/>
      </c>
      <c r="B2278" s="1" t="str">
        <v>133360</v>
      </c>
      <c r="C2278" s="1">
        <f ca="1"/>
        <v>0</v>
      </c>
    </row>
    <row r="2279" spans="1:3" outlineLevel="1" x14ac:dyDescent="0.25"/>
    <row r="2280" spans="1:3" outlineLevel="1" x14ac:dyDescent="0.25"/>
    <row r="2281" spans="1:3" outlineLevel="1" x14ac:dyDescent="0.25"/>
    <row r="2282" spans="1:3" outlineLevel="1" x14ac:dyDescent="0.25"/>
    <row r="2283" spans="1:3" outlineLevel="1" x14ac:dyDescent="0.25"/>
    <row r="2284" spans="1:3" outlineLevel="1" x14ac:dyDescent="0.25"/>
    <row r="2285" spans="1:3" outlineLevel="1" x14ac:dyDescent="0.25"/>
    <row r="2286" spans="1:3" outlineLevel="1" x14ac:dyDescent="0.25"/>
    <row r="2287" spans="1:3" outlineLevel="1" x14ac:dyDescent="0.25"/>
    <row r="2288" spans="1:3" outlineLevel="1" x14ac:dyDescent="0.25"/>
    <row r="2289" outlineLevel="1" x14ac:dyDescent="0.25"/>
    <row r="2290" outlineLevel="1" x14ac:dyDescent="0.25"/>
    <row r="2291" outlineLevel="1" x14ac:dyDescent="0.25"/>
    <row r="2292" outlineLevel="1" x14ac:dyDescent="0.25"/>
    <row r="2293" outlineLevel="1" x14ac:dyDescent="0.25"/>
    <row r="2294" outlineLevel="1" x14ac:dyDescent="0.25"/>
    <row r="2295" outlineLevel="1" x14ac:dyDescent="0.25"/>
    <row r="2296" outlineLevel="1" x14ac:dyDescent="0.25"/>
    <row r="2297" outlineLevel="1" x14ac:dyDescent="0.25"/>
    <row r="2298" outlineLevel="1" x14ac:dyDescent="0.25"/>
    <row r="2299" outlineLevel="1" x14ac:dyDescent="0.25"/>
    <row r="2300" outlineLevel="1" x14ac:dyDescent="0.25"/>
    <row r="2301" outlineLevel="1" x14ac:dyDescent="0.25"/>
    <row r="2302" outlineLevel="1" x14ac:dyDescent="0.25"/>
    <row r="2303" outlineLevel="1" x14ac:dyDescent="0.25"/>
    <row r="2304" outlineLevel="1" x14ac:dyDescent="0.25"/>
    <row r="2305" outlineLevel="1" x14ac:dyDescent="0.25"/>
    <row r="2306" outlineLevel="1" x14ac:dyDescent="0.25"/>
    <row r="2307" outlineLevel="1" x14ac:dyDescent="0.25"/>
    <row r="2308" outlineLevel="1" x14ac:dyDescent="0.25"/>
    <row r="2309" outlineLevel="1" x14ac:dyDescent="0.25"/>
    <row r="2310" outlineLevel="1" x14ac:dyDescent="0.25"/>
    <row r="2311" outlineLevel="1" x14ac:dyDescent="0.25"/>
    <row r="2312" outlineLevel="1" x14ac:dyDescent="0.25"/>
    <row r="2313" outlineLevel="1" x14ac:dyDescent="0.25"/>
    <row r="2314" outlineLevel="1" x14ac:dyDescent="0.25"/>
    <row r="2315" outlineLevel="1" x14ac:dyDescent="0.25"/>
    <row r="2316" outlineLevel="1" x14ac:dyDescent="0.25"/>
    <row r="2317" outlineLevel="1" x14ac:dyDescent="0.25"/>
    <row r="2318" outlineLevel="1" x14ac:dyDescent="0.25"/>
    <row r="2319" outlineLevel="1" x14ac:dyDescent="0.25"/>
    <row r="2320" outlineLevel="1" x14ac:dyDescent="0.25"/>
    <row r="2321" outlineLevel="1" x14ac:dyDescent="0.25"/>
    <row r="2322" outlineLevel="1" x14ac:dyDescent="0.25"/>
    <row r="2323" outlineLevel="1" x14ac:dyDescent="0.25"/>
    <row r="2324" outlineLevel="1" x14ac:dyDescent="0.25"/>
    <row r="2325" outlineLevel="1" x14ac:dyDescent="0.25"/>
    <row r="2326" outlineLevel="1" x14ac:dyDescent="0.25"/>
    <row r="2327" outlineLevel="1" x14ac:dyDescent="0.25"/>
    <row r="2328" outlineLevel="1" x14ac:dyDescent="0.25"/>
    <row r="2329" outlineLevel="1" x14ac:dyDescent="0.25"/>
    <row r="2330" outlineLevel="1" x14ac:dyDescent="0.25"/>
    <row r="2331" outlineLevel="1" x14ac:dyDescent="0.25"/>
    <row r="2332" outlineLevel="1" x14ac:dyDescent="0.25"/>
    <row r="2333" outlineLevel="1" x14ac:dyDescent="0.25"/>
    <row r="2334" outlineLevel="1" x14ac:dyDescent="0.25"/>
    <row r="2335" outlineLevel="1" x14ac:dyDescent="0.25"/>
    <row r="2336" outlineLevel="1" x14ac:dyDescent="0.25"/>
    <row r="2337" outlineLevel="1" x14ac:dyDescent="0.25"/>
    <row r="2338" outlineLevel="1" x14ac:dyDescent="0.25"/>
    <row r="2339" outlineLevel="1" x14ac:dyDescent="0.25"/>
    <row r="2340" outlineLevel="1" x14ac:dyDescent="0.25"/>
    <row r="2341" outlineLevel="1" x14ac:dyDescent="0.25"/>
    <row r="2342" outlineLevel="1" x14ac:dyDescent="0.25"/>
    <row r="2343" outlineLevel="1" x14ac:dyDescent="0.25"/>
    <row r="2344" outlineLevel="1" x14ac:dyDescent="0.25"/>
    <row r="2345" outlineLevel="1" x14ac:dyDescent="0.25"/>
    <row r="2346" outlineLevel="1" x14ac:dyDescent="0.25"/>
    <row r="2347" outlineLevel="1" x14ac:dyDescent="0.25"/>
    <row r="2348" outlineLevel="1" x14ac:dyDescent="0.25"/>
    <row r="2349" outlineLevel="1" x14ac:dyDescent="0.25"/>
    <row r="2350" outlineLevel="1" x14ac:dyDescent="0.25"/>
    <row r="2351" outlineLevel="1" x14ac:dyDescent="0.25"/>
    <row r="2352" outlineLevel="1" x14ac:dyDescent="0.25"/>
    <row r="2353" outlineLevel="1" x14ac:dyDescent="0.25"/>
    <row r="2354" outlineLevel="1" x14ac:dyDescent="0.25"/>
    <row r="2355" outlineLevel="1" x14ac:dyDescent="0.25"/>
    <row r="2356" outlineLevel="1" x14ac:dyDescent="0.25"/>
    <row r="2357" outlineLevel="1" x14ac:dyDescent="0.25"/>
    <row r="2358" outlineLevel="1" x14ac:dyDescent="0.25"/>
    <row r="2359" outlineLevel="1" x14ac:dyDescent="0.25"/>
    <row r="2360" outlineLevel="1" x14ac:dyDescent="0.25"/>
    <row r="2361" outlineLevel="1" x14ac:dyDescent="0.25"/>
    <row r="2362" outlineLevel="1" x14ac:dyDescent="0.25"/>
    <row r="2363" outlineLevel="1" x14ac:dyDescent="0.25"/>
    <row r="2364" outlineLevel="1" x14ac:dyDescent="0.25"/>
    <row r="2365" outlineLevel="1" x14ac:dyDescent="0.25"/>
    <row r="2366" outlineLevel="1" x14ac:dyDescent="0.25"/>
    <row r="2367" outlineLevel="1" x14ac:dyDescent="0.25"/>
    <row r="2368" outlineLevel="1" x14ac:dyDescent="0.25"/>
    <row r="2369" outlineLevel="1" x14ac:dyDescent="0.25"/>
    <row r="2370" outlineLevel="1" x14ac:dyDescent="0.25"/>
    <row r="2371" outlineLevel="1" x14ac:dyDescent="0.25"/>
    <row r="2372" outlineLevel="1" x14ac:dyDescent="0.25"/>
    <row r="2373" outlineLevel="1" x14ac:dyDescent="0.25"/>
    <row r="2374" outlineLevel="1" x14ac:dyDescent="0.25"/>
    <row r="2375" outlineLevel="1" x14ac:dyDescent="0.25"/>
    <row r="2376" outlineLevel="1" x14ac:dyDescent="0.25"/>
    <row r="2377" outlineLevel="1" x14ac:dyDescent="0.25"/>
    <row r="2378" outlineLevel="1" x14ac:dyDescent="0.25"/>
    <row r="2379" outlineLevel="1" x14ac:dyDescent="0.25"/>
    <row r="2380" outlineLevel="1" x14ac:dyDescent="0.25"/>
    <row r="2381" outlineLevel="1" x14ac:dyDescent="0.25"/>
    <row r="2382" outlineLevel="1" x14ac:dyDescent="0.25"/>
    <row r="2383" outlineLevel="1" x14ac:dyDescent="0.25"/>
    <row r="2384" outlineLevel="1" x14ac:dyDescent="0.25"/>
    <row r="2385" outlineLevel="1" x14ac:dyDescent="0.25"/>
    <row r="2386" outlineLevel="1" x14ac:dyDescent="0.25"/>
    <row r="2387" outlineLevel="1" x14ac:dyDescent="0.25"/>
    <row r="2388" outlineLevel="1" x14ac:dyDescent="0.25"/>
    <row r="2389" outlineLevel="1" x14ac:dyDescent="0.25"/>
    <row r="2390" outlineLevel="1" x14ac:dyDescent="0.25"/>
    <row r="2391" outlineLevel="1" x14ac:dyDescent="0.25"/>
    <row r="2392" outlineLevel="1" x14ac:dyDescent="0.25"/>
    <row r="2393" outlineLevel="1" x14ac:dyDescent="0.25"/>
    <row r="2394" outlineLevel="1" x14ac:dyDescent="0.25"/>
    <row r="2395" outlineLevel="1" x14ac:dyDescent="0.25"/>
    <row r="2396" outlineLevel="1" x14ac:dyDescent="0.25"/>
    <row r="2397" outlineLevel="1" x14ac:dyDescent="0.25"/>
    <row r="2398" outlineLevel="1" x14ac:dyDescent="0.25"/>
    <row r="2399" outlineLevel="1" x14ac:dyDescent="0.25"/>
    <row r="2400" ht="15.75" outlineLevel="1" thickBot="1" x14ac:dyDescent="0.3"/>
    <row r="2401" spans="1:4" ht="15.75" thickTop="1" x14ac:dyDescent="0.25">
      <c r="A2401" s="68" t="str" cm="1">
        <f t="array" ref="A2401:A2478">IF(_xlfn.ANCHORARRAY(B2401)&lt;&gt;"",IFERROR(INDEX(used_companies,$D2401),""))</f>
        <v/>
      </c>
      <c r="B2401" s="68" t="str" cm="1">
        <f t="array" ref="B2401:B2478">used_accounts</f>
        <v>100110</v>
      </c>
      <c r="C2401" s="68" cm="1">
        <f t="array" aca="1" ref="C2401:C2478" ca="1">IF(_xlfn.ANCHORARRAY($A2401)&lt;&gt;"",SUMIFS(OFFSET(Corrections!$A$8:$A$1164,,MATCH(_xlfn.ANCHORARRAY($A2401),Corrections!$A$5:$AT$5,0)-1),Corrections!$B$8:$B$1164,VALUE(LEFT(_xlfn.ANCHORARRAY($B2401),3)),Corrections!$C$8:$C$1164,VALUE(RIGHT(_xlfn.ANCHORARRAY($B2401),3)),Corrections!$A$8:$A$1164,"X"),0)</f>
        <v>0</v>
      </c>
      <c r="D2401" s="67">
        <v>13</v>
      </c>
    </row>
    <row r="2402" spans="1:4" outlineLevel="1" x14ac:dyDescent="0.25">
      <c r="A2402" s="1" t="str">
        <v/>
      </c>
      <c r="B2402" s="1" t="str">
        <v>100120</v>
      </c>
      <c r="C2402" s="1">
        <f ca="1"/>
        <v>0</v>
      </c>
    </row>
    <row r="2403" spans="1:4" outlineLevel="1" x14ac:dyDescent="0.25">
      <c r="A2403" s="1" t="str">
        <v/>
      </c>
      <c r="B2403" s="1" t="str">
        <v>100130</v>
      </c>
      <c r="C2403" s="1">
        <f ca="1"/>
        <v>0</v>
      </c>
    </row>
    <row r="2404" spans="1:4" outlineLevel="1" x14ac:dyDescent="0.25">
      <c r="A2404" s="1" t="str">
        <v/>
      </c>
      <c r="B2404" s="1" t="str">
        <v>100140</v>
      </c>
      <c r="C2404" s="1">
        <f ca="1"/>
        <v>0</v>
      </c>
    </row>
    <row r="2405" spans="1:4" outlineLevel="1" x14ac:dyDescent="0.25">
      <c r="A2405" s="1" t="str">
        <v/>
      </c>
      <c r="B2405" s="1" t="str">
        <v>100150</v>
      </c>
      <c r="C2405" s="1">
        <f ca="1"/>
        <v>0</v>
      </c>
    </row>
    <row r="2406" spans="1:4" outlineLevel="1" x14ac:dyDescent="0.25">
      <c r="A2406" s="1" t="str">
        <v/>
      </c>
      <c r="B2406" s="1" t="str">
        <v>100160</v>
      </c>
      <c r="C2406" s="1">
        <f ca="1"/>
        <v>0</v>
      </c>
    </row>
    <row r="2407" spans="1:4" outlineLevel="1" x14ac:dyDescent="0.25">
      <c r="A2407" s="1" t="str">
        <v/>
      </c>
      <c r="B2407" s="1" t="str">
        <v>100170</v>
      </c>
      <c r="C2407" s="1">
        <f ca="1"/>
        <v>0</v>
      </c>
    </row>
    <row r="2408" spans="1:4" outlineLevel="1" x14ac:dyDescent="0.25">
      <c r="A2408" s="1" t="str">
        <v/>
      </c>
      <c r="B2408" s="1" t="str">
        <v>100310</v>
      </c>
      <c r="C2408" s="1">
        <f ca="1"/>
        <v>0</v>
      </c>
    </row>
    <row r="2409" spans="1:4" outlineLevel="1" x14ac:dyDescent="0.25">
      <c r="A2409" s="1" t="str">
        <v/>
      </c>
      <c r="B2409" s="1" t="str">
        <v>100320</v>
      </c>
      <c r="C2409" s="1">
        <f ca="1"/>
        <v>0</v>
      </c>
    </row>
    <row r="2410" spans="1:4" outlineLevel="1" x14ac:dyDescent="0.25">
      <c r="A2410" s="1" t="str">
        <v/>
      </c>
      <c r="B2410" s="1" t="str">
        <v>100330</v>
      </c>
      <c r="C2410" s="1">
        <f ca="1"/>
        <v>0</v>
      </c>
    </row>
    <row r="2411" spans="1:4" outlineLevel="1" x14ac:dyDescent="0.25">
      <c r="A2411" s="1" t="str">
        <v/>
      </c>
      <c r="B2411" s="1" t="str">
        <v>100340</v>
      </c>
      <c r="C2411" s="1">
        <f ca="1"/>
        <v>0</v>
      </c>
    </row>
    <row r="2412" spans="1:4" outlineLevel="1" x14ac:dyDescent="0.25">
      <c r="A2412" s="1" t="str">
        <v/>
      </c>
      <c r="B2412" s="1" t="str">
        <v>100350</v>
      </c>
      <c r="C2412" s="1">
        <f ca="1"/>
        <v>0</v>
      </c>
    </row>
    <row r="2413" spans="1:4" outlineLevel="1" x14ac:dyDescent="0.25">
      <c r="A2413" s="1" t="str">
        <v/>
      </c>
      <c r="B2413" s="1" t="str">
        <v>100360</v>
      </c>
      <c r="C2413" s="1">
        <f ca="1"/>
        <v>0</v>
      </c>
    </row>
    <row r="2414" spans="1:4" outlineLevel="1" x14ac:dyDescent="0.25">
      <c r="A2414" s="1" t="str">
        <v/>
      </c>
      <c r="B2414" s="1" t="str">
        <v>110110</v>
      </c>
      <c r="C2414" s="1">
        <f ca="1"/>
        <v>0</v>
      </c>
    </row>
    <row r="2415" spans="1:4" outlineLevel="1" x14ac:dyDescent="0.25">
      <c r="A2415" s="1" t="str">
        <v/>
      </c>
      <c r="B2415" s="1" t="str">
        <v>110120</v>
      </c>
      <c r="C2415" s="1">
        <f ca="1"/>
        <v>0</v>
      </c>
    </row>
    <row r="2416" spans="1:4" outlineLevel="1" x14ac:dyDescent="0.25">
      <c r="A2416" s="1" t="str">
        <v/>
      </c>
      <c r="B2416" s="1" t="str">
        <v>110130</v>
      </c>
      <c r="C2416" s="1">
        <f ca="1"/>
        <v>0</v>
      </c>
    </row>
    <row r="2417" spans="1:3" outlineLevel="1" x14ac:dyDescent="0.25">
      <c r="A2417" s="1" t="str">
        <v/>
      </c>
      <c r="B2417" s="1" t="str">
        <v>110140</v>
      </c>
      <c r="C2417" s="1">
        <f ca="1"/>
        <v>0</v>
      </c>
    </row>
    <row r="2418" spans="1:3" outlineLevel="1" x14ac:dyDescent="0.25">
      <c r="A2418" s="1" t="str">
        <v/>
      </c>
      <c r="B2418" s="1" t="str">
        <v>110150</v>
      </c>
      <c r="C2418" s="1">
        <f ca="1"/>
        <v>0</v>
      </c>
    </row>
    <row r="2419" spans="1:3" outlineLevel="1" x14ac:dyDescent="0.25">
      <c r="A2419" s="1" t="str">
        <v/>
      </c>
      <c r="B2419" s="1" t="str">
        <v>110160</v>
      </c>
      <c r="C2419" s="1">
        <f ca="1"/>
        <v>0</v>
      </c>
    </row>
    <row r="2420" spans="1:3" outlineLevel="1" x14ac:dyDescent="0.25">
      <c r="A2420" s="1" t="str">
        <v/>
      </c>
      <c r="B2420" s="1" t="str">
        <v>110170</v>
      </c>
      <c r="C2420" s="1">
        <f ca="1"/>
        <v>0</v>
      </c>
    </row>
    <row r="2421" spans="1:3" outlineLevel="1" x14ac:dyDescent="0.25">
      <c r="A2421" s="1" t="str">
        <v/>
      </c>
      <c r="B2421" s="1" t="str">
        <v>110310</v>
      </c>
      <c r="C2421" s="1">
        <f ca="1"/>
        <v>0</v>
      </c>
    </row>
    <row r="2422" spans="1:3" outlineLevel="1" x14ac:dyDescent="0.25">
      <c r="A2422" s="1" t="str">
        <v/>
      </c>
      <c r="B2422" s="1" t="str">
        <v>110320</v>
      </c>
      <c r="C2422" s="1">
        <f ca="1"/>
        <v>0</v>
      </c>
    </row>
    <row r="2423" spans="1:3" outlineLevel="1" x14ac:dyDescent="0.25">
      <c r="A2423" s="1" t="str">
        <v/>
      </c>
      <c r="B2423" s="1" t="str">
        <v>110330</v>
      </c>
      <c r="C2423" s="1">
        <f ca="1"/>
        <v>0</v>
      </c>
    </row>
    <row r="2424" spans="1:3" outlineLevel="1" x14ac:dyDescent="0.25">
      <c r="A2424" s="1" t="str">
        <v/>
      </c>
      <c r="B2424" s="1" t="str">
        <v>110340</v>
      </c>
      <c r="C2424" s="1">
        <f ca="1"/>
        <v>0</v>
      </c>
    </row>
    <row r="2425" spans="1:3" outlineLevel="1" x14ac:dyDescent="0.25">
      <c r="A2425" s="1" t="str">
        <v/>
      </c>
      <c r="B2425" s="1" t="str">
        <v>110350</v>
      </c>
      <c r="C2425" s="1">
        <f ca="1"/>
        <v>0</v>
      </c>
    </row>
    <row r="2426" spans="1:3" outlineLevel="1" x14ac:dyDescent="0.25">
      <c r="A2426" s="1" t="str">
        <v/>
      </c>
      <c r="B2426" s="1" t="str">
        <v>110360</v>
      </c>
      <c r="C2426" s="1">
        <f ca="1"/>
        <v>0</v>
      </c>
    </row>
    <row r="2427" spans="1:3" outlineLevel="1" x14ac:dyDescent="0.25">
      <c r="A2427" s="1" t="str">
        <v/>
      </c>
      <c r="B2427" s="1" t="str">
        <v>112110</v>
      </c>
      <c r="C2427" s="1">
        <f ca="1"/>
        <v>0</v>
      </c>
    </row>
    <row r="2428" spans="1:3" outlineLevel="1" x14ac:dyDescent="0.25">
      <c r="A2428" s="1" t="str">
        <v/>
      </c>
      <c r="B2428" s="1" t="str">
        <v>112120</v>
      </c>
      <c r="C2428" s="1">
        <f ca="1"/>
        <v>0</v>
      </c>
    </row>
    <row r="2429" spans="1:3" outlineLevel="1" x14ac:dyDescent="0.25">
      <c r="A2429" s="1" t="str">
        <v/>
      </c>
      <c r="B2429" s="1" t="str">
        <v>112130</v>
      </c>
      <c r="C2429" s="1">
        <f ca="1"/>
        <v>0</v>
      </c>
    </row>
    <row r="2430" spans="1:3" outlineLevel="1" x14ac:dyDescent="0.25">
      <c r="A2430" s="1" t="str">
        <v/>
      </c>
      <c r="B2430" s="1" t="str">
        <v>112140</v>
      </c>
      <c r="C2430" s="1">
        <f ca="1"/>
        <v>0</v>
      </c>
    </row>
    <row r="2431" spans="1:3" outlineLevel="1" x14ac:dyDescent="0.25">
      <c r="A2431" s="1" t="str">
        <v/>
      </c>
      <c r="B2431" s="1" t="str">
        <v>112150</v>
      </c>
      <c r="C2431" s="1">
        <f ca="1"/>
        <v>0</v>
      </c>
    </row>
    <row r="2432" spans="1:3" outlineLevel="1" x14ac:dyDescent="0.25">
      <c r="A2432" s="1" t="str">
        <v/>
      </c>
      <c r="B2432" s="1" t="str">
        <v>112160</v>
      </c>
      <c r="C2432" s="1">
        <f ca="1"/>
        <v>0</v>
      </c>
    </row>
    <row r="2433" spans="1:3" outlineLevel="1" x14ac:dyDescent="0.25">
      <c r="A2433" s="1" t="str">
        <v/>
      </c>
      <c r="B2433" s="1" t="str">
        <v>112170</v>
      </c>
      <c r="C2433" s="1">
        <f ca="1"/>
        <v>0</v>
      </c>
    </row>
    <row r="2434" spans="1:3" outlineLevel="1" x14ac:dyDescent="0.25">
      <c r="A2434" s="1" t="str">
        <v/>
      </c>
      <c r="B2434" s="1" t="str">
        <v>112310</v>
      </c>
      <c r="C2434" s="1">
        <f ca="1"/>
        <v>0</v>
      </c>
    </row>
    <row r="2435" spans="1:3" outlineLevel="1" x14ac:dyDescent="0.25">
      <c r="A2435" s="1" t="str">
        <v/>
      </c>
      <c r="B2435" s="1" t="str">
        <v>112320</v>
      </c>
      <c r="C2435" s="1">
        <f ca="1"/>
        <v>0</v>
      </c>
    </row>
    <row r="2436" spans="1:3" outlineLevel="1" x14ac:dyDescent="0.25">
      <c r="A2436" s="1" t="str">
        <v/>
      </c>
      <c r="B2436" s="1" t="str">
        <v>112330</v>
      </c>
      <c r="C2436" s="1">
        <f ca="1"/>
        <v>0</v>
      </c>
    </row>
    <row r="2437" spans="1:3" outlineLevel="1" x14ac:dyDescent="0.25">
      <c r="A2437" s="1" t="str">
        <v/>
      </c>
      <c r="B2437" s="1" t="str">
        <v>112340</v>
      </c>
      <c r="C2437" s="1">
        <f ca="1"/>
        <v>0</v>
      </c>
    </row>
    <row r="2438" spans="1:3" outlineLevel="1" x14ac:dyDescent="0.25">
      <c r="A2438" s="1" t="str">
        <v/>
      </c>
      <c r="B2438" s="1" t="str">
        <v>112350</v>
      </c>
      <c r="C2438" s="1">
        <f ca="1"/>
        <v>0</v>
      </c>
    </row>
    <row r="2439" spans="1:3" outlineLevel="1" x14ac:dyDescent="0.25">
      <c r="A2439" s="1" t="str">
        <v/>
      </c>
      <c r="B2439" s="1" t="str">
        <v>112360</v>
      </c>
      <c r="C2439" s="1">
        <f ca="1"/>
        <v>0</v>
      </c>
    </row>
    <row r="2440" spans="1:3" outlineLevel="1" x14ac:dyDescent="0.25">
      <c r="A2440" s="1" t="str">
        <v/>
      </c>
      <c r="B2440" s="1" t="str">
        <v>130110</v>
      </c>
      <c r="C2440" s="1">
        <f ca="1"/>
        <v>0</v>
      </c>
    </row>
    <row r="2441" spans="1:3" outlineLevel="1" x14ac:dyDescent="0.25">
      <c r="A2441" s="1" t="str">
        <v/>
      </c>
      <c r="B2441" s="1" t="str">
        <v>130120</v>
      </c>
      <c r="C2441" s="1">
        <f ca="1"/>
        <v>0</v>
      </c>
    </row>
    <row r="2442" spans="1:3" outlineLevel="1" x14ac:dyDescent="0.25">
      <c r="A2442" s="1" t="str">
        <v/>
      </c>
      <c r="B2442" s="1" t="str">
        <v>130130</v>
      </c>
      <c r="C2442" s="1">
        <f ca="1"/>
        <v>0</v>
      </c>
    </row>
    <row r="2443" spans="1:3" outlineLevel="1" x14ac:dyDescent="0.25">
      <c r="A2443" s="1" t="str">
        <v/>
      </c>
      <c r="B2443" s="1" t="str">
        <v>130140</v>
      </c>
      <c r="C2443" s="1">
        <f ca="1"/>
        <v>0</v>
      </c>
    </row>
    <row r="2444" spans="1:3" outlineLevel="1" x14ac:dyDescent="0.25">
      <c r="A2444" s="1" t="str">
        <v/>
      </c>
      <c r="B2444" s="1" t="str">
        <v>130150</v>
      </c>
      <c r="C2444" s="1">
        <f ca="1"/>
        <v>0</v>
      </c>
    </row>
    <row r="2445" spans="1:3" outlineLevel="1" x14ac:dyDescent="0.25">
      <c r="A2445" s="1" t="str">
        <v/>
      </c>
      <c r="B2445" s="1" t="str">
        <v>130160</v>
      </c>
      <c r="C2445" s="1">
        <f ca="1"/>
        <v>0</v>
      </c>
    </row>
    <row r="2446" spans="1:3" outlineLevel="1" x14ac:dyDescent="0.25">
      <c r="A2446" s="1" t="str">
        <v/>
      </c>
      <c r="B2446" s="1" t="str">
        <v>130170</v>
      </c>
      <c r="C2446" s="1">
        <f ca="1"/>
        <v>0</v>
      </c>
    </row>
    <row r="2447" spans="1:3" outlineLevel="1" x14ac:dyDescent="0.25">
      <c r="A2447" s="1" t="str">
        <v/>
      </c>
      <c r="B2447" s="1" t="str">
        <v>130310</v>
      </c>
      <c r="C2447" s="1">
        <f ca="1"/>
        <v>0</v>
      </c>
    </row>
    <row r="2448" spans="1:3" outlineLevel="1" x14ac:dyDescent="0.25">
      <c r="A2448" s="1" t="str">
        <v/>
      </c>
      <c r="B2448" s="1" t="str">
        <v>130320</v>
      </c>
      <c r="C2448" s="1">
        <f ca="1"/>
        <v>0</v>
      </c>
    </row>
    <row r="2449" spans="1:3" outlineLevel="1" x14ac:dyDescent="0.25">
      <c r="A2449" s="1" t="str">
        <v/>
      </c>
      <c r="B2449" s="1" t="str">
        <v>130330</v>
      </c>
      <c r="C2449" s="1">
        <f ca="1"/>
        <v>0</v>
      </c>
    </row>
    <row r="2450" spans="1:3" outlineLevel="1" x14ac:dyDescent="0.25">
      <c r="A2450" s="1" t="str">
        <v/>
      </c>
      <c r="B2450" s="1" t="str">
        <v>130340</v>
      </c>
      <c r="C2450" s="1">
        <f ca="1"/>
        <v>0</v>
      </c>
    </row>
    <row r="2451" spans="1:3" outlineLevel="1" x14ac:dyDescent="0.25">
      <c r="A2451" s="1" t="str">
        <v/>
      </c>
      <c r="B2451" s="1" t="str">
        <v>130350</v>
      </c>
      <c r="C2451" s="1">
        <f ca="1"/>
        <v>0</v>
      </c>
    </row>
    <row r="2452" spans="1:3" outlineLevel="1" x14ac:dyDescent="0.25">
      <c r="A2452" s="1" t="str">
        <v/>
      </c>
      <c r="B2452" s="1" t="str">
        <v>130360</v>
      </c>
      <c r="C2452" s="1">
        <f ca="1"/>
        <v>0</v>
      </c>
    </row>
    <row r="2453" spans="1:3" outlineLevel="1" x14ac:dyDescent="0.25">
      <c r="A2453" s="1" t="str">
        <v/>
      </c>
      <c r="B2453" s="1" t="str">
        <v>132110</v>
      </c>
      <c r="C2453" s="1">
        <f ca="1"/>
        <v>0</v>
      </c>
    </row>
    <row r="2454" spans="1:3" outlineLevel="1" x14ac:dyDescent="0.25">
      <c r="A2454" s="1" t="str">
        <v/>
      </c>
      <c r="B2454" s="1" t="str">
        <v>132120</v>
      </c>
      <c r="C2454" s="1">
        <f ca="1"/>
        <v>0</v>
      </c>
    </row>
    <row r="2455" spans="1:3" outlineLevel="1" x14ac:dyDescent="0.25">
      <c r="A2455" s="1" t="str">
        <v/>
      </c>
      <c r="B2455" s="1" t="str">
        <v>132130</v>
      </c>
      <c r="C2455" s="1">
        <f ca="1"/>
        <v>0</v>
      </c>
    </row>
    <row r="2456" spans="1:3" outlineLevel="1" x14ac:dyDescent="0.25">
      <c r="A2456" s="1" t="str">
        <v/>
      </c>
      <c r="B2456" s="1" t="str">
        <v>132140</v>
      </c>
      <c r="C2456" s="1">
        <f ca="1"/>
        <v>0</v>
      </c>
    </row>
    <row r="2457" spans="1:3" outlineLevel="1" x14ac:dyDescent="0.25">
      <c r="A2457" s="1" t="str">
        <v/>
      </c>
      <c r="B2457" s="1" t="str">
        <v>132150</v>
      </c>
      <c r="C2457" s="1">
        <f ca="1"/>
        <v>0</v>
      </c>
    </row>
    <row r="2458" spans="1:3" outlineLevel="1" x14ac:dyDescent="0.25">
      <c r="A2458" s="1" t="str">
        <v/>
      </c>
      <c r="B2458" s="1" t="str">
        <v>132160</v>
      </c>
      <c r="C2458" s="1">
        <f ca="1"/>
        <v>0</v>
      </c>
    </row>
    <row r="2459" spans="1:3" outlineLevel="1" x14ac:dyDescent="0.25">
      <c r="A2459" s="1" t="str">
        <v/>
      </c>
      <c r="B2459" s="1" t="str">
        <v>132170</v>
      </c>
      <c r="C2459" s="1">
        <f ca="1"/>
        <v>0</v>
      </c>
    </row>
    <row r="2460" spans="1:3" outlineLevel="1" x14ac:dyDescent="0.25">
      <c r="A2460" s="1" t="str">
        <v/>
      </c>
      <c r="B2460" s="1" t="str">
        <v>132310</v>
      </c>
      <c r="C2460" s="1">
        <f ca="1"/>
        <v>0</v>
      </c>
    </row>
    <row r="2461" spans="1:3" outlineLevel="1" x14ac:dyDescent="0.25">
      <c r="A2461" s="1" t="str">
        <v/>
      </c>
      <c r="B2461" s="1" t="str">
        <v>132320</v>
      </c>
      <c r="C2461" s="1">
        <f ca="1"/>
        <v>0</v>
      </c>
    </row>
    <row r="2462" spans="1:3" outlineLevel="1" x14ac:dyDescent="0.25">
      <c r="A2462" s="1" t="str">
        <v/>
      </c>
      <c r="B2462" s="1" t="str">
        <v>132330</v>
      </c>
      <c r="C2462" s="1">
        <f ca="1"/>
        <v>0</v>
      </c>
    </row>
    <row r="2463" spans="1:3" outlineLevel="1" x14ac:dyDescent="0.25">
      <c r="A2463" s="1" t="str">
        <v/>
      </c>
      <c r="B2463" s="1" t="str">
        <v>132340</v>
      </c>
      <c r="C2463" s="1">
        <f ca="1"/>
        <v>0</v>
      </c>
    </row>
    <row r="2464" spans="1:3" outlineLevel="1" x14ac:dyDescent="0.25">
      <c r="A2464" s="1" t="str">
        <v/>
      </c>
      <c r="B2464" s="1" t="str">
        <v>132350</v>
      </c>
      <c r="C2464" s="1">
        <f ca="1"/>
        <v>0</v>
      </c>
    </row>
    <row r="2465" spans="1:3" outlineLevel="1" x14ac:dyDescent="0.25">
      <c r="A2465" s="1" t="str">
        <v/>
      </c>
      <c r="B2465" s="1" t="str">
        <v>132360</v>
      </c>
      <c r="C2465" s="1">
        <f ca="1"/>
        <v>0</v>
      </c>
    </row>
    <row r="2466" spans="1:3" outlineLevel="1" x14ac:dyDescent="0.25">
      <c r="A2466" s="1" t="str">
        <v/>
      </c>
      <c r="B2466" s="1" t="str">
        <v>133110</v>
      </c>
      <c r="C2466" s="1">
        <f ca="1"/>
        <v>0</v>
      </c>
    </row>
    <row r="2467" spans="1:3" outlineLevel="1" x14ac:dyDescent="0.25">
      <c r="A2467" s="1" t="str">
        <v/>
      </c>
      <c r="B2467" s="1" t="str">
        <v>133120</v>
      </c>
      <c r="C2467" s="1">
        <f ca="1"/>
        <v>0</v>
      </c>
    </row>
    <row r="2468" spans="1:3" outlineLevel="1" x14ac:dyDescent="0.25">
      <c r="A2468" s="1" t="str">
        <v/>
      </c>
      <c r="B2468" s="1" t="str">
        <v>133130</v>
      </c>
      <c r="C2468" s="1">
        <f ca="1"/>
        <v>0</v>
      </c>
    </row>
    <row r="2469" spans="1:3" outlineLevel="1" x14ac:dyDescent="0.25">
      <c r="A2469" s="1" t="str">
        <v/>
      </c>
      <c r="B2469" s="1" t="str">
        <v>133140</v>
      </c>
      <c r="C2469" s="1">
        <f ca="1"/>
        <v>0</v>
      </c>
    </row>
    <row r="2470" spans="1:3" outlineLevel="1" x14ac:dyDescent="0.25">
      <c r="A2470" s="1" t="str">
        <v/>
      </c>
      <c r="B2470" s="1" t="str">
        <v>133150</v>
      </c>
      <c r="C2470" s="1">
        <f ca="1"/>
        <v>0</v>
      </c>
    </row>
    <row r="2471" spans="1:3" outlineLevel="1" x14ac:dyDescent="0.25">
      <c r="A2471" s="1" t="str">
        <v/>
      </c>
      <c r="B2471" s="1" t="str">
        <v>133160</v>
      </c>
      <c r="C2471" s="1">
        <f ca="1"/>
        <v>0</v>
      </c>
    </row>
    <row r="2472" spans="1:3" outlineLevel="1" x14ac:dyDescent="0.25">
      <c r="A2472" s="1" t="str">
        <v/>
      </c>
      <c r="B2472" s="1" t="str">
        <v>133170</v>
      </c>
      <c r="C2472" s="1">
        <f ca="1"/>
        <v>0</v>
      </c>
    </row>
    <row r="2473" spans="1:3" outlineLevel="1" x14ac:dyDescent="0.25">
      <c r="A2473" s="1" t="str">
        <v/>
      </c>
      <c r="B2473" s="1" t="str">
        <v>133310</v>
      </c>
      <c r="C2473" s="1">
        <f ca="1"/>
        <v>0</v>
      </c>
    </row>
    <row r="2474" spans="1:3" outlineLevel="1" x14ac:dyDescent="0.25">
      <c r="A2474" s="1" t="str">
        <v/>
      </c>
      <c r="B2474" s="1" t="str">
        <v>133320</v>
      </c>
      <c r="C2474" s="1">
        <f ca="1"/>
        <v>0</v>
      </c>
    </row>
    <row r="2475" spans="1:3" outlineLevel="1" x14ac:dyDescent="0.25">
      <c r="A2475" s="1" t="str">
        <v/>
      </c>
      <c r="B2475" s="1" t="str">
        <v>133330</v>
      </c>
      <c r="C2475" s="1">
        <f ca="1"/>
        <v>0</v>
      </c>
    </row>
    <row r="2476" spans="1:3" outlineLevel="1" x14ac:dyDescent="0.25">
      <c r="A2476" s="1" t="str">
        <v/>
      </c>
      <c r="B2476" s="1" t="str">
        <v>133340</v>
      </c>
      <c r="C2476" s="1">
        <f ca="1"/>
        <v>0</v>
      </c>
    </row>
    <row r="2477" spans="1:3" outlineLevel="1" x14ac:dyDescent="0.25">
      <c r="A2477" s="1" t="str">
        <v/>
      </c>
      <c r="B2477" s="1" t="str">
        <v>133350</v>
      </c>
      <c r="C2477" s="1">
        <f ca="1"/>
        <v>0</v>
      </c>
    </row>
    <row r="2478" spans="1:3" outlineLevel="1" x14ac:dyDescent="0.25">
      <c r="A2478" s="1" t="str">
        <v/>
      </c>
      <c r="B2478" s="1" t="str">
        <v>133360</v>
      </c>
      <c r="C2478" s="1">
        <f ca="1"/>
        <v>0</v>
      </c>
    </row>
    <row r="2479" spans="1:3" outlineLevel="1" x14ac:dyDescent="0.25"/>
    <row r="2480" spans="1:3" outlineLevel="1" x14ac:dyDescent="0.25"/>
    <row r="2481" outlineLevel="1" x14ac:dyDescent="0.25"/>
    <row r="2482" outlineLevel="1" x14ac:dyDescent="0.25"/>
    <row r="2483" outlineLevel="1" x14ac:dyDescent="0.25"/>
    <row r="2484" outlineLevel="1" x14ac:dyDescent="0.25"/>
    <row r="2485" outlineLevel="1" x14ac:dyDescent="0.25"/>
    <row r="2486" outlineLevel="1" x14ac:dyDescent="0.25"/>
    <row r="2487" outlineLevel="1" x14ac:dyDescent="0.25"/>
    <row r="2488" outlineLevel="1" x14ac:dyDescent="0.25"/>
    <row r="2489" outlineLevel="1" x14ac:dyDescent="0.25"/>
    <row r="2490" outlineLevel="1" x14ac:dyDescent="0.25"/>
    <row r="2491" outlineLevel="1" x14ac:dyDescent="0.25"/>
    <row r="2492" outlineLevel="1" x14ac:dyDescent="0.25"/>
    <row r="2493" outlineLevel="1" x14ac:dyDescent="0.25"/>
    <row r="2494" outlineLevel="1" x14ac:dyDescent="0.25"/>
    <row r="2495" outlineLevel="1" x14ac:dyDescent="0.25"/>
    <row r="2496" outlineLevel="1" x14ac:dyDescent="0.25"/>
    <row r="2497" outlineLevel="1" x14ac:dyDescent="0.25"/>
    <row r="2498" outlineLevel="1" x14ac:dyDescent="0.25"/>
    <row r="2499" outlineLevel="1" x14ac:dyDescent="0.25"/>
    <row r="2500" outlineLevel="1" x14ac:dyDescent="0.25"/>
    <row r="2501" outlineLevel="1" x14ac:dyDescent="0.25"/>
    <row r="2502" outlineLevel="1" x14ac:dyDescent="0.25"/>
    <row r="2503" outlineLevel="1" x14ac:dyDescent="0.25"/>
    <row r="2504" outlineLevel="1" x14ac:dyDescent="0.25"/>
    <row r="2505" outlineLevel="1" x14ac:dyDescent="0.25"/>
    <row r="2506" outlineLevel="1" x14ac:dyDescent="0.25"/>
    <row r="2507" outlineLevel="1" x14ac:dyDescent="0.25"/>
    <row r="2508" outlineLevel="1" x14ac:dyDescent="0.25"/>
    <row r="2509" outlineLevel="1" x14ac:dyDescent="0.25"/>
    <row r="2510" outlineLevel="1" x14ac:dyDescent="0.25"/>
    <row r="2511" outlineLevel="1" x14ac:dyDescent="0.25"/>
    <row r="2512" outlineLevel="1" x14ac:dyDescent="0.25"/>
    <row r="2513" outlineLevel="1" x14ac:dyDescent="0.25"/>
    <row r="2514" outlineLevel="1" x14ac:dyDescent="0.25"/>
    <row r="2515" outlineLevel="1" x14ac:dyDescent="0.25"/>
    <row r="2516" outlineLevel="1" x14ac:dyDescent="0.25"/>
    <row r="2517" outlineLevel="1" x14ac:dyDescent="0.25"/>
    <row r="2518" outlineLevel="1" x14ac:dyDescent="0.25"/>
    <row r="2519" outlineLevel="1" x14ac:dyDescent="0.25"/>
    <row r="2520" outlineLevel="1" x14ac:dyDescent="0.25"/>
    <row r="2521" outlineLevel="1" x14ac:dyDescent="0.25"/>
    <row r="2522" outlineLevel="1" x14ac:dyDescent="0.25"/>
    <row r="2523" outlineLevel="1" x14ac:dyDescent="0.25"/>
    <row r="2524" outlineLevel="1" x14ac:dyDescent="0.25"/>
    <row r="2525" outlineLevel="1" x14ac:dyDescent="0.25"/>
    <row r="2526" outlineLevel="1" x14ac:dyDescent="0.25"/>
    <row r="2527" outlineLevel="1" x14ac:dyDescent="0.25"/>
    <row r="2528" outlineLevel="1" x14ac:dyDescent="0.25"/>
    <row r="2529" outlineLevel="1" x14ac:dyDescent="0.25"/>
    <row r="2530" outlineLevel="1" x14ac:dyDescent="0.25"/>
    <row r="2531" outlineLevel="1" x14ac:dyDescent="0.25"/>
    <row r="2532" outlineLevel="1" x14ac:dyDescent="0.25"/>
    <row r="2533" outlineLevel="1" x14ac:dyDescent="0.25"/>
    <row r="2534" outlineLevel="1" x14ac:dyDescent="0.25"/>
    <row r="2535" outlineLevel="1" x14ac:dyDescent="0.25"/>
    <row r="2536" outlineLevel="1" x14ac:dyDescent="0.25"/>
    <row r="2537" outlineLevel="1" x14ac:dyDescent="0.25"/>
    <row r="2538" outlineLevel="1" x14ac:dyDescent="0.25"/>
    <row r="2539" outlineLevel="1" x14ac:dyDescent="0.25"/>
    <row r="2540" outlineLevel="1" x14ac:dyDescent="0.25"/>
    <row r="2541" outlineLevel="1" x14ac:dyDescent="0.25"/>
    <row r="2542" outlineLevel="1" x14ac:dyDescent="0.25"/>
    <row r="2543" outlineLevel="1" x14ac:dyDescent="0.25"/>
    <row r="2544" outlineLevel="1" x14ac:dyDescent="0.25"/>
    <row r="2545" outlineLevel="1" x14ac:dyDescent="0.25"/>
    <row r="2546" outlineLevel="1" x14ac:dyDescent="0.25"/>
    <row r="2547" outlineLevel="1" x14ac:dyDescent="0.25"/>
    <row r="2548" outlineLevel="1" x14ac:dyDescent="0.25"/>
    <row r="2549" outlineLevel="1" x14ac:dyDescent="0.25"/>
    <row r="2550" outlineLevel="1" x14ac:dyDescent="0.25"/>
    <row r="2551" outlineLevel="1" x14ac:dyDescent="0.25"/>
    <row r="2552" outlineLevel="1" x14ac:dyDescent="0.25"/>
    <row r="2553" outlineLevel="1" x14ac:dyDescent="0.25"/>
    <row r="2554" outlineLevel="1" x14ac:dyDescent="0.25"/>
    <row r="2555" outlineLevel="1" x14ac:dyDescent="0.25"/>
    <row r="2556" outlineLevel="1" x14ac:dyDescent="0.25"/>
    <row r="2557" outlineLevel="1" x14ac:dyDescent="0.25"/>
    <row r="2558" outlineLevel="1" x14ac:dyDescent="0.25"/>
    <row r="2559" outlineLevel="1" x14ac:dyDescent="0.25"/>
    <row r="2560" outlineLevel="1" x14ac:dyDescent="0.25"/>
    <row r="2561" outlineLevel="1" x14ac:dyDescent="0.25"/>
    <row r="2562" outlineLevel="1" x14ac:dyDescent="0.25"/>
    <row r="2563" outlineLevel="1" x14ac:dyDescent="0.25"/>
    <row r="2564" outlineLevel="1" x14ac:dyDescent="0.25"/>
    <row r="2565" outlineLevel="1" x14ac:dyDescent="0.25"/>
    <row r="2566" outlineLevel="1" x14ac:dyDescent="0.25"/>
    <row r="2567" outlineLevel="1" x14ac:dyDescent="0.25"/>
    <row r="2568" outlineLevel="1" x14ac:dyDescent="0.25"/>
    <row r="2569" outlineLevel="1" x14ac:dyDescent="0.25"/>
    <row r="2570" outlineLevel="1" x14ac:dyDescent="0.25"/>
    <row r="2571" outlineLevel="1" x14ac:dyDescent="0.25"/>
    <row r="2572" outlineLevel="1" x14ac:dyDescent="0.25"/>
    <row r="2573" outlineLevel="1" x14ac:dyDescent="0.25"/>
    <row r="2574" outlineLevel="1" x14ac:dyDescent="0.25"/>
    <row r="2575" outlineLevel="1" x14ac:dyDescent="0.25"/>
    <row r="2576" outlineLevel="1" x14ac:dyDescent="0.25"/>
    <row r="2577" outlineLevel="1" x14ac:dyDescent="0.25"/>
    <row r="2578" outlineLevel="1" x14ac:dyDescent="0.25"/>
    <row r="2579" outlineLevel="1" x14ac:dyDescent="0.25"/>
    <row r="2580" outlineLevel="1" x14ac:dyDescent="0.25"/>
    <row r="2581" outlineLevel="1" x14ac:dyDescent="0.25"/>
    <row r="2582" outlineLevel="1" x14ac:dyDescent="0.25"/>
    <row r="2583" outlineLevel="1" x14ac:dyDescent="0.25"/>
    <row r="2584" outlineLevel="1" x14ac:dyDescent="0.25"/>
    <row r="2585" outlineLevel="1" x14ac:dyDescent="0.25"/>
    <row r="2586" outlineLevel="1" x14ac:dyDescent="0.25"/>
    <row r="2587" outlineLevel="1" x14ac:dyDescent="0.25"/>
    <row r="2588" outlineLevel="1" x14ac:dyDescent="0.25"/>
    <row r="2589" outlineLevel="1" x14ac:dyDescent="0.25"/>
    <row r="2590" outlineLevel="1" x14ac:dyDescent="0.25"/>
    <row r="2591" outlineLevel="1" x14ac:dyDescent="0.25"/>
    <row r="2592" outlineLevel="1" x14ac:dyDescent="0.25"/>
    <row r="2593" spans="1:4" outlineLevel="1" x14ac:dyDescent="0.25"/>
    <row r="2594" spans="1:4" outlineLevel="1" x14ac:dyDescent="0.25"/>
    <row r="2595" spans="1:4" outlineLevel="1" x14ac:dyDescent="0.25"/>
    <row r="2596" spans="1:4" outlineLevel="1" x14ac:dyDescent="0.25"/>
    <row r="2597" spans="1:4" outlineLevel="1" x14ac:dyDescent="0.25"/>
    <row r="2598" spans="1:4" outlineLevel="1" x14ac:dyDescent="0.25"/>
    <row r="2599" spans="1:4" outlineLevel="1" x14ac:dyDescent="0.25"/>
    <row r="2600" spans="1:4" ht="15.75" outlineLevel="1" thickBot="1" x14ac:dyDescent="0.3"/>
    <row r="2601" spans="1:4" ht="15.75" thickTop="1" x14ac:dyDescent="0.25">
      <c r="A2601" s="68" t="str" cm="1">
        <f t="array" ref="A2601:A2678">IF(_xlfn.ANCHORARRAY(B2601)&lt;&gt;"",IFERROR(INDEX(used_companies,$D2601),""))</f>
        <v/>
      </c>
      <c r="B2601" s="68" t="str" cm="1">
        <f t="array" ref="B2601:B2678">used_accounts</f>
        <v>100110</v>
      </c>
      <c r="C2601" s="68" cm="1">
        <f t="array" aca="1" ref="C2601:C2678" ca="1">IF(_xlfn.ANCHORARRAY($A2601)&lt;&gt;"",SUMIFS(OFFSET(Corrections!$A$8:$A$1164,,MATCH(_xlfn.ANCHORARRAY($A2601),Corrections!$A$5:$AT$5,0)-1),Corrections!$B$8:$B$1164,VALUE(LEFT(_xlfn.ANCHORARRAY($B2601),3)),Corrections!$C$8:$C$1164,VALUE(RIGHT(_xlfn.ANCHORARRAY($B2601),3)),Corrections!$A$8:$A$1164,"X"),0)</f>
        <v>0</v>
      </c>
      <c r="D2601" s="67">
        <v>14</v>
      </c>
    </row>
    <row r="2602" spans="1:4" outlineLevel="1" x14ac:dyDescent="0.25">
      <c r="A2602" s="1" t="str">
        <v/>
      </c>
      <c r="B2602" s="1" t="str">
        <v>100120</v>
      </c>
      <c r="C2602" s="1">
        <f ca="1"/>
        <v>0</v>
      </c>
    </row>
    <row r="2603" spans="1:4" outlineLevel="1" x14ac:dyDescent="0.25">
      <c r="A2603" s="1" t="str">
        <v/>
      </c>
      <c r="B2603" s="1" t="str">
        <v>100130</v>
      </c>
      <c r="C2603" s="1">
        <f ca="1"/>
        <v>0</v>
      </c>
    </row>
    <row r="2604" spans="1:4" outlineLevel="1" x14ac:dyDescent="0.25">
      <c r="A2604" s="1" t="str">
        <v/>
      </c>
      <c r="B2604" s="1" t="str">
        <v>100140</v>
      </c>
      <c r="C2604" s="1">
        <f ca="1"/>
        <v>0</v>
      </c>
    </row>
    <row r="2605" spans="1:4" outlineLevel="1" x14ac:dyDescent="0.25">
      <c r="A2605" s="1" t="str">
        <v/>
      </c>
      <c r="B2605" s="1" t="str">
        <v>100150</v>
      </c>
      <c r="C2605" s="1">
        <f ca="1"/>
        <v>0</v>
      </c>
    </row>
    <row r="2606" spans="1:4" outlineLevel="1" x14ac:dyDescent="0.25">
      <c r="A2606" s="1" t="str">
        <v/>
      </c>
      <c r="B2606" s="1" t="str">
        <v>100160</v>
      </c>
      <c r="C2606" s="1">
        <f ca="1"/>
        <v>0</v>
      </c>
    </row>
    <row r="2607" spans="1:4" outlineLevel="1" x14ac:dyDescent="0.25">
      <c r="A2607" s="1" t="str">
        <v/>
      </c>
      <c r="B2607" s="1" t="str">
        <v>100170</v>
      </c>
      <c r="C2607" s="1">
        <f ca="1"/>
        <v>0</v>
      </c>
    </row>
    <row r="2608" spans="1:4" outlineLevel="1" x14ac:dyDescent="0.25">
      <c r="A2608" s="1" t="str">
        <v/>
      </c>
      <c r="B2608" s="1" t="str">
        <v>100310</v>
      </c>
      <c r="C2608" s="1">
        <f ca="1"/>
        <v>0</v>
      </c>
    </row>
    <row r="2609" spans="1:3" outlineLevel="1" x14ac:dyDescent="0.25">
      <c r="A2609" s="1" t="str">
        <v/>
      </c>
      <c r="B2609" s="1" t="str">
        <v>100320</v>
      </c>
      <c r="C2609" s="1">
        <f ca="1"/>
        <v>0</v>
      </c>
    </row>
    <row r="2610" spans="1:3" outlineLevel="1" x14ac:dyDescent="0.25">
      <c r="A2610" s="1" t="str">
        <v/>
      </c>
      <c r="B2610" s="1" t="str">
        <v>100330</v>
      </c>
      <c r="C2610" s="1">
        <f ca="1"/>
        <v>0</v>
      </c>
    </row>
    <row r="2611" spans="1:3" outlineLevel="1" x14ac:dyDescent="0.25">
      <c r="A2611" s="1" t="str">
        <v/>
      </c>
      <c r="B2611" s="1" t="str">
        <v>100340</v>
      </c>
      <c r="C2611" s="1">
        <f ca="1"/>
        <v>0</v>
      </c>
    </row>
    <row r="2612" spans="1:3" outlineLevel="1" x14ac:dyDescent="0.25">
      <c r="A2612" s="1" t="str">
        <v/>
      </c>
      <c r="B2612" s="1" t="str">
        <v>100350</v>
      </c>
      <c r="C2612" s="1">
        <f ca="1"/>
        <v>0</v>
      </c>
    </row>
    <row r="2613" spans="1:3" outlineLevel="1" x14ac:dyDescent="0.25">
      <c r="A2613" s="1" t="str">
        <v/>
      </c>
      <c r="B2613" s="1" t="str">
        <v>100360</v>
      </c>
      <c r="C2613" s="1">
        <f ca="1"/>
        <v>0</v>
      </c>
    </row>
    <row r="2614" spans="1:3" outlineLevel="1" x14ac:dyDescent="0.25">
      <c r="A2614" s="1" t="str">
        <v/>
      </c>
      <c r="B2614" s="1" t="str">
        <v>110110</v>
      </c>
      <c r="C2614" s="1">
        <f ca="1"/>
        <v>0</v>
      </c>
    </row>
    <row r="2615" spans="1:3" outlineLevel="1" x14ac:dyDescent="0.25">
      <c r="A2615" s="1" t="str">
        <v/>
      </c>
      <c r="B2615" s="1" t="str">
        <v>110120</v>
      </c>
      <c r="C2615" s="1">
        <f ca="1"/>
        <v>0</v>
      </c>
    </row>
    <row r="2616" spans="1:3" outlineLevel="1" x14ac:dyDescent="0.25">
      <c r="A2616" s="1" t="str">
        <v/>
      </c>
      <c r="B2616" s="1" t="str">
        <v>110130</v>
      </c>
      <c r="C2616" s="1">
        <f ca="1"/>
        <v>0</v>
      </c>
    </row>
    <row r="2617" spans="1:3" outlineLevel="1" x14ac:dyDescent="0.25">
      <c r="A2617" s="1" t="str">
        <v/>
      </c>
      <c r="B2617" s="1" t="str">
        <v>110140</v>
      </c>
      <c r="C2617" s="1">
        <f ca="1"/>
        <v>0</v>
      </c>
    </row>
    <row r="2618" spans="1:3" outlineLevel="1" x14ac:dyDescent="0.25">
      <c r="A2618" s="1" t="str">
        <v/>
      </c>
      <c r="B2618" s="1" t="str">
        <v>110150</v>
      </c>
      <c r="C2618" s="1">
        <f ca="1"/>
        <v>0</v>
      </c>
    </row>
    <row r="2619" spans="1:3" outlineLevel="1" x14ac:dyDescent="0.25">
      <c r="A2619" s="1" t="str">
        <v/>
      </c>
      <c r="B2619" s="1" t="str">
        <v>110160</v>
      </c>
      <c r="C2619" s="1">
        <f ca="1"/>
        <v>0</v>
      </c>
    </row>
    <row r="2620" spans="1:3" outlineLevel="1" x14ac:dyDescent="0.25">
      <c r="A2620" s="1" t="str">
        <v/>
      </c>
      <c r="B2620" s="1" t="str">
        <v>110170</v>
      </c>
      <c r="C2620" s="1">
        <f ca="1"/>
        <v>0</v>
      </c>
    </row>
    <row r="2621" spans="1:3" outlineLevel="1" x14ac:dyDescent="0.25">
      <c r="A2621" s="1" t="str">
        <v/>
      </c>
      <c r="B2621" s="1" t="str">
        <v>110310</v>
      </c>
      <c r="C2621" s="1">
        <f ca="1"/>
        <v>0</v>
      </c>
    </row>
    <row r="2622" spans="1:3" outlineLevel="1" x14ac:dyDescent="0.25">
      <c r="A2622" s="1" t="str">
        <v/>
      </c>
      <c r="B2622" s="1" t="str">
        <v>110320</v>
      </c>
      <c r="C2622" s="1">
        <f ca="1"/>
        <v>0</v>
      </c>
    </row>
    <row r="2623" spans="1:3" outlineLevel="1" x14ac:dyDescent="0.25">
      <c r="A2623" s="1" t="str">
        <v/>
      </c>
      <c r="B2623" s="1" t="str">
        <v>110330</v>
      </c>
      <c r="C2623" s="1">
        <f ca="1"/>
        <v>0</v>
      </c>
    </row>
    <row r="2624" spans="1:3" outlineLevel="1" x14ac:dyDescent="0.25">
      <c r="A2624" s="1" t="str">
        <v/>
      </c>
      <c r="B2624" s="1" t="str">
        <v>110340</v>
      </c>
      <c r="C2624" s="1">
        <f ca="1"/>
        <v>0</v>
      </c>
    </row>
    <row r="2625" spans="1:3" outlineLevel="1" x14ac:dyDescent="0.25">
      <c r="A2625" s="1" t="str">
        <v/>
      </c>
      <c r="B2625" s="1" t="str">
        <v>110350</v>
      </c>
      <c r="C2625" s="1">
        <f ca="1"/>
        <v>0</v>
      </c>
    </row>
    <row r="2626" spans="1:3" outlineLevel="1" x14ac:dyDescent="0.25">
      <c r="A2626" s="1" t="str">
        <v/>
      </c>
      <c r="B2626" s="1" t="str">
        <v>110360</v>
      </c>
      <c r="C2626" s="1">
        <f ca="1"/>
        <v>0</v>
      </c>
    </row>
    <row r="2627" spans="1:3" outlineLevel="1" x14ac:dyDescent="0.25">
      <c r="A2627" s="1" t="str">
        <v/>
      </c>
      <c r="B2627" s="1" t="str">
        <v>112110</v>
      </c>
      <c r="C2627" s="1">
        <f ca="1"/>
        <v>0</v>
      </c>
    </row>
    <row r="2628" spans="1:3" outlineLevel="1" x14ac:dyDescent="0.25">
      <c r="A2628" s="1" t="str">
        <v/>
      </c>
      <c r="B2628" s="1" t="str">
        <v>112120</v>
      </c>
      <c r="C2628" s="1">
        <f ca="1"/>
        <v>0</v>
      </c>
    </row>
    <row r="2629" spans="1:3" outlineLevel="1" x14ac:dyDescent="0.25">
      <c r="A2629" s="1" t="str">
        <v/>
      </c>
      <c r="B2629" s="1" t="str">
        <v>112130</v>
      </c>
      <c r="C2629" s="1">
        <f ca="1"/>
        <v>0</v>
      </c>
    </row>
    <row r="2630" spans="1:3" outlineLevel="1" x14ac:dyDescent="0.25">
      <c r="A2630" s="1" t="str">
        <v/>
      </c>
      <c r="B2630" s="1" t="str">
        <v>112140</v>
      </c>
      <c r="C2630" s="1">
        <f ca="1"/>
        <v>0</v>
      </c>
    </row>
    <row r="2631" spans="1:3" outlineLevel="1" x14ac:dyDescent="0.25">
      <c r="A2631" s="1" t="str">
        <v/>
      </c>
      <c r="B2631" s="1" t="str">
        <v>112150</v>
      </c>
      <c r="C2631" s="1">
        <f ca="1"/>
        <v>0</v>
      </c>
    </row>
    <row r="2632" spans="1:3" outlineLevel="1" x14ac:dyDescent="0.25">
      <c r="A2632" s="1" t="str">
        <v/>
      </c>
      <c r="B2632" s="1" t="str">
        <v>112160</v>
      </c>
      <c r="C2632" s="1">
        <f ca="1"/>
        <v>0</v>
      </c>
    </row>
    <row r="2633" spans="1:3" outlineLevel="1" x14ac:dyDescent="0.25">
      <c r="A2633" s="1" t="str">
        <v/>
      </c>
      <c r="B2633" s="1" t="str">
        <v>112170</v>
      </c>
      <c r="C2633" s="1">
        <f ca="1"/>
        <v>0</v>
      </c>
    </row>
    <row r="2634" spans="1:3" outlineLevel="1" x14ac:dyDescent="0.25">
      <c r="A2634" s="1" t="str">
        <v/>
      </c>
      <c r="B2634" s="1" t="str">
        <v>112310</v>
      </c>
      <c r="C2634" s="1">
        <f ca="1"/>
        <v>0</v>
      </c>
    </row>
    <row r="2635" spans="1:3" outlineLevel="1" x14ac:dyDescent="0.25">
      <c r="A2635" s="1" t="str">
        <v/>
      </c>
      <c r="B2635" s="1" t="str">
        <v>112320</v>
      </c>
      <c r="C2635" s="1">
        <f ca="1"/>
        <v>0</v>
      </c>
    </row>
    <row r="2636" spans="1:3" outlineLevel="1" x14ac:dyDescent="0.25">
      <c r="A2636" s="1" t="str">
        <v/>
      </c>
      <c r="B2636" s="1" t="str">
        <v>112330</v>
      </c>
      <c r="C2636" s="1">
        <f ca="1"/>
        <v>0</v>
      </c>
    </row>
    <row r="2637" spans="1:3" outlineLevel="1" x14ac:dyDescent="0.25">
      <c r="A2637" s="1" t="str">
        <v/>
      </c>
      <c r="B2637" s="1" t="str">
        <v>112340</v>
      </c>
      <c r="C2637" s="1">
        <f ca="1"/>
        <v>0</v>
      </c>
    </row>
    <row r="2638" spans="1:3" outlineLevel="1" x14ac:dyDescent="0.25">
      <c r="A2638" s="1" t="str">
        <v/>
      </c>
      <c r="B2638" s="1" t="str">
        <v>112350</v>
      </c>
      <c r="C2638" s="1">
        <f ca="1"/>
        <v>0</v>
      </c>
    </row>
    <row r="2639" spans="1:3" outlineLevel="1" x14ac:dyDescent="0.25">
      <c r="A2639" s="1" t="str">
        <v/>
      </c>
      <c r="B2639" s="1" t="str">
        <v>112360</v>
      </c>
      <c r="C2639" s="1">
        <f ca="1"/>
        <v>0</v>
      </c>
    </row>
    <row r="2640" spans="1:3" outlineLevel="1" x14ac:dyDescent="0.25">
      <c r="A2640" s="1" t="str">
        <v/>
      </c>
      <c r="B2640" s="1" t="str">
        <v>130110</v>
      </c>
      <c r="C2640" s="1">
        <f ca="1"/>
        <v>0</v>
      </c>
    </row>
    <row r="2641" spans="1:3" outlineLevel="1" x14ac:dyDescent="0.25">
      <c r="A2641" s="1" t="str">
        <v/>
      </c>
      <c r="B2641" s="1" t="str">
        <v>130120</v>
      </c>
      <c r="C2641" s="1">
        <f ca="1"/>
        <v>0</v>
      </c>
    </row>
    <row r="2642" spans="1:3" outlineLevel="1" x14ac:dyDescent="0.25">
      <c r="A2642" s="1" t="str">
        <v/>
      </c>
      <c r="B2642" s="1" t="str">
        <v>130130</v>
      </c>
      <c r="C2642" s="1">
        <f ca="1"/>
        <v>0</v>
      </c>
    </row>
    <row r="2643" spans="1:3" outlineLevel="1" x14ac:dyDescent="0.25">
      <c r="A2643" s="1" t="str">
        <v/>
      </c>
      <c r="B2643" s="1" t="str">
        <v>130140</v>
      </c>
      <c r="C2643" s="1">
        <f ca="1"/>
        <v>0</v>
      </c>
    </row>
    <row r="2644" spans="1:3" outlineLevel="1" x14ac:dyDescent="0.25">
      <c r="A2644" s="1" t="str">
        <v/>
      </c>
      <c r="B2644" s="1" t="str">
        <v>130150</v>
      </c>
      <c r="C2644" s="1">
        <f ca="1"/>
        <v>0</v>
      </c>
    </row>
    <row r="2645" spans="1:3" outlineLevel="1" x14ac:dyDescent="0.25">
      <c r="A2645" s="1" t="str">
        <v/>
      </c>
      <c r="B2645" s="1" t="str">
        <v>130160</v>
      </c>
      <c r="C2645" s="1">
        <f ca="1"/>
        <v>0</v>
      </c>
    </row>
    <row r="2646" spans="1:3" outlineLevel="1" x14ac:dyDescent="0.25">
      <c r="A2646" s="1" t="str">
        <v/>
      </c>
      <c r="B2646" s="1" t="str">
        <v>130170</v>
      </c>
      <c r="C2646" s="1">
        <f ca="1"/>
        <v>0</v>
      </c>
    </row>
    <row r="2647" spans="1:3" outlineLevel="1" x14ac:dyDescent="0.25">
      <c r="A2647" s="1" t="str">
        <v/>
      </c>
      <c r="B2647" s="1" t="str">
        <v>130310</v>
      </c>
      <c r="C2647" s="1">
        <f ca="1"/>
        <v>0</v>
      </c>
    </row>
    <row r="2648" spans="1:3" outlineLevel="1" x14ac:dyDescent="0.25">
      <c r="A2648" s="1" t="str">
        <v/>
      </c>
      <c r="B2648" s="1" t="str">
        <v>130320</v>
      </c>
      <c r="C2648" s="1">
        <f ca="1"/>
        <v>0</v>
      </c>
    </row>
    <row r="2649" spans="1:3" outlineLevel="1" x14ac:dyDescent="0.25">
      <c r="A2649" s="1" t="str">
        <v/>
      </c>
      <c r="B2649" s="1" t="str">
        <v>130330</v>
      </c>
      <c r="C2649" s="1">
        <f ca="1"/>
        <v>0</v>
      </c>
    </row>
    <row r="2650" spans="1:3" outlineLevel="1" x14ac:dyDescent="0.25">
      <c r="A2650" s="1" t="str">
        <v/>
      </c>
      <c r="B2650" s="1" t="str">
        <v>130340</v>
      </c>
      <c r="C2650" s="1">
        <f ca="1"/>
        <v>0</v>
      </c>
    </row>
    <row r="2651" spans="1:3" outlineLevel="1" x14ac:dyDescent="0.25">
      <c r="A2651" s="1" t="str">
        <v/>
      </c>
      <c r="B2651" s="1" t="str">
        <v>130350</v>
      </c>
      <c r="C2651" s="1">
        <f ca="1"/>
        <v>0</v>
      </c>
    </row>
    <row r="2652" spans="1:3" outlineLevel="1" x14ac:dyDescent="0.25">
      <c r="A2652" s="1" t="str">
        <v/>
      </c>
      <c r="B2652" s="1" t="str">
        <v>130360</v>
      </c>
      <c r="C2652" s="1">
        <f ca="1"/>
        <v>0</v>
      </c>
    </row>
    <row r="2653" spans="1:3" outlineLevel="1" x14ac:dyDescent="0.25">
      <c r="A2653" s="1" t="str">
        <v/>
      </c>
      <c r="B2653" s="1" t="str">
        <v>132110</v>
      </c>
      <c r="C2653" s="1">
        <f ca="1"/>
        <v>0</v>
      </c>
    </row>
    <row r="2654" spans="1:3" outlineLevel="1" x14ac:dyDescent="0.25">
      <c r="A2654" s="1" t="str">
        <v/>
      </c>
      <c r="B2654" s="1" t="str">
        <v>132120</v>
      </c>
      <c r="C2654" s="1">
        <f ca="1"/>
        <v>0</v>
      </c>
    </row>
    <row r="2655" spans="1:3" outlineLevel="1" x14ac:dyDescent="0.25">
      <c r="A2655" s="1" t="str">
        <v/>
      </c>
      <c r="B2655" s="1" t="str">
        <v>132130</v>
      </c>
      <c r="C2655" s="1">
        <f ca="1"/>
        <v>0</v>
      </c>
    </row>
    <row r="2656" spans="1:3" outlineLevel="1" x14ac:dyDescent="0.25">
      <c r="A2656" s="1" t="str">
        <v/>
      </c>
      <c r="B2656" s="1" t="str">
        <v>132140</v>
      </c>
      <c r="C2656" s="1">
        <f ca="1"/>
        <v>0</v>
      </c>
    </row>
    <row r="2657" spans="1:3" outlineLevel="1" x14ac:dyDescent="0.25">
      <c r="A2657" s="1" t="str">
        <v/>
      </c>
      <c r="B2657" s="1" t="str">
        <v>132150</v>
      </c>
      <c r="C2657" s="1">
        <f ca="1"/>
        <v>0</v>
      </c>
    </row>
    <row r="2658" spans="1:3" outlineLevel="1" x14ac:dyDescent="0.25">
      <c r="A2658" s="1" t="str">
        <v/>
      </c>
      <c r="B2658" s="1" t="str">
        <v>132160</v>
      </c>
      <c r="C2658" s="1">
        <f ca="1"/>
        <v>0</v>
      </c>
    </row>
    <row r="2659" spans="1:3" outlineLevel="1" x14ac:dyDescent="0.25">
      <c r="A2659" s="1" t="str">
        <v/>
      </c>
      <c r="B2659" s="1" t="str">
        <v>132170</v>
      </c>
      <c r="C2659" s="1">
        <f ca="1"/>
        <v>0</v>
      </c>
    </row>
    <row r="2660" spans="1:3" outlineLevel="1" x14ac:dyDescent="0.25">
      <c r="A2660" s="1" t="str">
        <v/>
      </c>
      <c r="B2660" s="1" t="str">
        <v>132310</v>
      </c>
      <c r="C2660" s="1">
        <f ca="1"/>
        <v>0</v>
      </c>
    </row>
    <row r="2661" spans="1:3" outlineLevel="1" x14ac:dyDescent="0.25">
      <c r="A2661" s="1" t="str">
        <v/>
      </c>
      <c r="B2661" s="1" t="str">
        <v>132320</v>
      </c>
      <c r="C2661" s="1">
        <f ca="1"/>
        <v>0</v>
      </c>
    </row>
    <row r="2662" spans="1:3" outlineLevel="1" x14ac:dyDescent="0.25">
      <c r="A2662" s="1" t="str">
        <v/>
      </c>
      <c r="B2662" s="1" t="str">
        <v>132330</v>
      </c>
      <c r="C2662" s="1">
        <f ca="1"/>
        <v>0</v>
      </c>
    </row>
    <row r="2663" spans="1:3" outlineLevel="1" x14ac:dyDescent="0.25">
      <c r="A2663" s="1" t="str">
        <v/>
      </c>
      <c r="B2663" s="1" t="str">
        <v>132340</v>
      </c>
      <c r="C2663" s="1">
        <f ca="1"/>
        <v>0</v>
      </c>
    </row>
    <row r="2664" spans="1:3" outlineLevel="1" x14ac:dyDescent="0.25">
      <c r="A2664" s="1" t="str">
        <v/>
      </c>
      <c r="B2664" s="1" t="str">
        <v>132350</v>
      </c>
      <c r="C2664" s="1">
        <f ca="1"/>
        <v>0</v>
      </c>
    </row>
    <row r="2665" spans="1:3" outlineLevel="1" x14ac:dyDescent="0.25">
      <c r="A2665" s="1" t="str">
        <v/>
      </c>
      <c r="B2665" s="1" t="str">
        <v>132360</v>
      </c>
      <c r="C2665" s="1">
        <f ca="1"/>
        <v>0</v>
      </c>
    </row>
    <row r="2666" spans="1:3" outlineLevel="1" x14ac:dyDescent="0.25">
      <c r="A2666" s="1" t="str">
        <v/>
      </c>
      <c r="B2666" s="1" t="str">
        <v>133110</v>
      </c>
      <c r="C2666" s="1">
        <f ca="1"/>
        <v>0</v>
      </c>
    </row>
    <row r="2667" spans="1:3" outlineLevel="1" x14ac:dyDescent="0.25">
      <c r="A2667" s="1" t="str">
        <v/>
      </c>
      <c r="B2667" s="1" t="str">
        <v>133120</v>
      </c>
      <c r="C2667" s="1">
        <f ca="1"/>
        <v>0</v>
      </c>
    </row>
    <row r="2668" spans="1:3" outlineLevel="1" x14ac:dyDescent="0.25">
      <c r="A2668" s="1" t="str">
        <v/>
      </c>
      <c r="B2668" s="1" t="str">
        <v>133130</v>
      </c>
      <c r="C2668" s="1">
        <f ca="1"/>
        <v>0</v>
      </c>
    </row>
    <row r="2669" spans="1:3" outlineLevel="1" x14ac:dyDescent="0.25">
      <c r="A2669" s="1" t="str">
        <v/>
      </c>
      <c r="B2669" s="1" t="str">
        <v>133140</v>
      </c>
      <c r="C2669" s="1">
        <f ca="1"/>
        <v>0</v>
      </c>
    </row>
    <row r="2670" spans="1:3" outlineLevel="1" x14ac:dyDescent="0.25">
      <c r="A2670" s="1" t="str">
        <v/>
      </c>
      <c r="B2670" s="1" t="str">
        <v>133150</v>
      </c>
      <c r="C2670" s="1">
        <f ca="1"/>
        <v>0</v>
      </c>
    </row>
    <row r="2671" spans="1:3" outlineLevel="1" x14ac:dyDescent="0.25">
      <c r="A2671" s="1" t="str">
        <v/>
      </c>
      <c r="B2671" s="1" t="str">
        <v>133160</v>
      </c>
      <c r="C2671" s="1">
        <f ca="1"/>
        <v>0</v>
      </c>
    </row>
    <row r="2672" spans="1:3" outlineLevel="1" x14ac:dyDescent="0.25">
      <c r="A2672" s="1" t="str">
        <v/>
      </c>
      <c r="B2672" s="1" t="str">
        <v>133170</v>
      </c>
      <c r="C2672" s="1">
        <f ca="1"/>
        <v>0</v>
      </c>
    </row>
    <row r="2673" spans="1:3" outlineLevel="1" x14ac:dyDescent="0.25">
      <c r="A2673" s="1" t="str">
        <v/>
      </c>
      <c r="B2673" s="1" t="str">
        <v>133310</v>
      </c>
      <c r="C2673" s="1">
        <f ca="1"/>
        <v>0</v>
      </c>
    </row>
    <row r="2674" spans="1:3" outlineLevel="1" x14ac:dyDescent="0.25">
      <c r="A2674" s="1" t="str">
        <v/>
      </c>
      <c r="B2674" s="1" t="str">
        <v>133320</v>
      </c>
      <c r="C2674" s="1">
        <f ca="1"/>
        <v>0</v>
      </c>
    </row>
    <row r="2675" spans="1:3" outlineLevel="1" x14ac:dyDescent="0.25">
      <c r="A2675" s="1" t="str">
        <v/>
      </c>
      <c r="B2675" s="1" t="str">
        <v>133330</v>
      </c>
      <c r="C2675" s="1">
        <f ca="1"/>
        <v>0</v>
      </c>
    </row>
    <row r="2676" spans="1:3" outlineLevel="1" x14ac:dyDescent="0.25">
      <c r="A2676" s="1" t="str">
        <v/>
      </c>
      <c r="B2676" s="1" t="str">
        <v>133340</v>
      </c>
      <c r="C2676" s="1">
        <f ca="1"/>
        <v>0</v>
      </c>
    </row>
    <row r="2677" spans="1:3" outlineLevel="1" x14ac:dyDescent="0.25">
      <c r="A2677" s="1" t="str">
        <v/>
      </c>
      <c r="B2677" s="1" t="str">
        <v>133350</v>
      </c>
      <c r="C2677" s="1">
        <f ca="1"/>
        <v>0</v>
      </c>
    </row>
    <row r="2678" spans="1:3" outlineLevel="1" x14ac:dyDescent="0.25">
      <c r="A2678" s="1" t="str">
        <v/>
      </c>
      <c r="B2678" s="1" t="str">
        <v>133360</v>
      </c>
      <c r="C2678" s="1">
        <f ca="1"/>
        <v>0</v>
      </c>
    </row>
    <row r="2679" spans="1:3" outlineLevel="1" x14ac:dyDescent="0.25"/>
    <row r="2680" spans="1:3" outlineLevel="1" x14ac:dyDescent="0.25"/>
    <row r="2681" spans="1:3" outlineLevel="1" x14ac:dyDescent="0.25"/>
    <row r="2682" spans="1:3" outlineLevel="1" x14ac:dyDescent="0.25"/>
    <row r="2683" spans="1:3" outlineLevel="1" x14ac:dyDescent="0.25"/>
    <row r="2684" spans="1:3" outlineLevel="1" x14ac:dyDescent="0.25"/>
    <row r="2685" spans="1:3" outlineLevel="1" x14ac:dyDescent="0.25"/>
    <row r="2686" spans="1:3" outlineLevel="1" x14ac:dyDescent="0.25"/>
    <row r="2687" spans="1:3" outlineLevel="1" x14ac:dyDescent="0.25"/>
    <row r="2688" spans="1:3" outlineLevel="1" x14ac:dyDescent="0.25"/>
    <row r="2689" outlineLevel="1" x14ac:dyDescent="0.25"/>
    <row r="2690" outlineLevel="1" x14ac:dyDescent="0.25"/>
    <row r="2691" outlineLevel="1" x14ac:dyDescent="0.25"/>
    <row r="2692" outlineLevel="1" x14ac:dyDescent="0.25"/>
    <row r="2693" outlineLevel="1" x14ac:dyDescent="0.25"/>
    <row r="2694" outlineLevel="1" x14ac:dyDescent="0.25"/>
    <row r="2695" outlineLevel="1" x14ac:dyDescent="0.25"/>
    <row r="2696" outlineLevel="1" x14ac:dyDescent="0.25"/>
    <row r="2697" outlineLevel="1" x14ac:dyDescent="0.25"/>
    <row r="2698" outlineLevel="1" x14ac:dyDescent="0.25"/>
    <row r="2699" outlineLevel="1" x14ac:dyDescent="0.25"/>
    <row r="2700" outlineLevel="1" x14ac:dyDescent="0.25"/>
    <row r="2701" outlineLevel="1" x14ac:dyDescent="0.25"/>
    <row r="2702" outlineLevel="1" x14ac:dyDescent="0.25"/>
    <row r="2703" outlineLevel="1" x14ac:dyDescent="0.25"/>
    <row r="2704" outlineLevel="1" x14ac:dyDescent="0.25"/>
    <row r="2705" outlineLevel="1" x14ac:dyDescent="0.25"/>
    <row r="2706" outlineLevel="1" x14ac:dyDescent="0.25"/>
    <row r="2707" outlineLevel="1" x14ac:dyDescent="0.25"/>
    <row r="2708" outlineLevel="1" x14ac:dyDescent="0.25"/>
    <row r="2709" outlineLevel="1" x14ac:dyDescent="0.25"/>
    <row r="2710" outlineLevel="1" x14ac:dyDescent="0.25"/>
    <row r="2711" outlineLevel="1" x14ac:dyDescent="0.25"/>
    <row r="2712" outlineLevel="1" x14ac:dyDescent="0.25"/>
    <row r="2713" outlineLevel="1" x14ac:dyDescent="0.25"/>
    <row r="2714" outlineLevel="1" x14ac:dyDescent="0.25"/>
    <row r="2715" outlineLevel="1" x14ac:dyDescent="0.25"/>
    <row r="2716" outlineLevel="1" x14ac:dyDescent="0.25"/>
    <row r="2717" outlineLevel="1" x14ac:dyDescent="0.25"/>
    <row r="2718" outlineLevel="1" x14ac:dyDescent="0.25"/>
    <row r="2719" outlineLevel="1" x14ac:dyDescent="0.25"/>
    <row r="2720" outlineLevel="1" x14ac:dyDescent="0.25"/>
    <row r="2721" outlineLevel="1" x14ac:dyDescent="0.25"/>
    <row r="2722" outlineLevel="1" x14ac:dyDescent="0.25"/>
    <row r="2723" outlineLevel="1" x14ac:dyDescent="0.25"/>
    <row r="2724" outlineLevel="1" x14ac:dyDescent="0.25"/>
    <row r="2725" outlineLevel="1" x14ac:dyDescent="0.25"/>
    <row r="2726" outlineLevel="1" x14ac:dyDescent="0.25"/>
    <row r="2727" outlineLevel="1" x14ac:dyDescent="0.25"/>
    <row r="2728" outlineLevel="1" x14ac:dyDescent="0.25"/>
    <row r="2729" outlineLevel="1" x14ac:dyDescent="0.25"/>
    <row r="2730" outlineLevel="1" x14ac:dyDescent="0.25"/>
    <row r="2731" outlineLevel="1" x14ac:dyDescent="0.25"/>
    <row r="2732" outlineLevel="1" x14ac:dyDescent="0.25"/>
    <row r="2733" outlineLevel="1" x14ac:dyDescent="0.25"/>
    <row r="2734" outlineLevel="1" x14ac:dyDescent="0.25"/>
    <row r="2735" outlineLevel="1" x14ac:dyDescent="0.25"/>
    <row r="2736" outlineLevel="1" x14ac:dyDescent="0.25"/>
    <row r="2737" outlineLevel="1" x14ac:dyDescent="0.25"/>
    <row r="2738" outlineLevel="1" x14ac:dyDescent="0.25"/>
    <row r="2739" outlineLevel="1" x14ac:dyDescent="0.25"/>
    <row r="2740" outlineLevel="1" x14ac:dyDescent="0.25"/>
    <row r="2741" outlineLevel="1" x14ac:dyDescent="0.25"/>
    <row r="2742" outlineLevel="1" x14ac:dyDescent="0.25"/>
    <row r="2743" outlineLevel="1" x14ac:dyDescent="0.25"/>
    <row r="2744" outlineLevel="1" x14ac:dyDescent="0.25"/>
    <row r="2745" outlineLevel="1" x14ac:dyDescent="0.25"/>
    <row r="2746" outlineLevel="1" x14ac:dyDescent="0.25"/>
    <row r="2747" outlineLevel="1" x14ac:dyDescent="0.25"/>
    <row r="2748" outlineLevel="1" x14ac:dyDescent="0.25"/>
    <row r="2749" outlineLevel="1" x14ac:dyDescent="0.25"/>
    <row r="2750" outlineLevel="1" x14ac:dyDescent="0.25"/>
    <row r="2751" outlineLevel="1" x14ac:dyDescent="0.25"/>
    <row r="2752" outlineLevel="1" x14ac:dyDescent="0.25"/>
    <row r="2753" outlineLevel="1" x14ac:dyDescent="0.25"/>
    <row r="2754" outlineLevel="1" x14ac:dyDescent="0.25"/>
    <row r="2755" outlineLevel="1" x14ac:dyDescent="0.25"/>
    <row r="2756" outlineLevel="1" x14ac:dyDescent="0.25"/>
    <row r="2757" outlineLevel="1" x14ac:dyDescent="0.25"/>
    <row r="2758" outlineLevel="1" x14ac:dyDescent="0.25"/>
    <row r="2759" outlineLevel="1" x14ac:dyDescent="0.25"/>
    <row r="2760" outlineLevel="1" x14ac:dyDescent="0.25"/>
    <row r="2761" outlineLevel="1" x14ac:dyDescent="0.25"/>
    <row r="2762" outlineLevel="1" x14ac:dyDescent="0.25"/>
    <row r="2763" outlineLevel="1" x14ac:dyDescent="0.25"/>
    <row r="2764" outlineLevel="1" x14ac:dyDescent="0.25"/>
    <row r="2765" outlineLevel="1" x14ac:dyDescent="0.25"/>
    <row r="2766" outlineLevel="1" x14ac:dyDescent="0.25"/>
    <row r="2767" outlineLevel="1" x14ac:dyDescent="0.25"/>
    <row r="2768" outlineLevel="1" x14ac:dyDescent="0.25"/>
    <row r="2769" outlineLevel="1" x14ac:dyDescent="0.25"/>
    <row r="2770" outlineLevel="1" x14ac:dyDescent="0.25"/>
    <row r="2771" outlineLevel="1" x14ac:dyDescent="0.25"/>
    <row r="2772" outlineLevel="1" x14ac:dyDescent="0.25"/>
    <row r="2773" outlineLevel="1" x14ac:dyDescent="0.25"/>
    <row r="2774" outlineLevel="1" x14ac:dyDescent="0.25"/>
    <row r="2775" outlineLevel="1" x14ac:dyDescent="0.25"/>
    <row r="2776" outlineLevel="1" x14ac:dyDescent="0.25"/>
    <row r="2777" outlineLevel="1" x14ac:dyDescent="0.25"/>
    <row r="2778" outlineLevel="1" x14ac:dyDescent="0.25"/>
    <row r="2779" outlineLevel="1" x14ac:dyDescent="0.25"/>
    <row r="2780" outlineLevel="1" x14ac:dyDescent="0.25"/>
    <row r="2781" outlineLevel="1" x14ac:dyDescent="0.25"/>
    <row r="2782" outlineLevel="1" x14ac:dyDescent="0.25"/>
    <row r="2783" outlineLevel="1" x14ac:dyDescent="0.25"/>
    <row r="2784" outlineLevel="1" x14ac:dyDescent="0.25"/>
    <row r="2785" outlineLevel="1" x14ac:dyDescent="0.25"/>
    <row r="2786" outlineLevel="1" x14ac:dyDescent="0.25"/>
    <row r="2787" outlineLevel="1" x14ac:dyDescent="0.25"/>
    <row r="2788" outlineLevel="1" x14ac:dyDescent="0.25"/>
    <row r="2789" outlineLevel="1" x14ac:dyDescent="0.25"/>
    <row r="2790" outlineLevel="1" x14ac:dyDescent="0.25"/>
    <row r="2791" outlineLevel="1" x14ac:dyDescent="0.25"/>
    <row r="2792" outlineLevel="1" x14ac:dyDescent="0.25"/>
    <row r="2793" outlineLevel="1" x14ac:dyDescent="0.25"/>
    <row r="2794" outlineLevel="1" x14ac:dyDescent="0.25"/>
    <row r="2795" outlineLevel="1" x14ac:dyDescent="0.25"/>
    <row r="2796" outlineLevel="1" x14ac:dyDescent="0.25"/>
    <row r="2797" outlineLevel="1" x14ac:dyDescent="0.25"/>
    <row r="2798" outlineLevel="1" x14ac:dyDescent="0.25"/>
    <row r="2799" outlineLevel="1" x14ac:dyDescent="0.25"/>
    <row r="2800" ht="15.75" outlineLevel="1" thickBot="1" x14ac:dyDescent="0.3"/>
    <row r="2801" spans="1:4" ht="15.75" thickTop="1" x14ac:dyDescent="0.25">
      <c r="A2801" s="68" t="str" cm="1">
        <f t="array" ref="A2801:A2878">IF(_xlfn.ANCHORARRAY(B2801)&lt;&gt;"",IFERROR(INDEX(used_companies,$D2801),""))</f>
        <v/>
      </c>
      <c r="B2801" s="68" t="str" cm="1">
        <f t="array" ref="B2801:B2878">used_accounts</f>
        <v>100110</v>
      </c>
      <c r="C2801" s="68" cm="1">
        <f t="array" aca="1" ref="C2801:C2878" ca="1">IF(_xlfn.ANCHORARRAY($A2801)&lt;&gt;"",SUMIFS(OFFSET(Corrections!$A$8:$A$1164,,MATCH(_xlfn.ANCHORARRAY($A2801),Corrections!$A$5:$AT$5,0)-1),Corrections!$B$8:$B$1164,VALUE(LEFT(_xlfn.ANCHORARRAY($B2801),3)),Corrections!$C$8:$C$1164,VALUE(RIGHT(_xlfn.ANCHORARRAY($B2801),3)),Corrections!$A$8:$A$1164,"X"),0)</f>
        <v>0</v>
      </c>
      <c r="D2801" s="67">
        <v>15</v>
      </c>
    </row>
    <row r="2802" spans="1:4" outlineLevel="1" x14ac:dyDescent="0.25">
      <c r="A2802" s="1" t="str">
        <v/>
      </c>
      <c r="B2802" s="1" t="str">
        <v>100120</v>
      </c>
      <c r="C2802" s="1">
        <f ca="1"/>
        <v>0</v>
      </c>
    </row>
    <row r="2803" spans="1:4" outlineLevel="1" x14ac:dyDescent="0.25">
      <c r="A2803" s="1" t="str">
        <v/>
      </c>
      <c r="B2803" s="1" t="str">
        <v>100130</v>
      </c>
      <c r="C2803" s="1">
        <f ca="1"/>
        <v>0</v>
      </c>
    </row>
    <row r="2804" spans="1:4" outlineLevel="1" x14ac:dyDescent="0.25">
      <c r="A2804" s="1" t="str">
        <v/>
      </c>
      <c r="B2804" s="1" t="str">
        <v>100140</v>
      </c>
      <c r="C2804" s="1">
        <f ca="1"/>
        <v>0</v>
      </c>
    </row>
    <row r="2805" spans="1:4" outlineLevel="1" x14ac:dyDescent="0.25">
      <c r="A2805" s="1" t="str">
        <v/>
      </c>
      <c r="B2805" s="1" t="str">
        <v>100150</v>
      </c>
      <c r="C2805" s="1">
        <f ca="1"/>
        <v>0</v>
      </c>
    </row>
    <row r="2806" spans="1:4" outlineLevel="1" x14ac:dyDescent="0.25">
      <c r="A2806" s="1" t="str">
        <v/>
      </c>
      <c r="B2806" s="1" t="str">
        <v>100160</v>
      </c>
      <c r="C2806" s="1">
        <f ca="1"/>
        <v>0</v>
      </c>
    </row>
    <row r="2807" spans="1:4" outlineLevel="1" x14ac:dyDescent="0.25">
      <c r="A2807" s="1" t="str">
        <v/>
      </c>
      <c r="B2807" s="1" t="str">
        <v>100170</v>
      </c>
      <c r="C2807" s="1">
        <f ca="1"/>
        <v>0</v>
      </c>
    </row>
    <row r="2808" spans="1:4" outlineLevel="1" x14ac:dyDescent="0.25">
      <c r="A2808" s="1" t="str">
        <v/>
      </c>
      <c r="B2808" s="1" t="str">
        <v>100310</v>
      </c>
      <c r="C2808" s="1">
        <f ca="1"/>
        <v>0</v>
      </c>
    </row>
    <row r="2809" spans="1:4" outlineLevel="1" x14ac:dyDescent="0.25">
      <c r="A2809" s="1" t="str">
        <v/>
      </c>
      <c r="B2809" s="1" t="str">
        <v>100320</v>
      </c>
      <c r="C2809" s="1">
        <f ca="1"/>
        <v>0</v>
      </c>
    </row>
    <row r="2810" spans="1:4" outlineLevel="1" x14ac:dyDescent="0.25">
      <c r="A2810" s="1" t="str">
        <v/>
      </c>
      <c r="B2810" s="1" t="str">
        <v>100330</v>
      </c>
      <c r="C2810" s="1">
        <f ca="1"/>
        <v>0</v>
      </c>
    </row>
    <row r="2811" spans="1:4" outlineLevel="1" x14ac:dyDescent="0.25">
      <c r="A2811" s="1" t="str">
        <v/>
      </c>
      <c r="B2811" s="1" t="str">
        <v>100340</v>
      </c>
      <c r="C2811" s="1">
        <f ca="1"/>
        <v>0</v>
      </c>
    </row>
    <row r="2812" spans="1:4" outlineLevel="1" x14ac:dyDescent="0.25">
      <c r="A2812" s="1" t="str">
        <v/>
      </c>
      <c r="B2812" s="1" t="str">
        <v>100350</v>
      </c>
      <c r="C2812" s="1">
        <f ca="1"/>
        <v>0</v>
      </c>
    </row>
    <row r="2813" spans="1:4" outlineLevel="1" x14ac:dyDescent="0.25">
      <c r="A2813" s="1" t="str">
        <v/>
      </c>
      <c r="B2813" s="1" t="str">
        <v>100360</v>
      </c>
      <c r="C2813" s="1">
        <f ca="1"/>
        <v>0</v>
      </c>
    </row>
    <row r="2814" spans="1:4" outlineLevel="1" x14ac:dyDescent="0.25">
      <c r="A2814" s="1" t="str">
        <v/>
      </c>
      <c r="B2814" s="1" t="str">
        <v>110110</v>
      </c>
      <c r="C2814" s="1">
        <f ca="1"/>
        <v>0</v>
      </c>
    </row>
    <row r="2815" spans="1:4" outlineLevel="1" x14ac:dyDescent="0.25">
      <c r="A2815" s="1" t="str">
        <v/>
      </c>
      <c r="B2815" s="1" t="str">
        <v>110120</v>
      </c>
      <c r="C2815" s="1">
        <f ca="1"/>
        <v>0</v>
      </c>
    </row>
    <row r="2816" spans="1:4" outlineLevel="1" x14ac:dyDescent="0.25">
      <c r="A2816" s="1" t="str">
        <v/>
      </c>
      <c r="B2816" s="1" t="str">
        <v>110130</v>
      </c>
      <c r="C2816" s="1">
        <f ca="1"/>
        <v>0</v>
      </c>
    </row>
    <row r="2817" spans="1:3" outlineLevel="1" x14ac:dyDescent="0.25">
      <c r="A2817" s="1" t="str">
        <v/>
      </c>
      <c r="B2817" s="1" t="str">
        <v>110140</v>
      </c>
      <c r="C2817" s="1">
        <f ca="1"/>
        <v>0</v>
      </c>
    </row>
    <row r="2818" spans="1:3" outlineLevel="1" x14ac:dyDescent="0.25">
      <c r="A2818" s="1" t="str">
        <v/>
      </c>
      <c r="B2818" s="1" t="str">
        <v>110150</v>
      </c>
      <c r="C2818" s="1">
        <f ca="1"/>
        <v>0</v>
      </c>
    </row>
    <row r="2819" spans="1:3" outlineLevel="1" x14ac:dyDescent="0.25">
      <c r="A2819" s="1" t="str">
        <v/>
      </c>
      <c r="B2819" s="1" t="str">
        <v>110160</v>
      </c>
      <c r="C2819" s="1">
        <f ca="1"/>
        <v>0</v>
      </c>
    </row>
    <row r="2820" spans="1:3" outlineLevel="1" x14ac:dyDescent="0.25">
      <c r="A2820" s="1" t="str">
        <v/>
      </c>
      <c r="B2820" s="1" t="str">
        <v>110170</v>
      </c>
      <c r="C2820" s="1">
        <f ca="1"/>
        <v>0</v>
      </c>
    </row>
    <row r="2821" spans="1:3" outlineLevel="1" x14ac:dyDescent="0.25">
      <c r="A2821" s="1" t="str">
        <v/>
      </c>
      <c r="B2821" s="1" t="str">
        <v>110310</v>
      </c>
      <c r="C2821" s="1">
        <f ca="1"/>
        <v>0</v>
      </c>
    </row>
    <row r="2822" spans="1:3" outlineLevel="1" x14ac:dyDescent="0.25">
      <c r="A2822" s="1" t="str">
        <v/>
      </c>
      <c r="B2822" s="1" t="str">
        <v>110320</v>
      </c>
      <c r="C2822" s="1">
        <f ca="1"/>
        <v>0</v>
      </c>
    </row>
    <row r="2823" spans="1:3" outlineLevel="1" x14ac:dyDescent="0.25">
      <c r="A2823" s="1" t="str">
        <v/>
      </c>
      <c r="B2823" s="1" t="str">
        <v>110330</v>
      </c>
      <c r="C2823" s="1">
        <f ca="1"/>
        <v>0</v>
      </c>
    </row>
    <row r="2824" spans="1:3" outlineLevel="1" x14ac:dyDescent="0.25">
      <c r="A2824" s="1" t="str">
        <v/>
      </c>
      <c r="B2824" s="1" t="str">
        <v>110340</v>
      </c>
      <c r="C2824" s="1">
        <f ca="1"/>
        <v>0</v>
      </c>
    </row>
    <row r="2825" spans="1:3" outlineLevel="1" x14ac:dyDescent="0.25">
      <c r="A2825" s="1" t="str">
        <v/>
      </c>
      <c r="B2825" s="1" t="str">
        <v>110350</v>
      </c>
      <c r="C2825" s="1">
        <f ca="1"/>
        <v>0</v>
      </c>
    </row>
    <row r="2826" spans="1:3" outlineLevel="1" x14ac:dyDescent="0.25">
      <c r="A2826" s="1" t="str">
        <v/>
      </c>
      <c r="B2826" s="1" t="str">
        <v>110360</v>
      </c>
      <c r="C2826" s="1">
        <f ca="1"/>
        <v>0</v>
      </c>
    </row>
    <row r="2827" spans="1:3" outlineLevel="1" x14ac:dyDescent="0.25">
      <c r="A2827" s="1" t="str">
        <v/>
      </c>
      <c r="B2827" s="1" t="str">
        <v>112110</v>
      </c>
      <c r="C2827" s="1">
        <f ca="1"/>
        <v>0</v>
      </c>
    </row>
    <row r="2828" spans="1:3" outlineLevel="1" x14ac:dyDescent="0.25">
      <c r="A2828" s="1" t="str">
        <v/>
      </c>
      <c r="B2828" s="1" t="str">
        <v>112120</v>
      </c>
      <c r="C2828" s="1">
        <f ca="1"/>
        <v>0</v>
      </c>
    </row>
    <row r="2829" spans="1:3" outlineLevel="1" x14ac:dyDescent="0.25">
      <c r="A2829" s="1" t="str">
        <v/>
      </c>
      <c r="B2829" s="1" t="str">
        <v>112130</v>
      </c>
      <c r="C2829" s="1">
        <f ca="1"/>
        <v>0</v>
      </c>
    </row>
    <row r="2830" spans="1:3" outlineLevel="1" x14ac:dyDescent="0.25">
      <c r="A2830" s="1" t="str">
        <v/>
      </c>
      <c r="B2830" s="1" t="str">
        <v>112140</v>
      </c>
      <c r="C2830" s="1">
        <f ca="1"/>
        <v>0</v>
      </c>
    </row>
    <row r="2831" spans="1:3" outlineLevel="1" x14ac:dyDescent="0.25">
      <c r="A2831" s="1" t="str">
        <v/>
      </c>
      <c r="B2831" s="1" t="str">
        <v>112150</v>
      </c>
      <c r="C2831" s="1">
        <f ca="1"/>
        <v>0</v>
      </c>
    </row>
    <row r="2832" spans="1:3" outlineLevel="1" x14ac:dyDescent="0.25">
      <c r="A2832" s="1" t="str">
        <v/>
      </c>
      <c r="B2832" s="1" t="str">
        <v>112160</v>
      </c>
      <c r="C2832" s="1">
        <f ca="1"/>
        <v>0</v>
      </c>
    </row>
    <row r="2833" spans="1:3" outlineLevel="1" x14ac:dyDescent="0.25">
      <c r="A2833" s="1" t="str">
        <v/>
      </c>
      <c r="B2833" s="1" t="str">
        <v>112170</v>
      </c>
      <c r="C2833" s="1">
        <f ca="1"/>
        <v>0</v>
      </c>
    </row>
    <row r="2834" spans="1:3" outlineLevel="1" x14ac:dyDescent="0.25">
      <c r="A2834" s="1" t="str">
        <v/>
      </c>
      <c r="B2834" s="1" t="str">
        <v>112310</v>
      </c>
      <c r="C2834" s="1">
        <f ca="1"/>
        <v>0</v>
      </c>
    </row>
    <row r="2835" spans="1:3" outlineLevel="1" x14ac:dyDescent="0.25">
      <c r="A2835" s="1" t="str">
        <v/>
      </c>
      <c r="B2835" s="1" t="str">
        <v>112320</v>
      </c>
      <c r="C2835" s="1">
        <f ca="1"/>
        <v>0</v>
      </c>
    </row>
    <row r="2836" spans="1:3" outlineLevel="1" x14ac:dyDescent="0.25">
      <c r="A2836" s="1" t="str">
        <v/>
      </c>
      <c r="B2836" s="1" t="str">
        <v>112330</v>
      </c>
      <c r="C2836" s="1">
        <f ca="1"/>
        <v>0</v>
      </c>
    </row>
    <row r="2837" spans="1:3" outlineLevel="1" x14ac:dyDescent="0.25">
      <c r="A2837" s="1" t="str">
        <v/>
      </c>
      <c r="B2837" s="1" t="str">
        <v>112340</v>
      </c>
      <c r="C2837" s="1">
        <f ca="1"/>
        <v>0</v>
      </c>
    </row>
    <row r="2838" spans="1:3" outlineLevel="1" x14ac:dyDescent="0.25">
      <c r="A2838" s="1" t="str">
        <v/>
      </c>
      <c r="B2838" s="1" t="str">
        <v>112350</v>
      </c>
      <c r="C2838" s="1">
        <f ca="1"/>
        <v>0</v>
      </c>
    </row>
    <row r="2839" spans="1:3" outlineLevel="1" x14ac:dyDescent="0.25">
      <c r="A2839" s="1" t="str">
        <v/>
      </c>
      <c r="B2839" s="1" t="str">
        <v>112360</v>
      </c>
      <c r="C2839" s="1">
        <f ca="1"/>
        <v>0</v>
      </c>
    </row>
    <row r="2840" spans="1:3" outlineLevel="1" x14ac:dyDescent="0.25">
      <c r="A2840" s="1" t="str">
        <v/>
      </c>
      <c r="B2840" s="1" t="str">
        <v>130110</v>
      </c>
      <c r="C2840" s="1">
        <f ca="1"/>
        <v>0</v>
      </c>
    </row>
    <row r="2841" spans="1:3" outlineLevel="1" x14ac:dyDescent="0.25">
      <c r="A2841" s="1" t="str">
        <v/>
      </c>
      <c r="B2841" s="1" t="str">
        <v>130120</v>
      </c>
      <c r="C2841" s="1">
        <f ca="1"/>
        <v>0</v>
      </c>
    </row>
    <row r="2842" spans="1:3" outlineLevel="1" x14ac:dyDescent="0.25">
      <c r="A2842" s="1" t="str">
        <v/>
      </c>
      <c r="B2842" s="1" t="str">
        <v>130130</v>
      </c>
      <c r="C2842" s="1">
        <f ca="1"/>
        <v>0</v>
      </c>
    </row>
    <row r="2843" spans="1:3" outlineLevel="1" x14ac:dyDescent="0.25">
      <c r="A2843" s="1" t="str">
        <v/>
      </c>
      <c r="B2843" s="1" t="str">
        <v>130140</v>
      </c>
      <c r="C2843" s="1">
        <f ca="1"/>
        <v>0</v>
      </c>
    </row>
    <row r="2844" spans="1:3" outlineLevel="1" x14ac:dyDescent="0.25">
      <c r="A2844" s="1" t="str">
        <v/>
      </c>
      <c r="B2844" s="1" t="str">
        <v>130150</v>
      </c>
      <c r="C2844" s="1">
        <f ca="1"/>
        <v>0</v>
      </c>
    </row>
    <row r="2845" spans="1:3" outlineLevel="1" x14ac:dyDescent="0.25">
      <c r="A2845" s="1" t="str">
        <v/>
      </c>
      <c r="B2845" s="1" t="str">
        <v>130160</v>
      </c>
      <c r="C2845" s="1">
        <f ca="1"/>
        <v>0</v>
      </c>
    </row>
    <row r="2846" spans="1:3" outlineLevel="1" x14ac:dyDescent="0.25">
      <c r="A2846" s="1" t="str">
        <v/>
      </c>
      <c r="B2846" s="1" t="str">
        <v>130170</v>
      </c>
      <c r="C2846" s="1">
        <f ca="1"/>
        <v>0</v>
      </c>
    </row>
    <row r="2847" spans="1:3" outlineLevel="1" x14ac:dyDescent="0.25">
      <c r="A2847" s="1" t="str">
        <v/>
      </c>
      <c r="B2847" s="1" t="str">
        <v>130310</v>
      </c>
      <c r="C2847" s="1">
        <f ca="1"/>
        <v>0</v>
      </c>
    </row>
    <row r="2848" spans="1:3" outlineLevel="1" x14ac:dyDescent="0.25">
      <c r="A2848" s="1" t="str">
        <v/>
      </c>
      <c r="B2848" s="1" t="str">
        <v>130320</v>
      </c>
      <c r="C2848" s="1">
        <f ca="1"/>
        <v>0</v>
      </c>
    </row>
    <row r="2849" spans="1:3" outlineLevel="1" x14ac:dyDescent="0.25">
      <c r="A2849" s="1" t="str">
        <v/>
      </c>
      <c r="B2849" s="1" t="str">
        <v>130330</v>
      </c>
      <c r="C2849" s="1">
        <f ca="1"/>
        <v>0</v>
      </c>
    </row>
    <row r="2850" spans="1:3" outlineLevel="1" x14ac:dyDescent="0.25">
      <c r="A2850" s="1" t="str">
        <v/>
      </c>
      <c r="B2850" s="1" t="str">
        <v>130340</v>
      </c>
      <c r="C2850" s="1">
        <f ca="1"/>
        <v>0</v>
      </c>
    </row>
    <row r="2851" spans="1:3" outlineLevel="1" x14ac:dyDescent="0.25">
      <c r="A2851" s="1" t="str">
        <v/>
      </c>
      <c r="B2851" s="1" t="str">
        <v>130350</v>
      </c>
      <c r="C2851" s="1">
        <f ca="1"/>
        <v>0</v>
      </c>
    </row>
    <row r="2852" spans="1:3" outlineLevel="1" x14ac:dyDescent="0.25">
      <c r="A2852" s="1" t="str">
        <v/>
      </c>
      <c r="B2852" s="1" t="str">
        <v>130360</v>
      </c>
      <c r="C2852" s="1">
        <f ca="1"/>
        <v>0</v>
      </c>
    </row>
    <row r="2853" spans="1:3" outlineLevel="1" x14ac:dyDescent="0.25">
      <c r="A2853" s="1" t="str">
        <v/>
      </c>
      <c r="B2853" s="1" t="str">
        <v>132110</v>
      </c>
      <c r="C2853" s="1">
        <f ca="1"/>
        <v>0</v>
      </c>
    </row>
    <row r="2854" spans="1:3" outlineLevel="1" x14ac:dyDescent="0.25">
      <c r="A2854" s="1" t="str">
        <v/>
      </c>
      <c r="B2854" s="1" t="str">
        <v>132120</v>
      </c>
      <c r="C2854" s="1">
        <f ca="1"/>
        <v>0</v>
      </c>
    </row>
    <row r="2855" spans="1:3" outlineLevel="1" x14ac:dyDescent="0.25">
      <c r="A2855" s="1" t="str">
        <v/>
      </c>
      <c r="B2855" s="1" t="str">
        <v>132130</v>
      </c>
      <c r="C2855" s="1">
        <f ca="1"/>
        <v>0</v>
      </c>
    </row>
    <row r="2856" spans="1:3" outlineLevel="1" x14ac:dyDescent="0.25">
      <c r="A2856" s="1" t="str">
        <v/>
      </c>
      <c r="B2856" s="1" t="str">
        <v>132140</v>
      </c>
      <c r="C2856" s="1">
        <f ca="1"/>
        <v>0</v>
      </c>
    </row>
    <row r="2857" spans="1:3" outlineLevel="1" x14ac:dyDescent="0.25">
      <c r="A2857" s="1" t="str">
        <v/>
      </c>
      <c r="B2857" s="1" t="str">
        <v>132150</v>
      </c>
      <c r="C2857" s="1">
        <f ca="1"/>
        <v>0</v>
      </c>
    </row>
    <row r="2858" spans="1:3" outlineLevel="1" x14ac:dyDescent="0.25">
      <c r="A2858" s="1" t="str">
        <v/>
      </c>
      <c r="B2858" s="1" t="str">
        <v>132160</v>
      </c>
      <c r="C2858" s="1">
        <f ca="1"/>
        <v>0</v>
      </c>
    </row>
    <row r="2859" spans="1:3" outlineLevel="1" x14ac:dyDescent="0.25">
      <c r="A2859" s="1" t="str">
        <v/>
      </c>
      <c r="B2859" s="1" t="str">
        <v>132170</v>
      </c>
      <c r="C2859" s="1">
        <f ca="1"/>
        <v>0</v>
      </c>
    </row>
    <row r="2860" spans="1:3" outlineLevel="1" x14ac:dyDescent="0.25">
      <c r="A2860" s="1" t="str">
        <v/>
      </c>
      <c r="B2860" s="1" t="str">
        <v>132310</v>
      </c>
      <c r="C2860" s="1">
        <f ca="1"/>
        <v>0</v>
      </c>
    </row>
    <row r="2861" spans="1:3" outlineLevel="1" x14ac:dyDescent="0.25">
      <c r="A2861" s="1" t="str">
        <v/>
      </c>
      <c r="B2861" s="1" t="str">
        <v>132320</v>
      </c>
      <c r="C2861" s="1">
        <f ca="1"/>
        <v>0</v>
      </c>
    </row>
    <row r="2862" spans="1:3" outlineLevel="1" x14ac:dyDescent="0.25">
      <c r="A2862" s="1" t="str">
        <v/>
      </c>
      <c r="B2862" s="1" t="str">
        <v>132330</v>
      </c>
      <c r="C2862" s="1">
        <f ca="1"/>
        <v>0</v>
      </c>
    </row>
    <row r="2863" spans="1:3" outlineLevel="1" x14ac:dyDescent="0.25">
      <c r="A2863" s="1" t="str">
        <v/>
      </c>
      <c r="B2863" s="1" t="str">
        <v>132340</v>
      </c>
      <c r="C2863" s="1">
        <f ca="1"/>
        <v>0</v>
      </c>
    </row>
    <row r="2864" spans="1:3" outlineLevel="1" x14ac:dyDescent="0.25">
      <c r="A2864" s="1" t="str">
        <v/>
      </c>
      <c r="B2864" s="1" t="str">
        <v>132350</v>
      </c>
      <c r="C2864" s="1">
        <f ca="1"/>
        <v>0</v>
      </c>
    </row>
    <row r="2865" spans="1:3" outlineLevel="1" x14ac:dyDescent="0.25">
      <c r="A2865" s="1" t="str">
        <v/>
      </c>
      <c r="B2865" s="1" t="str">
        <v>132360</v>
      </c>
      <c r="C2865" s="1">
        <f ca="1"/>
        <v>0</v>
      </c>
    </row>
    <row r="2866" spans="1:3" outlineLevel="1" x14ac:dyDescent="0.25">
      <c r="A2866" s="1" t="str">
        <v/>
      </c>
      <c r="B2866" s="1" t="str">
        <v>133110</v>
      </c>
      <c r="C2866" s="1">
        <f ca="1"/>
        <v>0</v>
      </c>
    </row>
    <row r="2867" spans="1:3" outlineLevel="1" x14ac:dyDescent="0.25">
      <c r="A2867" s="1" t="str">
        <v/>
      </c>
      <c r="B2867" s="1" t="str">
        <v>133120</v>
      </c>
      <c r="C2867" s="1">
        <f ca="1"/>
        <v>0</v>
      </c>
    </row>
    <row r="2868" spans="1:3" outlineLevel="1" x14ac:dyDescent="0.25">
      <c r="A2868" s="1" t="str">
        <v/>
      </c>
      <c r="B2868" s="1" t="str">
        <v>133130</v>
      </c>
      <c r="C2868" s="1">
        <f ca="1"/>
        <v>0</v>
      </c>
    </row>
    <row r="2869" spans="1:3" outlineLevel="1" x14ac:dyDescent="0.25">
      <c r="A2869" s="1" t="str">
        <v/>
      </c>
      <c r="B2869" s="1" t="str">
        <v>133140</v>
      </c>
      <c r="C2869" s="1">
        <f ca="1"/>
        <v>0</v>
      </c>
    </row>
    <row r="2870" spans="1:3" outlineLevel="1" x14ac:dyDescent="0.25">
      <c r="A2870" s="1" t="str">
        <v/>
      </c>
      <c r="B2870" s="1" t="str">
        <v>133150</v>
      </c>
      <c r="C2870" s="1">
        <f ca="1"/>
        <v>0</v>
      </c>
    </row>
    <row r="2871" spans="1:3" outlineLevel="1" x14ac:dyDescent="0.25">
      <c r="A2871" s="1" t="str">
        <v/>
      </c>
      <c r="B2871" s="1" t="str">
        <v>133160</v>
      </c>
      <c r="C2871" s="1">
        <f ca="1"/>
        <v>0</v>
      </c>
    </row>
    <row r="2872" spans="1:3" outlineLevel="1" x14ac:dyDescent="0.25">
      <c r="A2872" s="1" t="str">
        <v/>
      </c>
      <c r="B2872" s="1" t="str">
        <v>133170</v>
      </c>
      <c r="C2872" s="1">
        <f ca="1"/>
        <v>0</v>
      </c>
    </row>
    <row r="2873" spans="1:3" outlineLevel="1" x14ac:dyDescent="0.25">
      <c r="A2873" s="1" t="str">
        <v/>
      </c>
      <c r="B2873" s="1" t="str">
        <v>133310</v>
      </c>
      <c r="C2873" s="1">
        <f ca="1"/>
        <v>0</v>
      </c>
    </row>
    <row r="2874" spans="1:3" outlineLevel="1" x14ac:dyDescent="0.25">
      <c r="A2874" s="1" t="str">
        <v/>
      </c>
      <c r="B2874" s="1" t="str">
        <v>133320</v>
      </c>
      <c r="C2874" s="1">
        <f ca="1"/>
        <v>0</v>
      </c>
    </row>
    <row r="2875" spans="1:3" outlineLevel="1" x14ac:dyDescent="0.25">
      <c r="A2875" s="1" t="str">
        <v/>
      </c>
      <c r="B2875" s="1" t="str">
        <v>133330</v>
      </c>
      <c r="C2875" s="1">
        <f ca="1"/>
        <v>0</v>
      </c>
    </row>
    <row r="2876" spans="1:3" outlineLevel="1" x14ac:dyDescent="0.25">
      <c r="A2876" s="1" t="str">
        <v/>
      </c>
      <c r="B2876" s="1" t="str">
        <v>133340</v>
      </c>
      <c r="C2876" s="1">
        <f ca="1"/>
        <v>0</v>
      </c>
    </row>
    <row r="2877" spans="1:3" outlineLevel="1" x14ac:dyDescent="0.25">
      <c r="A2877" s="1" t="str">
        <v/>
      </c>
      <c r="B2877" s="1" t="str">
        <v>133350</v>
      </c>
      <c r="C2877" s="1">
        <f ca="1"/>
        <v>0</v>
      </c>
    </row>
    <row r="2878" spans="1:3" outlineLevel="1" x14ac:dyDescent="0.25">
      <c r="A2878" s="1" t="str">
        <v/>
      </c>
      <c r="B2878" s="1" t="str">
        <v>133360</v>
      </c>
      <c r="C2878" s="1">
        <f ca="1"/>
        <v>0</v>
      </c>
    </row>
    <row r="2879" spans="1:3" outlineLevel="1" x14ac:dyDescent="0.25"/>
    <row r="2880" spans="1:3" outlineLevel="1" x14ac:dyDescent="0.25"/>
    <row r="2881" outlineLevel="1" x14ac:dyDescent="0.25"/>
    <row r="2882" outlineLevel="1" x14ac:dyDescent="0.25"/>
    <row r="2883" outlineLevel="1" x14ac:dyDescent="0.25"/>
    <row r="2884" outlineLevel="1" x14ac:dyDescent="0.25"/>
    <row r="2885" outlineLevel="1" x14ac:dyDescent="0.25"/>
    <row r="2886" outlineLevel="1" x14ac:dyDescent="0.25"/>
    <row r="2887" outlineLevel="1" x14ac:dyDescent="0.25"/>
    <row r="2888" outlineLevel="1" x14ac:dyDescent="0.25"/>
    <row r="2889" outlineLevel="1" x14ac:dyDescent="0.25"/>
    <row r="2890" outlineLevel="1" x14ac:dyDescent="0.25"/>
    <row r="2891" outlineLevel="1" x14ac:dyDescent="0.25"/>
    <row r="2892" outlineLevel="1" x14ac:dyDescent="0.25"/>
    <row r="2893" outlineLevel="1" x14ac:dyDescent="0.25"/>
    <row r="2894" outlineLevel="1" x14ac:dyDescent="0.25"/>
    <row r="2895" outlineLevel="1" x14ac:dyDescent="0.25"/>
    <row r="2896" outlineLevel="1" x14ac:dyDescent="0.25"/>
    <row r="2897" outlineLevel="1" x14ac:dyDescent="0.25"/>
    <row r="2898" outlineLevel="1" x14ac:dyDescent="0.25"/>
    <row r="2899" outlineLevel="1" x14ac:dyDescent="0.25"/>
    <row r="2900" outlineLevel="1" x14ac:dyDescent="0.25"/>
    <row r="2901" outlineLevel="1" x14ac:dyDescent="0.25"/>
    <row r="2902" outlineLevel="1" x14ac:dyDescent="0.25"/>
    <row r="2903" outlineLevel="1" x14ac:dyDescent="0.25"/>
    <row r="2904" outlineLevel="1" x14ac:dyDescent="0.25"/>
    <row r="2905" outlineLevel="1" x14ac:dyDescent="0.25"/>
    <row r="2906" outlineLevel="1" x14ac:dyDescent="0.25"/>
    <row r="2907" outlineLevel="1" x14ac:dyDescent="0.25"/>
    <row r="2908" outlineLevel="1" x14ac:dyDescent="0.25"/>
    <row r="2909" outlineLevel="1" x14ac:dyDescent="0.25"/>
    <row r="2910" outlineLevel="1" x14ac:dyDescent="0.25"/>
    <row r="2911" outlineLevel="1" x14ac:dyDescent="0.25"/>
    <row r="2912" outlineLevel="1" x14ac:dyDescent="0.25"/>
    <row r="2913" outlineLevel="1" x14ac:dyDescent="0.25"/>
    <row r="2914" outlineLevel="1" x14ac:dyDescent="0.25"/>
    <row r="2915" outlineLevel="1" x14ac:dyDescent="0.25"/>
    <row r="2916" outlineLevel="1" x14ac:dyDescent="0.25"/>
    <row r="2917" outlineLevel="1" x14ac:dyDescent="0.25"/>
    <row r="2918" outlineLevel="1" x14ac:dyDescent="0.25"/>
    <row r="2919" outlineLevel="1" x14ac:dyDescent="0.25"/>
    <row r="2920" outlineLevel="1" x14ac:dyDescent="0.25"/>
    <row r="2921" outlineLevel="1" x14ac:dyDescent="0.25"/>
    <row r="2922" outlineLevel="1" x14ac:dyDescent="0.25"/>
    <row r="2923" outlineLevel="1" x14ac:dyDescent="0.25"/>
    <row r="2924" outlineLevel="1" x14ac:dyDescent="0.25"/>
    <row r="2925" outlineLevel="1" x14ac:dyDescent="0.25"/>
    <row r="2926" outlineLevel="1" x14ac:dyDescent="0.25"/>
    <row r="2927" outlineLevel="1" x14ac:dyDescent="0.25"/>
    <row r="2928" outlineLevel="1" x14ac:dyDescent="0.25"/>
    <row r="2929" outlineLevel="1" x14ac:dyDescent="0.25"/>
    <row r="2930" outlineLevel="1" x14ac:dyDescent="0.25"/>
    <row r="2931" outlineLevel="1" x14ac:dyDescent="0.25"/>
    <row r="2932" outlineLevel="1" x14ac:dyDescent="0.25"/>
    <row r="2933" outlineLevel="1" x14ac:dyDescent="0.25"/>
    <row r="2934" outlineLevel="1" x14ac:dyDescent="0.25"/>
    <row r="2935" outlineLevel="1" x14ac:dyDescent="0.25"/>
    <row r="2936" outlineLevel="1" x14ac:dyDescent="0.25"/>
    <row r="2937" outlineLevel="1" x14ac:dyDescent="0.25"/>
    <row r="2938" outlineLevel="1" x14ac:dyDescent="0.25"/>
    <row r="2939" outlineLevel="1" x14ac:dyDescent="0.25"/>
    <row r="2940" outlineLevel="1" x14ac:dyDescent="0.25"/>
    <row r="2941" outlineLevel="1" x14ac:dyDescent="0.25"/>
    <row r="2942" outlineLevel="1" x14ac:dyDescent="0.25"/>
    <row r="2943" outlineLevel="1" x14ac:dyDescent="0.25"/>
    <row r="2944" outlineLevel="1" x14ac:dyDescent="0.25"/>
    <row r="2945" outlineLevel="1" x14ac:dyDescent="0.25"/>
    <row r="2946" outlineLevel="1" x14ac:dyDescent="0.25"/>
    <row r="2947" outlineLevel="1" x14ac:dyDescent="0.25"/>
    <row r="2948" outlineLevel="1" x14ac:dyDescent="0.25"/>
    <row r="2949" outlineLevel="1" x14ac:dyDescent="0.25"/>
    <row r="2950" outlineLevel="1" x14ac:dyDescent="0.25"/>
    <row r="2951" outlineLevel="1" x14ac:dyDescent="0.25"/>
    <row r="2952" outlineLevel="1" x14ac:dyDescent="0.25"/>
    <row r="2953" outlineLevel="1" x14ac:dyDescent="0.25"/>
    <row r="2954" outlineLevel="1" x14ac:dyDescent="0.25"/>
    <row r="2955" outlineLevel="1" x14ac:dyDescent="0.25"/>
    <row r="2956" outlineLevel="1" x14ac:dyDescent="0.25"/>
    <row r="2957" outlineLevel="1" x14ac:dyDescent="0.25"/>
    <row r="2958" outlineLevel="1" x14ac:dyDescent="0.25"/>
    <row r="2959" outlineLevel="1" x14ac:dyDescent="0.25"/>
    <row r="2960" outlineLevel="1" x14ac:dyDescent="0.25"/>
    <row r="2961" outlineLevel="1" x14ac:dyDescent="0.25"/>
    <row r="2962" outlineLevel="1" x14ac:dyDescent="0.25"/>
    <row r="2963" outlineLevel="1" x14ac:dyDescent="0.25"/>
    <row r="2964" outlineLevel="1" x14ac:dyDescent="0.25"/>
    <row r="2965" outlineLevel="1" x14ac:dyDescent="0.25"/>
    <row r="2966" outlineLevel="1" x14ac:dyDescent="0.25"/>
    <row r="2967" outlineLevel="1" x14ac:dyDescent="0.25"/>
    <row r="2968" outlineLevel="1" x14ac:dyDescent="0.25"/>
    <row r="2969" outlineLevel="1" x14ac:dyDescent="0.25"/>
    <row r="2970" outlineLevel="1" x14ac:dyDescent="0.25"/>
    <row r="2971" outlineLevel="1" x14ac:dyDescent="0.25"/>
    <row r="2972" outlineLevel="1" x14ac:dyDescent="0.25"/>
    <row r="2973" outlineLevel="1" x14ac:dyDescent="0.25"/>
    <row r="2974" outlineLevel="1" x14ac:dyDescent="0.25"/>
    <row r="2975" outlineLevel="1" x14ac:dyDescent="0.25"/>
    <row r="2976" outlineLevel="1" x14ac:dyDescent="0.25"/>
    <row r="2977" outlineLevel="1" x14ac:dyDescent="0.25"/>
    <row r="2978" outlineLevel="1" x14ac:dyDescent="0.25"/>
    <row r="2979" outlineLevel="1" x14ac:dyDescent="0.25"/>
    <row r="2980" outlineLevel="1" x14ac:dyDescent="0.25"/>
    <row r="2981" outlineLevel="1" x14ac:dyDescent="0.25"/>
    <row r="2982" outlineLevel="1" x14ac:dyDescent="0.25"/>
    <row r="2983" outlineLevel="1" x14ac:dyDescent="0.25"/>
    <row r="2984" outlineLevel="1" x14ac:dyDescent="0.25"/>
    <row r="2985" outlineLevel="1" x14ac:dyDescent="0.25"/>
    <row r="2986" outlineLevel="1" x14ac:dyDescent="0.25"/>
    <row r="2987" outlineLevel="1" x14ac:dyDescent="0.25"/>
    <row r="2988" outlineLevel="1" x14ac:dyDescent="0.25"/>
    <row r="2989" outlineLevel="1" x14ac:dyDescent="0.25"/>
    <row r="2990" outlineLevel="1" x14ac:dyDescent="0.25"/>
    <row r="2991" outlineLevel="1" x14ac:dyDescent="0.25"/>
    <row r="2992" outlineLevel="1" x14ac:dyDescent="0.25"/>
    <row r="2993" spans="1:4" outlineLevel="1" x14ac:dyDescent="0.25"/>
    <row r="2994" spans="1:4" outlineLevel="1" x14ac:dyDescent="0.25"/>
    <row r="2995" spans="1:4" outlineLevel="1" x14ac:dyDescent="0.25"/>
    <row r="2996" spans="1:4" outlineLevel="1" x14ac:dyDescent="0.25"/>
    <row r="2997" spans="1:4" outlineLevel="1" x14ac:dyDescent="0.25"/>
    <row r="2998" spans="1:4" outlineLevel="1" x14ac:dyDescent="0.25"/>
    <row r="2999" spans="1:4" outlineLevel="1" x14ac:dyDescent="0.25"/>
    <row r="3000" spans="1:4" ht="15.75" outlineLevel="1" thickBot="1" x14ac:dyDescent="0.3"/>
    <row r="3001" spans="1:4" ht="15.75" thickTop="1" x14ac:dyDescent="0.25">
      <c r="A3001" s="68" t="str" cm="1">
        <f t="array" ref="A3001:A3078">IF(_xlfn.ANCHORARRAY(B3001)&lt;&gt;"",IFERROR(INDEX(used_companies,$D3001),""))</f>
        <v/>
      </c>
      <c r="B3001" s="68" t="str" cm="1">
        <f t="array" ref="B3001:B3078">used_accounts</f>
        <v>100110</v>
      </c>
      <c r="C3001" s="68" cm="1">
        <f t="array" aca="1" ref="C3001:C3078" ca="1">IF(_xlfn.ANCHORARRAY($A3001)&lt;&gt;"",SUMIFS(OFFSET(Corrections!$A$8:$A$1164,,MATCH(_xlfn.ANCHORARRAY($A3001),Corrections!$A$5:$AT$5,0)-1),Corrections!$B$8:$B$1164,VALUE(LEFT(_xlfn.ANCHORARRAY($B3001),3)),Corrections!$C$8:$C$1164,VALUE(RIGHT(_xlfn.ANCHORARRAY($B3001),3)),Corrections!$A$8:$A$1164,"X"),0)</f>
        <v>0</v>
      </c>
      <c r="D3001" s="67">
        <v>16</v>
      </c>
    </row>
    <row r="3002" spans="1:4" outlineLevel="1" x14ac:dyDescent="0.25">
      <c r="A3002" s="1" t="str">
        <v/>
      </c>
      <c r="B3002" s="1" t="str">
        <v>100120</v>
      </c>
      <c r="C3002" s="1">
        <f ca="1"/>
        <v>0</v>
      </c>
    </row>
    <row r="3003" spans="1:4" outlineLevel="1" x14ac:dyDescent="0.25">
      <c r="A3003" s="1" t="str">
        <v/>
      </c>
      <c r="B3003" s="1" t="str">
        <v>100130</v>
      </c>
      <c r="C3003" s="1">
        <f ca="1"/>
        <v>0</v>
      </c>
    </row>
    <row r="3004" spans="1:4" outlineLevel="1" x14ac:dyDescent="0.25">
      <c r="A3004" s="1" t="str">
        <v/>
      </c>
      <c r="B3004" s="1" t="str">
        <v>100140</v>
      </c>
      <c r="C3004" s="1">
        <f ca="1"/>
        <v>0</v>
      </c>
    </row>
    <row r="3005" spans="1:4" outlineLevel="1" x14ac:dyDescent="0.25">
      <c r="A3005" s="1" t="str">
        <v/>
      </c>
      <c r="B3005" s="1" t="str">
        <v>100150</v>
      </c>
      <c r="C3005" s="1">
        <f ca="1"/>
        <v>0</v>
      </c>
    </row>
    <row r="3006" spans="1:4" outlineLevel="1" x14ac:dyDescent="0.25">
      <c r="A3006" s="1" t="str">
        <v/>
      </c>
      <c r="B3006" s="1" t="str">
        <v>100160</v>
      </c>
      <c r="C3006" s="1">
        <f ca="1"/>
        <v>0</v>
      </c>
    </row>
    <row r="3007" spans="1:4" outlineLevel="1" x14ac:dyDescent="0.25">
      <c r="A3007" s="1" t="str">
        <v/>
      </c>
      <c r="B3007" s="1" t="str">
        <v>100170</v>
      </c>
      <c r="C3007" s="1">
        <f ca="1"/>
        <v>0</v>
      </c>
    </row>
    <row r="3008" spans="1:4" outlineLevel="1" x14ac:dyDescent="0.25">
      <c r="A3008" s="1" t="str">
        <v/>
      </c>
      <c r="B3008" s="1" t="str">
        <v>100310</v>
      </c>
      <c r="C3008" s="1">
        <f ca="1"/>
        <v>0</v>
      </c>
    </row>
    <row r="3009" spans="1:3" outlineLevel="1" x14ac:dyDescent="0.25">
      <c r="A3009" s="1" t="str">
        <v/>
      </c>
      <c r="B3009" s="1" t="str">
        <v>100320</v>
      </c>
      <c r="C3009" s="1">
        <f ca="1"/>
        <v>0</v>
      </c>
    </row>
    <row r="3010" spans="1:3" outlineLevel="1" x14ac:dyDescent="0.25">
      <c r="A3010" s="1" t="str">
        <v/>
      </c>
      <c r="B3010" s="1" t="str">
        <v>100330</v>
      </c>
      <c r="C3010" s="1">
        <f ca="1"/>
        <v>0</v>
      </c>
    </row>
    <row r="3011" spans="1:3" outlineLevel="1" x14ac:dyDescent="0.25">
      <c r="A3011" s="1" t="str">
        <v/>
      </c>
      <c r="B3011" s="1" t="str">
        <v>100340</v>
      </c>
      <c r="C3011" s="1">
        <f ca="1"/>
        <v>0</v>
      </c>
    </row>
    <row r="3012" spans="1:3" outlineLevel="1" x14ac:dyDescent="0.25">
      <c r="A3012" s="1" t="str">
        <v/>
      </c>
      <c r="B3012" s="1" t="str">
        <v>100350</v>
      </c>
      <c r="C3012" s="1">
        <f ca="1"/>
        <v>0</v>
      </c>
    </row>
    <row r="3013" spans="1:3" outlineLevel="1" x14ac:dyDescent="0.25">
      <c r="A3013" s="1" t="str">
        <v/>
      </c>
      <c r="B3013" s="1" t="str">
        <v>100360</v>
      </c>
      <c r="C3013" s="1">
        <f ca="1"/>
        <v>0</v>
      </c>
    </row>
    <row r="3014" spans="1:3" outlineLevel="1" x14ac:dyDescent="0.25">
      <c r="A3014" s="1" t="str">
        <v/>
      </c>
      <c r="B3014" s="1" t="str">
        <v>110110</v>
      </c>
      <c r="C3014" s="1">
        <f ca="1"/>
        <v>0</v>
      </c>
    </row>
    <row r="3015" spans="1:3" outlineLevel="1" x14ac:dyDescent="0.25">
      <c r="A3015" s="1" t="str">
        <v/>
      </c>
      <c r="B3015" s="1" t="str">
        <v>110120</v>
      </c>
      <c r="C3015" s="1">
        <f ca="1"/>
        <v>0</v>
      </c>
    </row>
    <row r="3016" spans="1:3" outlineLevel="1" x14ac:dyDescent="0.25">
      <c r="A3016" s="1" t="str">
        <v/>
      </c>
      <c r="B3016" s="1" t="str">
        <v>110130</v>
      </c>
      <c r="C3016" s="1">
        <f ca="1"/>
        <v>0</v>
      </c>
    </row>
    <row r="3017" spans="1:3" outlineLevel="1" x14ac:dyDescent="0.25">
      <c r="A3017" s="1" t="str">
        <v/>
      </c>
      <c r="B3017" s="1" t="str">
        <v>110140</v>
      </c>
      <c r="C3017" s="1">
        <f ca="1"/>
        <v>0</v>
      </c>
    </row>
    <row r="3018" spans="1:3" outlineLevel="1" x14ac:dyDescent="0.25">
      <c r="A3018" s="1" t="str">
        <v/>
      </c>
      <c r="B3018" s="1" t="str">
        <v>110150</v>
      </c>
      <c r="C3018" s="1">
        <f ca="1"/>
        <v>0</v>
      </c>
    </row>
    <row r="3019" spans="1:3" outlineLevel="1" x14ac:dyDescent="0.25">
      <c r="A3019" s="1" t="str">
        <v/>
      </c>
      <c r="B3019" s="1" t="str">
        <v>110160</v>
      </c>
      <c r="C3019" s="1">
        <f ca="1"/>
        <v>0</v>
      </c>
    </row>
    <row r="3020" spans="1:3" outlineLevel="1" x14ac:dyDescent="0.25">
      <c r="A3020" s="1" t="str">
        <v/>
      </c>
      <c r="B3020" s="1" t="str">
        <v>110170</v>
      </c>
      <c r="C3020" s="1">
        <f ca="1"/>
        <v>0</v>
      </c>
    </row>
    <row r="3021" spans="1:3" outlineLevel="1" x14ac:dyDescent="0.25">
      <c r="A3021" s="1" t="str">
        <v/>
      </c>
      <c r="B3021" s="1" t="str">
        <v>110310</v>
      </c>
      <c r="C3021" s="1">
        <f ca="1"/>
        <v>0</v>
      </c>
    </row>
    <row r="3022" spans="1:3" outlineLevel="1" x14ac:dyDescent="0.25">
      <c r="A3022" s="1" t="str">
        <v/>
      </c>
      <c r="B3022" s="1" t="str">
        <v>110320</v>
      </c>
      <c r="C3022" s="1">
        <f ca="1"/>
        <v>0</v>
      </c>
    </row>
    <row r="3023" spans="1:3" outlineLevel="1" x14ac:dyDescent="0.25">
      <c r="A3023" s="1" t="str">
        <v/>
      </c>
      <c r="B3023" s="1" t="str">
        <v>110330</v>
      </c>
      <c r="C3023" s="1">
        <f ca="1"/>
        <v>0</v>
      </c>
    </row>
    <row r="3024" spans="1:3" outlineLevel="1" x14ac:dyDescent="0.25">
      <c r="A3024" s="1" t="str">
        <v/>
      </c>
      <c r="B3024" s="1" t="str">
        <v>110340</v>
      </c>
      <c r="C3024" s="1">
        <f ca="1"/>
        <v>0</v>
      </c>
    </row>
    <row r="3025" spans="1:3" outlineLevel="1" x14ac:dyDescent="0.25">
      <c r="A3025" s="1" t="str">
        <v/>
      </c>
      <c r="B3025" s="1" t="str">
        <v>110350</v>
      </c>
      <c r="C3025" s="1">
        <f ca="1"/>
        <v>0</v>
      </c>
    </row>
    <row r="3026" spans="1:3" outlineLevel="1" x14ac:dyDescent="0.25">
      <c r="A3026" s="1" t="str">
        <v/>
      </c>
      <c r="B3026" s="1" t="str">
        <v>110360</v>
      </c>
      <c r="C3026" s="1">
        <f ca="1"/>
        <v>0</v>
      </c>
    </row>
    <row r="3027" spans="1:3" outlineLevel="1" x14ac:dyDescent="0.25">
      <c r="A3027" s="1" t="str">
        <v/>
      </c>
      <c r="B3027" s="1" t="str">
        <v>112110</v>
      </c>
      <c r="C3027" s="1">
        <f ca="1"/>
        <v>0</v>
      </c>
    </row>
    <row r="3028" spans="1:3" outlineLevel="1" x14ac:dyDescent="0.25">
      <c r="A3028" s="1" t="str">
        <v/>
      </c>
      <c r="B3028" s="1" t="str">
        <v>112120</v>
      </c>
      <c r="C3028" s="1">
        <f ca="1"/>
        <v>0</v>
      </c>
    </row>
    <row r="3029" spans="1:3" outlineLevel="1" x14ac:dyDescent="0.25">
      <c r="A3029" s="1" t="str">
        <v/>
      </c>
      <c r="B3029" s="1" t="str">
        <v>112130</v>
      </c>
      <c r="C3029" s="1">
        <f ca="1"/>
        <v>0</v>
      </c>
    </row>
    <row r="3030" spans="1:3" outlineLevel="1" x14ac:dyDescent="0.25">
      <c r="A3030" s="1" t="str">
        <v/>
      </c>
      <c r="B3030" s="1" t="str">
        <v>112140</v>
      </c>
      <c r="C3030" s="1">
        <f ca="1"/>
        <v>0</v>
      </c>
    </row>
    <row r="3031" spans="1:3" outlineLevel="1" x14ac:dyDescent="0.25">
      <c r="A3031" s="1" t="str">
        <v/>
      </c>
      <c r="B3031" s="1" t="str">
        <v>112150</v>
      </c>
      <c r="C3031" s="1">
        <f ca="1"/>
        <v>0</v>
      </c>
    </row>
    <row r="3032" spans="1:3" outlineLevel="1" x14ac:dyDescent="0.25">
      <c r="A3032" s="1" t="str">
        <v/>
      </c>
      <c r="B3032" s="1" t="str">
        <v>112160</v>
      </c>
      <c r="C3032" s="1">
        <f ca="1"/>
        <v>0</v>
      </c>
    </row>
    <row r="3033" spans="1:3" outlineLevel="1" x14ac:dyDescent="0.25">
      <c r="A3033" s="1" t="str">
        <v/>
      </c>
      <c r="B3033" s="1" t="str">
        <v>112170</v>
      </c>
      <c r="C3033" s="1">
        <f ca="1"/>
        <v>0</v>
      </c>
    </row>
    <row r="3034" spans="1:3" outlineLevel="1" x14ac:dyDescent="0.25">
      <c r="A3034" s="1" t="str">
        <v/>
      </c>
      <c r="B3034" s="1" t="str">
        <v>112310</v>
      </c>
      <c r="C3034" s="1">
        <f ca="1"/>
        <v>0</v>
      </c>
    </row>
    <row r="3035" spans="1:3" outlineLevel="1" x14ac:dyDescent="0.25">
      <c r="A3035" s="1" t="str">
        <v/>
      </c>
      <c r="B3035" s="1" t="str">
        <v>112320</v>
      </c>
      <c r="C3035" s="1">
        <f ca="1"/>
        <v>0</v>
      </c>
    </row>
    <row r="3036" spans="1:3" outlineLevel="1" x14ac:dyDescent="0.25">
      <c r="A3036" s="1" t="str">
        <v/>
      </c>
      <c r="B3036" s="1" t="str">
        <v>112330</v>
      </c>
      <c r="C3036" s="1">
        <f ca="1"/>
        <v>0</v>
      </c>
    </row>
    <row r="3037" spans="1:3" outlineLevel="1" x14ac:dyDescent="0.25">
      <c r="A3037" s="1" t="str">
        <v/>
      </c>
      <c r="B3037" s="1" t="str">
        <v>112340</v>
      </c>
      <c r="C3037" s="1">
        <f ca="1"/>
        <v>0</v>
      </c>
    </row>
    <row r="3038" spans="1:3" outlineLevel="1" x14ac:dyDescent="0.25">
      <c r="A3038" s="1" t="str">
        <v/>
      </c>
      <c r="B3038" s="1" t="str">
        <v>112350</v>
      </c>
      <c r="C3038" s="1">
        <f ca="1"/>
        <v>0</v>
      </c>
    </row>
    <row r="3039" spans="1:3" outlineLevel="1" x14ac:dyDescent="0.25">
      <c r="A3039" s="1" t="str">
        <v/>
      </c>
      <c r="B3039" s="1" t="str">
        <v>112360</v>
      </c>
      <c r="C3039" s="1">
        <f ca="1"/>
        <v>0</v>
      </c>
    </row>
    <row r="3040" spans="1:3" outlineLevel="1" x14ac:dyDescent="0.25">
      <c r="A3040" s="1" t="str">
        <v/>
      </c>
      <c r="B3040" s="1" t="str">
        <v>130110</v>
      </c>
      <c r="C3040" s="1">
        <f ca="1"/>
        <v>0</v>
      </c>
    </row>
    <row r="3041" spans="1:3" outlineLevel="1" x14ac:dyDescent="0.25">
      <c r="A3041" s="1" t="str">
        <v/>
      </c>
      <c r="B3041" s="1" t="str">
        <v>130120</v>
      </c>
      <c r="C3041" s="1">
        <f ca="1"/>
        <v>0</v>
      </c>
    </row>
    <row r="3042" spans="1:3" outlineLevel="1" x14ac:dyDescent="0.25">
      <c r="A3042" s="1" t="str">
        <v/>
      </c>
      <c r="B3042" s="1" t="str">
        <v>130130</v>
      </c>
      <c r="C3042" s="1">
        <f ca="1"/>
        <v>0</v>
      </c>
    </row>
    <row r="3043" spans="1:3" outlineLevel="1" x14ac:dyDescent="0.25">
      <c r="A3043" s="1" t="str">
        <v/>
      </c>
      <c r="B3043" s="1" t="str">
        <v>130140</v>
      </c>
      <c r="C3043" s="1">
        <f ca="1"/>
        <v>0</v>
      </c>
    </row>
    <row r="3044" spans="1:3" outlineLevel="1" x14ac:dyDescent="0.25">
      <c r="A3044" s="1" t="str">
        <v/>
      </c>
      <c r="B3044" s="1" t="str">
        <v>130150</v>
      </c>
      <c r="C3044" s="1">
        <f ca="1"/>
        <v>0</v>
      </c>
    </row>
    <row r="3045" spans="1:3" outlineLevel="1" x14ac:dyDescent="0.25">
      <c r="A3045" s="1" t="str">
        <v/>
      </c>
      <c r="B3045" s="1" t="str">
        <v>130160</v>
      </c>
      <c r="C3045" s="1">
        <f ca="1"/>
        <v>0</v>
      </c>
    </row>
    <row r="3046" spans="1:3" outlineLevel="1" x14ac:dyDescent="0.25">
      <c r="A3046" s="1" t="str">
        <v/>
      </c>
      <c r="B3046" s="1" t="str">
        <v>130170</v>
      </c>
      <c r="C3046" s="1">
        <f ca="1"/>
        <v>0</v>
      </c>
    </row>
    <row r="3047" spans="1:3" outlineLevel="1" x14ac:dyDescent="0.25">
      <c r="A3047" s="1" t="str">
        <v/>
      </c>
      <c r="B3047" s="1" t="str">
        <v>130310</v>
      </c>
      <c r="C3047" s="1">
        <f ca="1"/>
        <v>0</v>
      </c>
    </row>
    <row r="3048" spans="1:3" outlineLevel="1" x14ac:dyDescent="0.25">
      <c r="A3048" s="1" t="str">
        <v/>
      </c>
      <c r="B3048" s="1" t="str">
        <v>130320</v>
      </c>
      <c r="C3048" s="1">
        <f ca="1"/>
        <v>0</v>
      </c>
    </row>
    <row r="3049" spans="1:3" outlineLevel="1" x14ac:dyDescent="0.25">
      <c r="A3049" s="1" t="str">
        <v/>
      </c>
      <c r="B3049" s="1" t="str">
        <v>130330</v>
      </c>
      <c r="C3049" s="1">
        <f ca="1"/>
        <v>0</v>
      </c>
    </row>
    <row r="3050" spans="1:3" outlineLevel="1" x14ac:dyDescent="0.25">
      <c r="A3050" s="1" t="str">
        <v/>
      </c>
      <c r="B3050" s="1" t="str">
        <v>130340</v>
      </c>
      <c r="C3050" s="1">
        <f ca="1"/>
        <v>0</v>
      </c>
    </row>
    <row r="3051" spans="1:3" outlineLevel="1" x14ac:dyDescent="0.25">
      <c r="A3051" s="1" t="str">
        <v/>
      </c>
      <c r="B3051" s="1" t="str">
        <v>130350</v>
      </c>
      <c r="C3051" s="1">
        <f ca="1"/>
        <v>0</v>
      </c>
    </row>
    <row r="3052" spans="1:3" outlineLevel="1" x14ac:dyDescent="0.25">
      <c r="A3052" s="1" t="str">
        <v/>
      </c>
      <c r="B3052" s="1" t="str">
        <v>130360</v>
      </c>
      <c r="C3052" s="1">
        <f ca="1"/>
        <v>0</v>
      </c>
    </row>
    <row r="3053" spans="1:3" outlineLevel="1" x14ac:dyDescent="0.25">
      <c r="A3053" s="1" t="str">
        <v/>
      </c>
      <c r="B3053" s="1" t="str">
        <v>132110</v>
      </c>
      <c r="C3053" s="1">
        <f ca="1"/>
        <v>0</v>
      </c>
    </row>
    <row r="3054" spans="1:3" outlineLevel="1" x14ac:dyDescent="0.25">
      <c r="A3054" s="1" t="str">
        <v/>
      </c>
      <c r="B3054" s="1" t="str">
        <v>132120</v>
      </c>
      <c r="C3054" s="1">
        <f ca="1"/>
        <v>0</v>
      </c>
    </row>
    <row r="3055" spans="1:3" outlineLevel="1" x14ac:dyDescent="0.25">
      <c r="A3055" s="1" t="str">
        <v/>
      </c>
      <c r="B3055" s="1" t="str">
        <v>132130</v>
      </c>
      <c r="C3055" s="1">
        <f ca="1"/>
        <v>0</v>
      </c>
    </row>
    <row r="3056" spans="1:3" outlineLevel="1" x14ac:dyDescent="0.25">
      <c r="A3056" s="1" t="str">
        <v/>
      </c>
      <c r="B3056" s="1" t="str">
        <v>132140</v>
      </c>
      <c r="C3056" s="1">
        <f ca="1"/>
        <v>0</v>
      </c>
    </row>
    <row r="3057" spans="1:3" outlineLevel="1" x14ac:dyDescent="0.25">
      <c r="A3057" s="1" t="str">
        <v/>
      </c>
      <c r="B3057" s="1" t="str">
        <v>132150</v>
      </c>
      <c r="C3057" s="1">
        <f ca="1"/>
        <v>0</v>
      </c>
    </row>
    <row r="3058" spans="1:3" outlineLevel="1" x14ac:dyDescent="0.25">
      <c r="A3058" s="1" t="str">
        <v/>
      </c>
      <c r="B3058" s="1" t="str">
        <v>132160</v>
      </c>
      <c r="C3058" s="1">
        <f ca="1"/>
        <v>0</v>
      </c>
    </row>
    <row r="3059" spans="1:3" outlineLevel="1" x14ac:dyDescent="0.25">
      <c r="A3059" s="1" t="str">
        <v/>
      </c>
      <c r="B3059" s="1" t="str">
        <v>132170</v>
      </c>
      <c r="C3059" s="1">
        <f ca="1"/>
        <v>0</v>
      </c>
    </row>
    <row r="3060" spans="1:3" outlineLevel="1" x14ac:dyDescent="0.25">
      <c r="A3060" s="1" t="str">
        <v/>
      </c>
      <c r="B3060" s="1" t="str">
        <v>132310</v>
      </c>
      <c r="C3060" s="1">
        <f ca="1"/>
        <v>0</v>
      </c>
    </row>
    <row r="3061" spans="1:3" outlineLevel="1" x14ac:dyDescent="0.25">
      <c r="A3061" s="1" t="str">
        <v/>
      </c>
      <c r="B3061" s="1" t="str">
        <v>132320</v>
      </c>
      <c r="C3061" s="1">
        <f ca="1"/>
        <v>0</v>
      </c>
    </row>
    <row r="3062" spans="1:3" outlineLevel="1" x14ac:dyDescent="0.25">
      <c r="A3062" s="1" t="str">
        <v/>
      </c>
      <c r="B3062" s="1" t="str">
        <v>132330</v>
      </c>
      <c r="C3062" s="1">
        <f ca="1"/>
        <v>0</v>
      </c>
    </row>
    <row r="3063" spans="1:3" outlineLevel="1" x14ac:dyDescent="0.25">
      <c r="A3063" s="1" t="str">
        <v/>
      </c>
      <c r="B3063" s="1" t="str">
        <v>132340</v>
      </c>
      <c r="C3063" s="1">
        <f ca="1"/>
        <v>0</v>
      </c>
    </row>
    <row r="3064" spans="1:3" outlineLevel="1" x14ac:dyDescent="0.25">
      <c r="A3064" s="1" t="str">
        <v/>
      </c>
      <c r="B3064" s="1" t="str">
        <v>132350</v>
      </c>
      <c r="C3064" s="1">
        <f ca="1"/>
        <v>0</v>
      </c>
    </row>
    <row r="3065" spans="1:3" outlineLevel="1" x14ac:dyDescent="0.25">
      <c r="A3065" s="1" t="str">
        <v/>
      </c>
      <c r="B3065" s="1" t="str">
        <v>132360</v>
      </c>
      <c r="C3065" s="1">
        <f ca="1"/>
        <v>0</v>
      </c>
    </row>
    <row r="3066" spans="1:3" outlineLevel="1" x14ac:dyDescent="0.25">
      <c r="A3066" s="1" t="str">
        <v/>
      </c>
      <c r="B3066" s="1" t="str">
        <v>133110</v>
      </c>
      <c r="C3066" s="1">
        <f ca="1"/>
        <v>0</v>
      </c>
    </row>
    <row r="3067" spans="1:3" outlineLevel="1" x14ac:dyDescent="0.25">
      <c r="A3067" s="1" t="str">
        <v/>
      </c>
      <c r="B3067" s="1" t="str">
        <v>133120</v>
      </c>
      <c r="C3067" s="1">
        <f ca="1"/>
        <v>0</v>
      </c>
    </row>
    <row r="3068" spans="1:3" outlineLevel="1" x14ac:dyDescent="0.25">
      <c r="A3068" s="1" t="str">
        <v/>
      </c>
      <c r="B3068" s="1" t="str">
        <v>133130</v>
      </c>
      <c r="C3068" s="1">
        <f ca="1"/>
        <v>0</v>
      </c>
    </row>
    <row r="3069" spans="1:3" outlineLevel="1" x14ac:dyDescent="0.25">
      <c r="A3069" s="1" t="str">
        <v/>
      </c>
      <c r="B3069" s="1" t="str">
        <v>133140</v>
      </c>
      <c r="C3069" s="1">
        <f ca="1"/>
        <v>0</v>
      </c>
    </row>
    <row r="3070" spans="1:3" outlineLevel="1" x14ac:dyDescent="0.25">
      <c r="A3070" s="1" t="str">
        <v/>
      </c>
      <c r="B3070" s="1" t="str">
        <v>133150</v>
      </c>
      <c r="C3070" s="1">
        <f ca="1"/>
        <v>0</v>
      </c>
    </row>
    <row r="3071" spans="1:3" outlineLevel="1" x14ac:dyDescent="0.25">
      <c r="A3071" s="1" t="str">
        <v/>
      </c>
      <c r="B3071" s="1" t="str">
        <v>133160</v>
      </c>
      <c r="C3071" s="1">
        <f ca="1"/>
        <v>0</v>
      </c>
    </row>
    <row r="3072" spans="1:3" outlineLevel="1" x14ac:dyDescent="0.25">
      <c r="A3072" s="1" t="str">
        <v/>
      </c>
      <c r="B3072" s="1" t="str">
        <v>133170</v>
      </c>
      <c r="C3072" s="1">
        <f ca="1"/>
        <v>0</v>
      </c>
    </row>
    <row r="3073" spans="1:3" outlineLevel="1" x14ac:dyDescent="0.25">
      <c r="A3073" s="1" t="str">
        <v/>
      </c>
      <c r="B3073" s="1" t="str">
        <v>133310</v>
      </c>
      <c r="C3073" s="1">
        <f ca="1"/>
        <v>0</v>
      </c>
    </row>
    <row r="3074" spans="1:3" outlineLevel="1" x14ac:dyDescent="0.25">
      <c r="A3074" s="1" t="str">
        <v/>
      </c>
      <c r="B3074" s="1" t="str">
        <v>133320</v>
      </c>
      <c r="C3074" s="1">
        <f ca="1"/>
        <v>0</v>
      </c>
    </row>
    <row r="3075" spans="1:3" outlineLevel="1" x14ac:dyDescent="0.25">
      <c r="A3075" s="1" t="str">
        <v/>
      </c>
      <c r="B3075" s="1" t="str">
        <v>133330</v>
      </c>
      <c r="C3075" s="1">
        <f ca="1"/>
        <v>0</v>
      </c>
    </row>
    <row r="3076" spans="1:3" outlineLevel="1" x14ac:dyDescent="0.25">
      <c r="A3076" s="1" t="str">
        <v/>
      </c>
      <c r="B3076" s="1" t="str">
        <v>133340</v>
      </c>
      <c r="C3076" s="1">
        <f ca="1"/>
        <v>0</v>
      </c>
    </row>
    <row r="3077" spans="1:3" outlineLevel="1" x14ac:dyDescent="0.25">
      <c r="A3077" s="1" t="str">
        <v/>
      </c>
      <c r="B3077" s="1" t="str">
        <v>133350</v>
      </c>
      <c r="C3077" s="1">
        <f ca="1"/>
        <v>0</v>
      </c>
    </row>
    <row r="3078" spans="1:3" outlineLevel="1" x14ac:dyDescent="0.25">
      <c r="A3078" s="1" t="str">
        <v/>
      </c>
      <c r="B3078" s="1" t="str">
        <v>133360</v>
      </c>
      <c r="C3078" s="1">
        <f ca="1"/>
        <v>0</v>
      </c>
    </row>
    <row r="3079" spans="1:3" outlineLevel="1" x14ac:dyDescent="0.25"/>
    <row r="3080" spans="1:3" outlineLevel="1" x14ac:dyDescent="0.25"/>
    <row r="3081" spans="1:3" outlineLevel="1" x14ac:dyDescent="0.25"/>
    <row r="3082" spans="1:3" outlineLevel="1" x14ac:dyDescent="0.25"/>
    <row r="3083" spans="1:3" outlineLevel="1" x14ac:dyDescent="0.25"/>
    <row r="3084" spans="1:3" outlineLevel="1" x14ac:dyDescent="0.25"/>
    <row r="3085" spans="1:3" outlineLevel="1" x14ac:dyDescent="0.25"/>
    <row r="3086" spans="1:3" outlineLevel="1" x14ac:dyDescent="0.25"/>
    <row r="3087" spans="1:3" outlineLevel="1" x14ac:dyDescent="0.25"/>
    <row r="3088" spans="1:3" outlineLevel="1" x14ac:dyDescent="0.25"/>
    <row r="3089" outlineLevel="1" x14ac:dyDescent="0.25"/>
    <row r="3090" outlineLevel="1" x14ac:dyDescent="0.25"/>
    <row r="3091" outlineLevel="1" x14ac:dyDescent="0.25"/>
    <row r="3092" outlineLevel="1" x14ac:dyDescent="0.25"/>
    <row r="3093" outlineLevel="1" x14ac:dyDescent="0.25"/>
    <row r="3094" outlineLevel="1" x14ac:dyDescent="0.25"/>
    <row r="3095" outlineLevel="1" x14ac:dyDescent="0.25"/>
    <row r="3096" outlineLevel="1" x14ac:dyDescent="0.25"/>
    <row r="3097" outlineLevel="1" x14ac:dyDescent="0.25"/>
    <row r="3098" outlineLevel="1" x14ac:dyDescent="0.25"/>
    <row r="3099" outlineLevel="1" x14ac:dyDescent="0.25"/>
    <row r="3100" outlineLevel="1" x14ac:dyDescent="0.25"/>
    <row r="3101" outlineLevel="1" x14ac:dyDescent="0.25"/>
    <row r="3102" outlineLevel="1" x14ac:dyDescent="0.25"/>
    <row r="3103" outlineLevel="1" x14ac:dyDescent="0.25"/>
    <row r="3104" outlineLevel="1" x14ac:dyDescent="0.25"/>
    <row r="3105" outlineLevel="1" x14ac:dyDescent="0.25"/>
    <row r="3106" outlineLevel="1" x14ac:dyDescent="0.25"/>
    <row r="3107" outlineLevel="1" x14ac:dyDescent="0.25"/>
    <row r="3108" outlineLevel="1" x14ac:dyDescent="0.25"/>
    <row r="3109" outlineLevel="1" x14ac:dyDescent="0.25"/>
    <row r="3110" outlineLevel="1" x14ac:dyDescent="0.25"/>
    <row r="3111" outlineLevel="1" x14ac:dyDescent="0.25"/>
    <row r="3112" outlineLevel="1" x14ac:dyDescent="0.25"/>
    <row r="3113" outlineLevel="1" x14ac:dyDescent="0.25"/>
    <row r="3114" outlineLevel="1" x14ac:dyDescent="0.25"/>
    <row r="3115" outlineLevel="1" x14ac:dyDescent="0.25"/>
    <row r="3116" outlineLevel="1" x14ac:dyDescent="0.25"/>
    <row r="3117" outlineLevel="1" x14ac:dyDescent="0.25"/>
    <row r="3118" outlineLevel="1" x14ac:dyDescent="0.25"/>
    <row r="3119" outlineLevel="1" x14ac:dyDescent="0.25"/>
    <row r="3120" outlineLevel="1" x14ac:dyDescent="0.25"/>
    <row r="3121" outlineLevel="1" x14ac:dyDescent="0.25"/>
    <row r="3122" outlineLevel="1" x14ac:dyDescent="0.25"/>
    <row r="3123" outlineLevel="1" x14ac:dyDescent="0.25"/>
    <row r="3124" outlineLevel="1" x14ac:dyDescent="0.25"/>
    <row r="3125" outlineLevel="1" x14ac:dyDescent="0.25"/>
    <row r="3126" outlineLevel="1" x14ac:dyDescent="0.25"/>
    <row r="3127" outlineLevel="1" x14ac:dyDescent="0.25"/>
    <row r="3128" outlineLevel="1" x14ac:dyDescent="0.25"/>
    <row r="3129" outlineLevel="1" x14ac:dyDescent="0.25"/>
    <row r="3130" outlineLevel="1" x14ac:dyDescent="0.25"/>
    <row r="3131" outlineLevel="1" x14ac:dyDescent="0.25"/>
    <row r="3132" outlineLevel="1" x14ac:dyDescent="0.25"/>
    <row r="3133" outlineLevel="1" x14ac:dyDescent="0.25"/>
    <row r="3134" outlineLevel="1" x14ac:dyDescent="0.25"/>
    <row r="3135" outlineLevel="1" x14ac:dyDescent="0.25"/>
    <row r="3136" outlineLevel="1" x14ac:dyDescent="0.25"/>
    <row r="3137" outlineLevel="1" x14ac:dyDescent="0.25"/>
    <row r="3138" outlineLevel="1" x14ac:dyDescent="0.25"/>
    <row r="3139" outlineLevel="1" x14ac:dyDescent="0.25"/>
    <row r="3140" outlineLevel="1" x14ac:dyDescent="0.25"/>
    <row r="3141" outlineLevel="1" x14ac:dyDescent="0.25"/>
    <row r="3142" outlineLevel="1" x14ac:dyDescent="0.25"/>
    <row r="3143" outlineLevel="1" x14ac:dyDescent="0.25"/>
    <row r="3144" outlineLevel="1" x14ac:dyDescent="0.25"/>
    <row r="3145" outlineLevel="1" x14ac:dyDescent="0.25"/>
    <row r="3146" outlineLevel="1" x14ac:dyDescent="0.25"/>
    <row r="3147" outlineLevel="1" x14ac:dyDescent="0.25"/>
    <row r="3148" outlineLevel="1" x14ac:dyDescent="0.25"/>
    <row r="3149" outlineLevel="1" x14ac:dyDescent="0.25"/>
    <row r="3150" outlineLevel="1" x14ac:dyDescent="0.25"/>
    <row r="3151" outlineLevel="1" x14ac:dyDescent="0.25"/>
    <row r="3152" outlineLevel="1" x14ac:dyDescent="0.25"/>
    <row r="3153" outlineLevel="1" x14ac:dyDescent="0.25"/>
    <row r="3154" outlineLevel="1" x14ac:dyDescent="0.25"/>
    <row r="3155" outlineLevel="1" x14ac:dyDescent="0.25"/>
    <row r="3156" outlineLevel="1" x14ac:dyDescent="0.25"/>
    <row r="3157" outlineLevel="1" x14ac:dyDescent="0.25"/>
    <row r="3158" outlineLevel="1" x14ac:dyDescent="0.25"/>
    <row r="3159" outlineLevel="1" x14ac:dyDescent="0.25"/>
    <row r="3160" outlineLevel="1" x14ac:dyDescent="0.25"/>
    <row r="3161" outlineLevel="1" x14ac:dyDescent="0.25"/>
    <row r="3162" outlineLevel="1" x14ac:dyDescent="0.25"/>
    <row r="3163" outlineLevel="1" x14ac:dyDescent="0.25"/>
    <row r="3164" outlineLevel="1" x14ac:dyDescent="0.25"/>
    <row r="3165" outlineLevel="1" x14ac:dyDescent="0.25"/>
    <row r="3166" outlineLevel="1" x14ac:dyDescent="0.25"/>
    <row r="3167" outlineLevel="1" x14ac:dyDescent="0.25"/>
    <row r="3168" outlineLevel="1" x14ac:dyDescent="0.25"/>
    <row r="3169" outlineLevel="1" x14ac:dyDescent="0.25"/>
    <row r="3170" outlineLevel="1" x14ac:dyDescent="0.25"/>
    <row r="3171" outlineLevel="1" x14ac:dyDescent="0.25"/>
    <row r="3172" outlineLevel="1" x14ac:dyDescent="0.25"/>
    <row r="3173" outlineLevel="1" x14ac:dyDescent="0.25"/>
    <row r="3174" outlineLevel="1" x14ac:dyDescent="0.25"/>
    <row r="3175" outlineLevel="1" x14ac:dyDescent="0.25"/>
    <row r="3176" outlineLevel="1" x14ac:dyDescent="0.25"/>
    <row r="3177" outlineLevel="1" x14ac:dyDescent="0.25"/>
    <row r="3178" outlineLevel="1" x14ac:dyDescent="0.25"/>
    <row r="3179" outlineLevel="1" x14ac:dyDescent="0.25"/>
    <row r="3180" outlineLevel="1" x14ac:dyDescent="0.25"/>
    <row r="3181" outlineLevel="1" x14ac:dyDescent="0.25"/>
    <row r="3182" outlineLevel="1" x14ac:dyDescent="0.25"/>
    <row r="3183" outlineLevel="1" x14ac:dyDescent="0.25"/>
    <row r="3184" outlineLevel="1" x14ac:dyDescent="0.25"/>
    <row r="3185" outlineLevel="1" x14ac:dyDescent="0.25"/>
    <row r="3186" outlineLevel="1" x14ac:dyDescent="0.25"/>
    <row r="3187" outlineLevel="1" x14ac:dyDescent="0.25"/>
    <row r="3188" outlineLevel="1" x14ac:dyDescent="0.25"/>
    <row r="3189" outlineLevel="1" x14ac:dyDescent="0.25"/>
    <row r="3190" outlineLevel="1" x14ac:dyDescent="0.25"/>
    <row r="3191" outlineLevel="1" x14ac:dyDescent="0.25"/>
    <row r="3192" outlineLevel="1" x14ac:dyDescent="0.25"/>
    <row r="3193" outlineLevel="1" x14ac:dyDescent="0.25"/>
    <row r="3194" outlineLevel="1" x14ac:dyDescent="0.25"/>
    <row r="3195" outlineLevel="1" x14ac:dyDescent="0.25"/>
    <row r="3196" outlineLevel="1" x14ac:dyDescent="0.25"/>
    <row r="3197" outlineLevel="1" x14ac:dyDescent="0.25"/>
    <row r="3198" outlineLevel="1" x14ac:dyDescent="0.25"/>
    <row r="3199" outlineLevel="1" x14ac:dyDescent="0.25"/>
    <row r="3200" ht="15.75" outlineLevel="1" thickBot="1" x14ac:dyDescent="0.3"/>
    <row r="3201" spans="1:4" ht="15.75" thickTop="1" x14ac:dyDescent="0.25">
      <c r="A3201" s="68" t="str" cm="1">
        <f t="array" ref="A3201:A3278">IF(_xlfn.ANCHORARRAY(B3201)&lt;&gt;"",IFERROR(INDEX(used_companies,$D3201),""))</f>
        <v/>
      </c>
      <c r="B3201" s="68" t="str" cm="1">
        <f t="array" ref="B3201:B3278">used_accounts</f>
        <v>100110</v>
      </c>
      <c r="C3201" s="68" cm="1">
        <f t="array" aca="1" ref="C3201:C3278" ca="1">IF(_xlfn.ANCHORARRAY($A3201)&lt;&gt;"",SUMIFS(OFFSET(Corrections!$A$8:$A$1164,,MATCH(_xlfn.ANCHORARRAY($A3201),Corrections!$A$5:$AT$5,0)-1),Corrections!$B$8:$B$1164,VALUE(LEFT(_xlfn.ANCHORARRAY($B3201),3)),Corrections!$C$8:$C$1164,VALUE(RIGHT(_xlfn.ANCHORARRAY($B3201),3)),Corrections!$A$8:$A$1164,"X"),0)</f>
        <v>0</v>
      </c>
      <c r="D3201" s="67">
        <v>17</v>
      </c>
    </row>
    <row r="3202" spans="1:4" outlineLevel="1" x14ac:dyDescent="0.25">
      <c r="A3202" s="1" t="str">
        <v/>
      </c>
      <c r="B3202" s="1" t="str">
        <v>100120</v>
      </c>
      <c r="C3202" s="1">
        <f ca="1"/>
        <v>0</v>
      </c>
    </row>
    <row r="3203" spans="1:4" outlineLevel="1" x14ac:dyDescent="0.25">
      <c r="A3203" s="1" t="str">
        <v/>
      </c>
      <c r="B3203" s="1" t="str">
        <v>100130</v>
      </c>
      <c r="C3203" s="1">
        <f ca="1"/>
        <v>0</v>
      </c>
    </row>
    <row r="3204" spans="1:4" outlineLevel="1" x14ac:dyDescent="0.25">
      <c r="A3204" s="1" t="str">
        <v/>
      </c>
      <c r="B3204" s="1" t="str">
        <v>100140</v>
      </c>
      <c r="C3204" s="1">
        <f ca="1"/>
        <v>0</v>
      </c>
    </row>
    <row r="3205" spans="1:4" outlineLevel="1" x14ac:dyDescent="0.25">
      <c r="A3205" s="1" t="str">
        <v/>
      </c>
      <c r="B3205" s="1" t="str">
        <v>100150</v>
      </c>
      <c r="C3205" s="1">
        <f ca="1"/>
        <v>0</v>
      </c>
    </row>
    <row r="3206" spans="1:4" outlineLevel="1" x14ac:dyDescent="0.25">
      <c r="A3206" s="1" t="str">
        <v/>
      </c>
      <c r="B3206" s="1" t="str">
        <v>100160</v>
      </c>
      <c r="C3206" s="1">
        <f ca="1"/>
        <v>0</v>
      </c>
    </row>
    <row r="3207" spans="1:4" outlineLevel="1" x14ac:dyDescent="0.25">
      <c r="A3207" s="1" t="str">
        <v/>
      </c>
      <c r="B3207" s="1" t="str">
        <v>100170</v>
      </c>
      <c r="C3207" s="1">
        <f ca="1"/>
        <v>0</v>
      </c>
    </row>
    <row r="3208" spans="1:4" outlineLevel="1" x14ac:dyDescent="0.25">
      <c r="A3208" s="1" t="str">
        <v/>
      </c>
      <c r="B3208" s="1" t="str">
        <v>100310</v>
      </c>
      <c r="C3208" s="1">
        <f ca="1"/>
        <v>0</v>
      </c>
    </row>
    <row r="3209" spans="1:4" outlineLevel="1" x14ac:dyDescent="0.25">
      <c r="A3209" s="1" t="str">
        <v/>
      </c>
      <c r="B3209" s="1" t="str">
        <v>100320</v>
      </c>
      <c r="C3209" s="1">
        <f ca="1"/>
        <v>0</v>
      </c>
    </row>
    <row r="3210" spans="1:4" outlineLevel="1" x14ac:dyDescent="0.25">
      <c r="A3210" s="1" t="str">
        <v/>
      </c>
      <c r="B3210" s="1" t="str">
        <v>100330</v>
      </c>
      <c r="C3210" s="1">
        <f ca="1"/>
        <v>0</v>
      </c>
    </row>
    <row r="3211" spans="1:4" outlineLevel="1" x14ac:dyDescent="0.25">
      <c r="A3211" s="1" t="str">
        <v/>
      </c>
      <c r="B3211" s="1" t="str">
        <v>100340</v>
      </c>
      <c r="C3211" s="1">
        <f ca="1"/>
        <v>0</v>
      </c>
    </row>
    <row r="3212" spans="1:4" outlineLevel="1" x14ac:dyDescent="0.25">
      <c r="A3212" s="1" t="str">
        <v/>
      </c>
      <c r="B3212" s="1" t="str">
        <v>100350</v>
      </c>
      <c r="C3212" s="1">
        <f ca="1"/>
        <v>0</v>
      </c>
    </row>
    <row r="3213" spans="1:4" outlineLevel="1" x14ac:dyDescent="0.25">
      <c r="A3213" s="1" t="str">
        <v/>
      </c>
      <c r="B3213" s="1" t="str">
        <v>100360</v>
      </c>
      <c r="C3213" s="1">
        <f ca="1"/>
        <v>0</v>
      </c>
    </row>
    <row r="3214" spans="1:4" outlineLevel="1" x14ac:dyDescent="0.25">
      <c r="A3214" s="1" t="str">
        <v/>
      </c>
      <c r="B3214" s="1" t="str">
        <v>110110</v>
      </c>
      <c r="C3214" s="1">
        <f ca="1"/>
        <v>0</v>
      </c>
    </row>
    <row r="3215" spans="1:4" outlineLevel="1" x14ac:dyDescent="0.25">
      <c r="A3215" s="1" t="str">
        <v/>
      </c>
      <c r="B3215" s="1" t="str">
        <v>110120</v>
      </c>
      <c r="C3215" s="1">
        <f ca="1"/>
        <v>0</v>
      </c>
    </row>
    <row r="3216" spans="1:4" outlineLevel="1" x14ac:dyDescent="0.25">
      <c r="A3216" s="1" t="str">
        <v/>
      </c>
      <c r="B3216" s="1" t="str">
        <v>110130</v>
      </c>
      <c r="C3216" s="1">
        <f ca="1"/>
        <v>0</v>
      </c>
    </row>
    <row r="3217" spans="1:3" outlineLevel="1" x14ac:dyDescent="0.25">
      <c r="A3217" s="1" t="str">
        <v/>
      </c>
      <c r="B3217" s="1" t="str">
        <v>110140</v>
      </c>
      <c r="C3217" s="1">
        <f ca="1"/>
        <v>0</v>
      </c>
    </row>
    <row r="3218" spans="1:3" outlineLevel="1" x14ac:dyDescent="0.25">
      <c r="A3218" s="1" t="str">
        <v/>
      </c>
      <c r="B3218" s="1" t="str">
        <v>110150</v>
      </c>
      <c r="C3218" s="1">
        <f ca="1"/>
        <v>0</v>
      </c>
    </row>
    <row r="3219" spans="1:3" outlineLevel="1" x14ac:dyDescent="0.25">
      <c r="A3219" s="1" t="str">
        <v/>
      </c>
      <c r="B3219" s="1" t="str">
        <v>110160</v>
      </c>
      <c r="C3219" s="1">
        <f ca="1"/>
        <v>0</v>
      </c>
    </row>
    <row r="3220" spans="1:3" outlineLevel="1" x14ac:dyDescent="0.25">
      <c r="A3220" s="1" t="str">
        <v/>
      </c>
      <c r="B3220" s="1" t="str">
        <v>110170</v>
      </c>
      <c r="C3220" s="1">
        <f ca="1"/>
        <v>0</v>
      </c>
    </row>
    <row r="3221" spans="1:3" outlineLevel="1" x14ac:dyDescent="0.25">
      <c r="A3221" s="1" t="str">
        <v/>
      </c>
      <c r="B3221" s="1" t="str">
        <v>110310</v>
      </c>
      <c r="C3221" s="1">
        <f ca="1"/>
        <v>0</v>
      </c>
    </row>
    <row r="3222" spans="1:3" outlineLevel="1" x14ac:dyDescent="0.25">
      <c r="A3222" s="1" t="str">
        <v/>
      </c>
      <c r="B3222" s="1" t="str">
        <v>110320</v>
      </c>
      <c r="C3222" s="1">
        <f ca="1"/>
        <v>0</v>
      </c>
    </row>
    <row r="3223" spans="1:3" outlineLevel="1" x14ac:dyDescent="0.25">
      <c r="A3223" s="1" t="str">
        <v/>
      </c>
      <c r="B3223" s="1" t="str">
        <v>110330</v>
      </c>
      <c r="C3223" s="1">
        <f ca="1"/>
        <v>0</v>
      </c>
    </row>
    <row r="3224" spans="1:3" outlineLevel="1" x14ac:dyDescent="0.25">
      <c r="A3224" s="1" t="str">
        <v/>
      </c>
      <c r="B3224" s="1" t="str">
        <v>110340</v>
      </c>
      <c r="C3224" s="1">
        <f ca="1"/>
        <v>0</v>
      </c>
    </row>
    <row r="3225" spans="1:3" outlineLevel="1" x14ac:dyDescent="0.25">
      <c r="A3225" s="1" t="str">
        <v/>
      </c>
      <c r="B3225" s="1" t="str">
        <v>110350</v>
      </c>
      <c r="C3225" s="1">
        <f ca="1"/>
        <v>0</v>
      </c>
    </row>
    <row r="3226" spans="1:3" outlineLevel="1" x14ac:dyDescent="0.25">
      <c r="A3226" s="1" t="str">
        <v/>
      </c>
      <c r="B3226" s="1" t="str">
        <v>110360</v>
      </c>
      <c r="C3226" s="1">
        <f ca="1"/>
        <v>0</v>
      </c>
    </row>
    <row r="3227" spans="1:3" outlineLevel="1" x14ac:dyDescent="0.25">
      <c r="A3227" s="1" t="str">
        <v/>
      </c>
      <c r="B3227" s="1" t="str">
        <v>112110</v>
      </c>
      <c r="C3227" s="1">
        <f ca="1"/>
        <v>0</v>
      </c>
    </row>
    <row r="3228" spans="1:3" outlineLevel="1" x14ac:dyDescent="0.25">
      <c r="A3228" s="1" t="str">
        <v/>
      </c>
      <c r="B3228" s="1" t="str">
        <v>112120</v>
      </c>
      <c r="C3228" s="1">
        <f ca="1"/>
        <v>0</v>
      </c>
    </row>
    <row r="3229" spans="1:3" outlineLevel="1" x14ac:dyDescent="0.25">
      <c r="A3229" s="1" t="str">
        <v/>
      </c>
      <c r="B3229" s="1" t="str">
        <v>112130</v>
      </c>
      <c r="C3229" s="1">
        <f ca="1"/>
        <v>0</v>
      </c>
    </row>
    <row r="3230" spans="1:3" outlineLevel="1" x14ac:dyDescent="0.25">
      <c r="A3230" s="1" t="str">
        <v/>
      </c>
      <c r="B3230" s="1" t="str">
        <v>112140</v>
      </c>
      <c r="C3230" s="1">
        <f ca="1"/>
        <v>0</v>
      </c>
    </row>
    <row r="3231" spans="1:3" outlineLevel="1" x14ac:dyDescent="0.25">
      <c r="A3231" s="1" t="str">
        <v/>
      </c>
      <c r="B3231" s="1" t="str">
        <v>112150</v>
      </c>
      <c r="C3231" s="1">
        <f ca="1"/>
        <v>0</v>
      </c>
    </row>
    <row r="3232" spans="1:3" outlineLevel="1" x14ac:dyDescent="0.25">
      <c r="A3232" s="1" t="str">
        <v/>
      </c>
      <c r="B3232" s="1" t="str">
        <v>112160</v>
      </c>
      <c r="C3232" s="1">
        <f ca="1"/>
        <v>0</v>
      </c>
    </row>
    <row r="3233" spans="1:3" outlineLevel="1" x14ac:dyDescent="0.25">
      <c r="A3233" s="1" t="str">
        <v/>
      </c>
      <c r="B3233" s="1" t="str">
        <v>112170</v>
      </c>
      <c r="C3233" s="1">
        <f ca="1"/>
        <v>0</v>
      </c>
    </row>
    <row r="3234" spans="1:3" outlineLevel="1" x14ac:dyDescent="0.25">
      <c r="A3234" s="1" t="str">
        <v/>
      </c>
      <c r="B3234" s="1" t="str">
        <v>112310</v>
      </c>
      <c r="C3234" s="1">
        <f ca="1"/>
        <v>0</v>
      </c>
    </row>
    <row r="3235" spans="1:3" outlineLevel="1" x14ac:dyDescent="0.25">
      <c r="A3235" s="1" t="str">
        <v/>
      </c>
      <c r="B3235" s="1" t="str">
        <v>112320</v>
      </c>
      <c r="C3235" s="1">
        <f ca="1"/>
        <v>0</v>
      </c>
    </row>
    <row r="3236" spans="1:3" outlineLevel="1" x14ac:dyDescent="0.25">
      <c r="A3236" s="1" t="str">
        <v/>
      </c>
      <c r="B3236" s="1" t="str">
        <v>112330</v>
      </c>
      <c r="C3236" s="1">
        <f ca="1"/>
        <v>0</v>
      </c>
    </row>
    <row r="3237" spans="1:3" outlineLevel="1" x14ac:dyDescent="0.25">
      <c r="A3237" s="1" t="str">
        <v/>
      </c>
      <c r="B3237" s="1" t="str">
        <v>112340</v>
      </c>
      <c r="C3237" s="1">
        <f ca="1"/>
        <v>0</v>
      </c>
    </row>
    <row r="3238" spans="1:3" outlineLevel="1" x14ac:dyDescent="0.25">
      <c r="A3238" s="1" t="str">
        <v/>
      </c>
      <c r="B3238" s="1" t="str">
        <v>112350</v>
      </c>
      <c r="C3238" s="1">
        <f ca="1"/>
        <v>0</v>
      </c>
    </row>
    <row r="3239" spans="1:3" outlineLevel="1" x14ac:dyDescent="0.25">
      <c r="A3239" s="1" t="str">
        <v/>
      </c>
      <c r="B3239" s="1" t="str">
        <v>112360</v>
      </c>
      <c r="C3239" s="1">
        <f ca="1"/>
        <v>0</v>
      </c>
    </row>
    <row r="3240" spans="1:3" outlineLevel="1" x14ac:dyDescent="0.25">
      <c r="A3240" s="1" t="str">
        <v/>
      </c>
      <c r="B3240" s="1" t="str">
        <v>130110</v>
      </c>
      <c r="C3240" s="1">
        <f ca="1"/>
        <v>0</v>
      </c>
    </row>
    <row r="3241" spans="1:3" outlineLevel="1" x14ac:dyDescent="0.25">
      <c r="A3241" s="1" t="str">
        <v/>
      </c>
      <c r="B3241" s="1" t="str">
        <v>130120</v>
      </c>
      <c r="C3241" s="1">
        <f ca="1"/>
        <v>0</v>
      </c>
    </row>
    <row r="3242" spans="1:3" outlineLevel="1" x14ac:dyDescent="0.25">
      <c r="A3242" s="1" t="str">
        <v/>
      </c>
      <c r="B3242" s="1" t="str">
        <v>130130</v>
      </c>
      <c r="C3242" s="1">
        <f ca="1"/>
        <v>0</v>
      </c>
    </row>
    <row r="3243" spans="1:3" outlineLevel="1" x14ac:dyDescent="0.25">
      <c r="A3243" s="1" t="str">
        <v/>
      </c>
      <c r="B3243" s="1" t="str">
        <v>130140</v>
      </c>
      <c r="C3243" s="1">
        <f ca="1"/>
        <v>0</v>
      </c>
    </row>
    <row r="3244" spans="1:3" outlineLevel="1" x14ac:dyDescent="0.25">
      <c r="A3244" s="1" t="str">
        <v/>
      </c>
      <c r="B3244" s="1" t="str">
        <v>130150</v>
      </c>
      <c r="C3244" s="1">
        <f ca="1"/>
        <v>0</v>
      </c>
    </row>
    <row r="3245" spans="1:3" outlineLevel="1" x14ac:dyDescent="0.25">
      <c r="A3245" s="1" t="str">
        <v/>
      </c>
      <c r="B3245" s="1" t="str">
        <v>130160</v>
      </c>
      <c r="C3245" s="1">
        <f ca="1"/>
        <v>0</v>
      </c>
    </row>
    <row r="3246" spans="1:3" outlineLevel="1" x14ac:dyDescent="0.25">
      <c r="A3246" s="1" t="str">
        <v/>
      </c>
      <c r="B3246" s="1" t="str">
        <v>130170</v>
      </c>
      <c r="C3246" s="1">
        <f ca="1"/>
        <v>0</v>
      </c>
    </row>
    <row r="3247" spans="1:3" outlineLevel="1" x14ac:dyDescent="0.25">
      <c r="A3247" s="1" t="str">
        <v/>
      </c>
      <c r="B3247" s="1" t="str">
        <v>130310</v>
      </c>
      <c r="C3247" s="1">
        <f ca="1"/>
        <v>0</v>
      </c>
    </row>
    <row r="3248" spans="1:3" outlineLevel="1" x14ac:dyDescent="0.25">
      <c r="A3248" s="1" t="str">
        <v/>
      </c>
      <c r="B3248" s="1" t="str">
        <v>130320</v>
      </c>
      <c r="C3248" s="1">
        <f ca="1"/>
        <v>0</v>
      </c>
    </row>
    <row r="3249" spans="1:3" outlineLevel="1" x14ac:dyDescent="0.25">
      <c r="A3249" s="1" t="str">
        <v/>
      </c>
      <c r="B3249" s="1" t="str">
        <v>130330</v>
      </c>
      <c r="C3249" s="1">
        <f ca="1"/>
        <v>0</v>
      </c>
    </row>
    <row r="3250" spans="1:3" outlineLevel="1" x14ac:dyDescent="0.25">
      <c r="A3250" s="1" t="str">
        <v/>
      </c>
      <c r="B3250" s="1" t="str">
        <v>130340</v>
      </c>
      <c r="C3250" s="1">
        <f ca="1"/>
        <v>0</v>
      </c>
    </row>
    <row r="3251" spans="1:3" outlineLevel="1" x14ac:dyDescent="0.25">
      <c r="A3251" s="1" t="str">
        <v/>
      </c>
      <c r="B3251" s="1" t="str">
        <v>130350</v>
      </c>
      <c r="C3251" s="1">
        <f ca="1"/>
        <v>0</v>
      </c>
    </row>
    <row r="3252" spans="1:3" outlineLevel="1" x14ac:dyDescent="0.25">
      <c r="A3252" s="1" t="str">
        <v/>
      </c>
      <c r="B3252" s="1" t="str">
        <v>130360</v>
      </c>
      <c r="C3252" s="1">
        <f ca="1"/>
        <v>0</v>
      </c>
    </row>
    <row r="3253" spans="1:3" outlineLevel="1" x14ac:dyDescent="0.25">
      <c r="A3253" s="1" t="str">
        <v/>
      </c>
      <c r="B3253" s="1" t="str">
        <v>132110</v>
      </c>
      <c r="C3253" s="1">
        <f ca="1"/>
        <v>0</v>
      </c>
    </row>
    <row r="3254" spans="1:3" outlineLevel="1" x14ac:dyDescent="0.25">
      <c r="A3254" s="1" t="str">
        <v/>
      </c>
      <c r="B3254" s="1" t="str">
        <v>132120</v>
      </c>
      <c r="C3254" s="1">
        <f ca="1"/>
        <v>0</v>
      </c>
    </row>
    <row r="3255" spans="1:3" outlineLevel="1" x14ac:dyDescent="0.25">
      <c r="A3255" s="1" t="str">
        <v/>
      </c>
      <c r="B3255" s="1" t="str">
        <v>132130</v>
      </c>
      <c r="C3255" s="1">
        <f ca="1"/>
        <v>0</v>
      </c>
    </row>
    <row r="3256" spans="1:3" outlineLevel="1" x14ac:dyDescent="0.25">
      <c r="A3256" s="1" t="str">
        <v/>
      </c>
      <c r="B3256" s="1" t="str">
        <v>132140</v>
      </c>
      <c r="C3256" s="1">
        <f ca="1"/>
        <v>0</v>
      </c>
    </row>
    <row r="3257" spans="1:3" outlineLevel="1" x14ac:dyDescent="0.25">
      <c r="A3257" s="1" t="str">
        <v/>
      </c>
      <c r="B3257" s="1" t="str">
        <v>132150</v>
      </c>
      <c r="C3257" s="1">
        <f ca="1"/>
        <v>0</v>
      </c>
    </row>
    <row r="3258" spans="1:3" outlineLevel="1" x14ac:dyDescent="0.25">
      <c r="A3258" s="1" t="str">
        <v/>
      </c>
      <c r="B3258" s="1" t="str">
        <v>132160</v>
      </c>
      <c r="C3258" s="1">
        <f ca="1"/>
        <v>0</v>
      </c>
    </row>
    <row r="3259" spans="1:3" outlineLevel="1" x14ac:dyDescent="0.25">
      <c r="A3259" s="1" t="str">
        <v/>
      </c>
      <c r="B3259" s="1" t="str">
        <v>132170</v>
      </c>
      <c r="C3259" s="1">
        <f ca="1"/>
        <v>0</v>
      </c>
    </row>
    <row r="3260" spans="1:3" outlineLevel="1" x14ac:dyDescent="0.25">
      <c r="A3260" s="1" t="str">
        <v/>
      </c>
      <c r="B3260" s="1" t="str">
        <v>132310</v>
      </c>
      <c r="C3260" s="1">
        <f ca="1"/>
        <v>0</v>
      </c>
    </row>
    <row r="3261" spans="1:3" outlineLevel="1" x14ac:dyDescent="0.25">
      <c r="A3261" s="1" t="str">
        <v/>
      </c>
      <c r="B3261" s="1" t="str">
        <v>132320</v>
      </c>
      <c r="C3261" s="1">
        <f ca="1"/>
        <v>0</v>
      </c>
    </row>
    <row r="3262" spans="1:3" outlineLevel="1" x14ac:dyDescent="0.25">
      <c r="A3262" s="1" t="str">
        <v/>
      </c>
      <c r="B3262" s="1" t="str">
        <v>132330</v>
      </c>
      <c r="C3262" s="1">
        <f ca="1"/>
        <v>0</v>
      </c>
    </row>
    <row r="3263" spans="1:3" outlineLevel="1" x14ac:dyDescent="0.25">
      <c r="A3263" s="1" t="str">
        <v/>
      </c>
      <c r="B3263" s="1" t="str">
        <v>132340</v>
      </c>
      <c r="C3263" s="1">
        <f ca="1"/>
        <v>0</v>
      </c>
    </row>
    <row r="3264" spans="1:3" outlineLevel="1" x14ac:dyDescent="0.25">
      <c r="A3264" s="1" t="str">
        <v/>
      </c>
      <c r="B3264" s="1" t="str">
        <v>132350</v>
      </c>
      <c r="C3264" s="1">
        <f ca="1"/>
        <v>0</v>
      </c>
    </row>
    <row r="3265" spans="1:3" outlineLevel="1" x14ac:dyDescent="0.25">
      <c r="A3265" s="1" t="str">
        <v/>
      </c>
      <c r="B3265" s="1" t="str">
        <v>132360</v>
      </c>
      <c r="C3265" s="1">
        <f ca="1"/>
        <v>0</v>
      </c>
    </row>
    <row r="3266" spans="1:3" outlineLevel="1" x14ac:dyDescent="0.25">
      <c r="A3266" s="1" t="str">
        <v/>
      </c>
      <c r="B3266" s="1" t="str">
        <v>133110</v>
      </c>
      <c r="C3266" s="1">
        <f ca="1"/>
        <v>0</v>
      </c>
    </row>
    <row r="3267" spans="1:3" outlineLevel="1" x14ac:dyDescent="0.25">
      <c r="A3267" s="1" t="str">
        <v/>
      </c>
      <c r="B3267" s="1" t="str">
        <v>133120</v>
      </c>
      <c r="C3267" s="1">
        <f ca="1"/>
        <v>0</v>
      </c>
    </row>
    <row r="3268" spans="1:3" outlineLevel="1" x14ac:dyDescent="0.25">
      <c r="A3268" s="1" t="str">
        <v/>
      </c>
      <c r="B3268" s="1" t="str">
        <v>133130</v>
      </c>
      <c r="C3268" s="1">
        <f ca="1"/>
        <v>0</v>
      </c>
    </row>
    <row r="3269" spans="1:3" outlineLevel="1" x14ac:dyDescent="0.25">
      <c r="A3269" s="1" t="str">
        <v/>
      </c>
      <c r="B3269" s="1" t="str">
        <v>133140</v>
      </c>
      <c r="C3269" s="1">
        <f ca="1"/>
        <v>0</v>
      </c>
    </row>
    <row r="3270" spans="1:3" outlineLevel="1" x14ac:dyDescent="0.25">
      <c r="A3270" s="1" t="str">
        <v/>
      </c>
      <c r="B3270" s="1" t="str">
        <v>133150</v>
      </c>
      <c r="C3270" s="1">
        <f ca="1"/>
        <v>0</v>
      </c>
    </row>
    <row r="3271" spans="1:3" outlineLevel="1" x14ac:dyDescent="0.25">
      <c r="A3271" s="1" t="str">
        <v/>
      </c>
      <c r="B3271" s="1" t="str">
        <v>133160</v>
      </c>
      <c r="C3271" s="1">
        <f ca="1"/>
        <v>0</v>
      </c>
    </row>
    <row r="3272" spans="1:3" outlineLevel="1" x14ac:dyDescent="0.25">
      <c r="A3272" s="1" t="str">
        <v/>
      </c>
      <c r="B3272" s="1" t="str">
        <v>133170</v>
      </c>
      <c r="C3272" s="1">
        <f ca="1"/>
        <v>0</v>
      </c>
    </row>
    <row r="3273" spans="1:3" outlineLevel="1" x14ac:dyDescent="0.25">
      <c r="A3273" s="1" t="str">
        <v/>
      </c>
      <c r="B3273" s="1" t="str">
        <v>133310</v>
      </c>
      <c r="C3273" s="1">
        <f ca="1"/>
        <v>0</v>
      </c>
    </row>
    <row r="3274" spans="1:3" outlineLevel="1" x14ac:dyDescent="0.25">
      <c r="A3274" s="1" t="str">
        <v/>
      </c>
      <c r="B3274" s="1" t="str">
        <v>133320</v>
      </c>
      <c r="C3274" s="1">
        <f ca="1"/>
        <v>0</v>
      </c>
    </row>
    <row r="3275" spans="1:3" outlineLevel="1" x14ac:dyDescent="0.25">
      <c r="A3275" s="1" t="str">
        <v/>
      </c>
      <c r="B3275" s="1" t="str">
        <v>133330</v>
      </c>
      <c r="C3275" s="1">
        <f ca="1"/>
        <v>0</v>
      </c>
    </row>
    <row r="3276" spans="1:3" outlineLevel="1" x14ac:dyDescent="0.25">
      <c r="A3276" s="1" t="str">
        <v/>
      </c>
      <c r="B3276" s="1" t="str">
        <v>133340</v>
      </c>
      <c r="C3276" s="1">
        <f ca="1"/>
        <v>0</v>
      </c>
    </row>
    <row r="3277" spans="1:3" outlineLevel="1" x14ac:dyDescent="0.25">
      <c r="A3277" s="1" t="str">
        <v/>
      </c>
      <c r="B3277" s="1" t="str">
        <v>133350</v>
      </c>
      <c r="C3277" s="1">
        <f ca="1"/>
        <v>0</v>
      </c>
    </row>
    <row r="3278" spans="1:3" outlineLevel="1" x14ac:dyDescent="0.25">
      <c r="A3278" s="1" t="str">
        <v/>
      </c>
      <c r="B3278" s="1" t="str">
        <v>133360</v>
      </c>
      <c r="C3278" s="1">
        <f ca="1"/>
        <v>0</v>
      </c>
    </row>
    <row r="3279" spans="1:3" outlineLevel="1" x14ac:dyDescent="0.25"/>
    <row r="3280" spans="1:3" outlineLevel="1" x14ac:dyDescent="0.25"/>
    <row r="3281" outlineLevel="1" x14ac:dyDescent="0.25"/>
    <row r="3282" outlineLevel="1" x14ac:dyDescent="0.25"/>
    <row r="3283" outlineLevel="1" x14ac:dyDescent="0.25"/>
    <row r="3284" outlineLevel="1" x14ac:dyDescent="0.25"/>
    <row r="3285" outlineLevel="1" x14ac:dyDescent="0.25"/>
    <row r="3286" outlineLevel="1" x14ac:dyDescent="0.25"/>
    <row r="3287" outlineLevel="1" x14ac:dyDescent="0.25"/>
    <row r="3288" outlineLevel="1" x14ac:dyDescent="0.25"/>
    <row r="3289" outlineLevel="1" x14ac:dyDescent="0.25"/>
    <row r="3290" outlineLevel="1" x14ac:dyDescent="0.25"/>
    <row r="3291" outlineLevel="1" x14ac:dyDescent="0.25"/>
    <row r="3292" outlineLevel="1" x14ac:dyDescent="0.25"/>
    <row r="3293" outlineLevel="1" x14ac:dyDescent="0.25"/>
    <row r="3294" outlineLevel="1" x14ac:dyDescent="0.25"/>
    <row r="3295" outlineLevel="1" x14ac:dyDescent="0.25"/>
    <row r="3296" outlineLevel="1" x14ac:dyDescent="0.25"/>
    <row r="3297" outlineLevel="1" x14ac:dyDescent="0.25"/>
    <row r="3298" outlineLevel="1" x14ac:dyDescent="0.25"/>
    <row r="3299" outlineLevel="1" x14ac:dyDescent="0.25"/>
    <row r="3300" outlineLevel="1" x14ac:dyDescent="0.25"/>
    <row r="3301" outlineLevel="1" x14ac:dyDescent="0.25"/>
    <row r="3302" outlineLevel="1" x14ac:dyDescent="0.25"/>
    <row r="3303" outlineLevel="1" x14ac:dyDescent="0.25"/>
    <row r="3304" outlineLevel="1" x14ac:dyDescent="0.25"/>
    <row r="3305" outlineLevel="1" x14ac:dyDescent="0.25"/>
    <row r="3306" outlineLevel="1" x14ac:dyDescent="0.25"/>
    <row r="3307" outlineLevel="1" x14ac:dyDescent="0.25"/>
    <row r="3308" outlineLevel="1" x14ac:dyDescent="0.25"/>
    <row r="3309" outlineLevel="1" x14ac:dyDescent="0.25"/>
    <row r="3310" outlineLevel="1" x14ac:dyDescent="0.25"/>
    <row r="3311" outlineLevel="1" x14ac:dyDescent="0.25"/>
    <row r="3312" outlineLevel="1" x14ac:dyDescent="0.25"/>
    <row r="3313" outlineLevel="1" x14ac:dyDescent="0.25"/>
    <row r="3314" outlineLevel="1" x14ac:dyDescent="0.25"/>
    <row r="3315" outlineLevel="1" x14ac:dyDescent="0.25"/>
    <row r="3316" outlineLevel="1" x14ac:dyDescent="0.25"/>
    <row r="3317" outlineLevel="1" x14ac:dyDescent="0.25"/>
    <row r="3318" outlineLevel="1" x14ac:dyDescent="0.25"/>
    <row r="3319" outlineLevel="1" x14ac:dyDescent="0.25"/>
    <row r="3320" outlineLevel="1" x14ac:dyDescent="0.25"/>
    <row r="3321" outlineLevel="1" x14ac:dyDescent="0.25"/>
    <row r="3322" outlineLevel="1" x14ac:dyDescent="0.25"/>
    <row r="3323" outlineLevel="1" x14ac:dyDescent="0.25"/>
    <row r="3324" outlineLevel="1" x14ac:dyDescent="0.25"/>
    <row r="3325" outlineLevel="1" x14ac:dyDescent="0.25"/>
    <row r="3326" outlineLevel="1" x14ac:dyDescent="0.25"/>
    <row r="3327" outlineLevel="1" x14ac:dyDescent="0.25"/>
    <row r="3328" outlineLevel="1" x14ac:dyDescent="0.25"/>
    <row r="3329" outlineLevel="1" x14ac:dyDescent="0.25"/>
    <row r="3330" outlineLevel="1" x14ac:dyDescent="0.25"/>
    <row r="3331" outlineLevel="1" x14ac:dyDescent="0.25"/>
    <row r="3332" outlineLevel="1" x14ac:dyDescent="0.25"/>
    <row r="3333" outlineLevel="1" x14ac:dyDescent="0.25"/>
    <row r="3334" outlineLevel="1" x14ac:dyDescent="0.25"/>
    <row r="3335" outlineLevel="1" x14ac:dyDescent="0.25"/>
    <row r="3336" outlineLevel="1" x14ac:dyDescent="0.25"/>
    <row r="3337" outlineLevel="1" x14ac:dyDescent="0.25"/>
    <row r="3338" outlineLevel="1" x14ac:dyDescent="0.25"/>
    <row r="3339" outlineLevel="1" x14ac:dyDescent="0.25"/>
    <row r="3340" outlineLevel="1" x14ac:dyDescent="0.25"/>
    <row r="3341" outlineLevel="1" x14ac:dyDescent="0.25"/>
    <row r="3342" outlineLevel="1" x14ac:dyDescent="0.25"/>
    <row r="3343" outlineLevel="1" x14ac:dyDescent="0.25"/>
    <row r="3344" outlineLevel="1" x14ac:dyDescent="0.25"/>
    <row r="3345" outlineLevel="1" x14ac:dyDescent="0.25"/>
    <row r="3346" outlineLevel="1" x14ac:dyDescent="0.25"/>
    <row r="3347" outlineLevel="1" x14ac:dyDescent="0.25"/>
    <row r="3348" outlineLevel="1" x14ac:dyDescent="0.25"/>
    <row r="3349" outlineLevel="1" x14ac:dyDescent="0.25"/>
    <row r="3350" outlineLevel="1" x14ac:dyDescent="0.25"/>
    <row r="3351" outlineLevel="1" x14ac:dyDescent="0.25"/>
    <row r="3352" outlineLevel="1" x14ac:dyDescent="0.25"/>
    <row r="3353" outlineLevel="1" x14ac:dyDescent="0.25"/>
    <row r="3354" outlineLevel="1" x14ac:dyDescent="0.25"/>
    <row r="3355" outlineLevel="1" x14ac:dyDescent="0.25"/>
    <row r="3356" outlineLevel="1" x14ac:dyDescent="0.25"/>
    <row r="3357" outlineLevel="1" x14ac:dyDescent="0.25"/>
    <row r="3358" outlineLevel="1" x14ac:dyDescent="0.25"/>
    <row r="3359" outlineLevel="1" x14ac:dyDescent="0.25"/>
    <row r="3360" outlineLevel="1" x14ac:dyDescent="0.25"/>
    <row r="3361" outlineLevel="1" x14ac:dyDescent="0.25"/>
    <row r="3362" outlineLevel="1" x14ac:dyDescent="0.25"/>
    <row r="3363" outlineLevel="1" x14ac:dyDescent="0.25"/>
    <row r="3364" outlineLevel="1" x14ac:dyDescent="0.25"/>
    <row r="3365" outlineLevel="1" x14ac:dyDescent="0.25"/>
    <row r="3366" outlineLevel="1" x14ac:dyDescent="0.25"/>
    <row r="3367" outlineLevel="1" x14ac:dyDescent="0.25"/>
    <row r="3368" outlineLevel="1" x14ac:dyDescent="0.25"/>
    <row r="3369" outlineLevel="1" x14ac:dyDescent="0.25"/>
    <row r="3370" outlineLevel="1" x14ac:dyDescent="0.25"/>
    <row r="3371" outlineLevel="1" x14ac:dyDescent="0.25"/>
    <row r="3372" outlineLevel="1" x14ac:dyDescent="0.25"/>
    <row r="3373" outlineLevel="1" x14ac:dyDescent="0.25"/>
    <row r="3374" outlineLevel="1" x14ac:dyDescent="0.25"/>
    <row r="3375" outlineLevel="1" x14ac:dyDescent="0.25"/>
    <row r="3376" outlineLevel="1" x14ac:dyDescent="0.25"/>
    <row r="3377" outlineLevel="1" x14ac:dyDescent="0.25"/>
    <row r="3378" outlineLevel="1" x14ac:dyDescent="0.25"/>
    <row r="3379" outlineLevel="1" x14ac:dyDescent="0.25"/>
    <row r="3380" outlineLevel="1" x14ac:dyDescent="0.25"/>
    <row r="3381" outlineLevel="1" x14ac:dyDescent="0.25"/>
    <row r="3382" outlineLevel="1" x14ac:dyDescent="0.25"/>
    <row r="3383" outlineLevel="1" x14ac:dyDescent="0.25"/>
    <row r="3384" outlineLevel="1" x14ac:dyDescent="0.25"/>
    <row r="3385" outlineLevel="1" x14ac:dyDescent="0.25"/>
    <row r="3386" outlineLevel="1" x14ac:dyDescent="0.25"/>
    <row r="3387" outlineLevel="1" x14ac:dyDescent="0.25"/>
    <row r="3388" outlineLevel="1" x14ac:dyDescent="0.25"/>
    <row r="3389" outlineLevel="1" x14ac:dyDescent="0.25"/>
    <row r="3390" outlineLevel="1" x14ac:dyDescent="0.25"/>
    <row r="3391" outlineLevel="1" x14ac:dyDescent="0.25"/>
    <row r="3392" outlineLevel="1" x14ac:dyDescent="0.25"/>
    <row r="3393" spans="1:4" outlineLevel="1" x14ac:dyDescent="0.25"/>
    <row r="3394" spans="1:4" outlineLevel="1" x14ac:dyDescent="0.25"/>
    <row r="3395" spans="1:4" outlineLevel="1" x14ac:dyDescent="0.25"/>
    <row r="3396" spans="1:4" outlineLevel="1" x14ac:dyDescent="0.25"/>
    <row r="3397" spans="1:4" outlineLevel="1" x14ac:dyDescent="0.25"/>
    <row r="3398" spans="1:4" outlineLevel="1" x14ac:dyDescent="0.25"/>
    <row r="3399" spans="1:4" outlineLevel="1" x14ac:dyDescent="0.25"/>
    <row r="3400" spans="1:4" ht="15.75" outlineLevel="1" thickBot="1" x14ac:dyDescent="0.3"/>
    <row r="3401" spans="1:4" ht="15.75" thickTop="1" x14ac:dyDescent="0.25">
      <c r="A3401" s="68" t="str" cm="1">
        <f t="array" ref="A3401:A3478">IF(_xlfn.ANCHORARRAY(B3401)&lt;&gt;"",IFERROR(INDEX(used_companies,$D3401),""))</f>
        <v/>
      </c>
      <c r="B3401" s="68" t="str" cm="1">
        <f t="array" ref="B3401:B3478">used_accounts</f>
        <v>100110</v>
      </c>
      <c r="C3401" s="68" cm="1">
        <f t="array" aca="1" ref="C3401:C3478" ca="1">IF(_xlfn.ANCHORARRAY($A3401)&lt;&gt;"",SUMIFS(OFFSET(Corrections!$A$8:$A$1164,,MATCH(_xlfn.ANCHORARRAY($A3401),Corrections!$A$5:$AT$5,0)-1),Corrections!$B$8:$B$1164,VALUE(LEFT(_xlfn.ANCHORARRAY($B3401),3)),Corrections!$C$8:$C$1164,VALUE(RIGHT(_xlfn.ANCHORARRAY($B3401),3)),Corrections!$A$8:$A$1164,"X"),0)</f>
        <v>0</v>
      </c>
      <c r="D3401" s="67">
        <v>18</v>
      </c>
    </row>
    <row r="3402" spans="1:4" outlineLevel="1" x14ac:dyDescent="0.25">
      <c r="A3402" s="1" t="str">
        <v/>
      </c>
      <c r="B3402" s="1" t="str">
        <v>100120</v>
      </c>
      <c r="C3402" s="1">
        <f ca="1"/>
        <v>0</v>
      </c>
    </row>
    <row r="3403" spans="1:4" outlineLevel="1" x14ac:dyDescent="0.25">
      <c r="A3403" s="1" t="str">
        <v/>
      </c>
      <c r="B3403" s="1" t="str">
        <v>100130</v>
      </c>
      <c r="C3403" s="1">
        <f ca="1"/>
        <v>0</v>
      </c>
    </row>
    <row r="3404" spans="1:4" outlineLevel="1" x14ac:dyDescent="0.25">
      <c r="A3404" s="1" t="str">
        <v/>
      </c>
      <c r="B3404" s="1" t="str">
        <v>100140</v>
      </c>
      <c r="C3404" s="1">
        <f ca="1"/>
        <v>0</v>
      </c>
    </row>
    <row r="3405" spans="1:4" outlineLevel="1" x14ac:dyDescent="0.25">
      <c r="A3405" s="1" t="str">
        <v/>
      </c>
      <c r="B3405" s="1" t="str">
        <v>100150</v>
      </c>
      <c r="C3405" s="1">
        <f ca="1"/>
        <v>0</v>
      </c>
    </row>
    <row r="3406" spans="1:4" outlineLevel="1" x14ac:dyDescent="0.25">
      <c r="A3406" s="1" t="str">
        <v/>
      </c>
      <c r="B3406" s="1" t="str">
        <v>100160</v>
      </c>
      <c r="C3406" s="1">
        <f ca="1"/>
        <v>0</v>
      </c>
    </row>
    <row r="3407" spans="1:4" outlineLevel="1" x14ac:dyDescent="0.25">
      <c r="A3407" s="1" t="str">
        <v/>
      </c>
      <c r="B3407" s="1" t="str">
        <v>100170</v>
      </c>
      <c r="C3407" s="1">
        <f ca="1"/>
        <v>0</v>
      </c>
    </row>
    <row r="3408" spans="1:4" outlineLevel="1" x14ac:dyDescent="0.25">
      <c r="A3408" s="1" t="str">
        <v/>
      </c>
      <c r="B3408" s="1" t="str">
        <v>100310</v>
      </c>
      <c r="C3408" s="1">
        <f ca="1"/>
        <v>0</v>
      </c>
    </row>
    <row r="3409" spans="1:3" outlineLevel="1" x14ac:dyDescent="0.25">
      <c r="A3409" s="1" t="str">
        <v/>
      </c>
      <c r="B3409" s="1" t="str">
        <v>100320</v>
      </c>
      <c r="C3409" s="1">
        <f ca="1"/>
        <v>0</v>
      </c>
    </row>
    <row r="3410" spans="1:3" outlineLevel="1" x14ac:dyDescent="0.25">
      <c r="A3410" s="1" t="str">
        <v/>
      </c>
      <c r="B3410" s="1" t="str">
        <v>100330</v>
      </c>
      <c r="C3410" s="1">
        <f ca="1"/>
        <v>0</v>
      </c>
    </row>
    <row r="3411" spans="1:3" outlineLevel="1" x14ac:dyDescent="0.25">
      <c r="A3411" s="1" t="str">
        <v/>
      </c>
      <c r="B3411" s="1" t="str">
        <v>100340</v>
      </c>
      <c r="C3411" s="1">
        <f ca="1"/>
        <v>0</v>
      </c>
    </row>
    <row r="3412" spans="1:3" outlineLevel="1" x14ac:dyDescent="0.25">
      <c r="A3412" s="1" t="str">
        <v/>
      </c>
      <c r="B3412" s="1" t="str">
        <v>100350</v>
      </c>
      <c r="C3412" s="1">
        <f ca="1"/>
        <v>0</v>
      </c>
    </row>
    <row r="3413" spans="1:3" outlineLevel="1" x14ac:dyDescent="0.25">
      <c r="A3413" s="1" t="str">
        <v/>
      </c>
      <c r="B3413" s="1" t="str">
        <v>100360</v>
      </c>
      <c r="C3413" s="1">
        <f ca="1"/>
        <v>0</v>
      </c>
    </row>
    <row r="3414" spans="1:3" outlineLevel="1" x14ac:dyDescent="0.25">
      <c r="A3414" s="1" t="str">
        <v/>
      </c>
      <c r="B3414" s="1" t="str">
        <v>110110</v>
      </c>
      <c r="C3414" s="1">
        <f ca="1"/>
        <v>0</v>
      </c>
    </row>
    <row r="3415" spans="1:3" outlineLevel="1" x14ac:dyDescent="0.25">
      <c r="A3415" s="1" t="str">
        <v/>
      </c>
      <c r="B3415" s="1" t="str">
        <v>110120</v>
      </c>
      <c r="C3415" s="1">
        <f ca="1"/>
        <v>0</v>
      </c>
    </row>
    <row r="3416" spans="1:3" outlineLevel="1" x14ac:dyDescent="0.25">
      <c r="A3416" s="1" t="str">
        <v/>
      </c>
      <c r="B3416" s="1" t="str">
        <v>110130</v>
      </c>
      <c r="C3416" s="1">
        <f ca="1"/>
        <v>0</v>
      </c>
    </row>
    <row r="3417" spans="1:3" outlineLevel="1" x14ac:dyDescent="0.25">
      <c r="A3417" s="1" t="str">
        <v/>
      </c>
      <c r="B3417" s="1" t="str">
        <v>110140</v>
      </c>
      <c r="C3417" s="1">
        <f ca="1"/>
        <v>0</v>
      </c>
    </row>
    <row r="3418" spans="1:3" outlineLevel="1" x14ac:dyDescent="0.25">
      <c r="A3418" s="1" t="str">
        <v/>
      </c>
      <c r="B3418" s="1" t="str">
        <v>110150</v>
      </c>
      <c r="C3418" s="1">
        <f ca="1"/>
        <v>0</v>
      </c>
    </row>
    <row r="3419" spans="1:3" outlineLevel="1" x14ac:dyDescent="0.25">
      <c r="A3419" s="1" t="str">
        <v/>
      </c>
      <c r="B3419" s="1" t="str">
        <v>110160</v>
      </c>
      <c r="C3419" s="1">
        <f ca="1"/>
        <v>0</v>
      </c>
    </row>
    <row r="3420" spans="1:3" outlineLevel="1" x14ac:dyDescent="0.25">
      <c r="A3420" s="1" t="str">
        <v/>
      </c>
      <c r="B3420" s="1" t="str">
        <v>110170</v>
      </c>
      <c r="C3420" s="1">
        <f ca="1"/>
        <v>0</v>
      </c>
    </row>
    <row r="3421" spans="1:3" outlineLevel="1" x14ac:dyDescent="0.25">
      <c r="A3421" s="1" t="str">
        <v/>
      </c>
      <c r="B3421" s="1" t="str">
        <v>110310</v>
      </c>
      <c r="C3421" s="1">
        <f ca="1"/>
        <v>0</v>
      </c>
    </row>
    <row r="3422" spans="1:3" outlineLevel="1" x14ac:dyDescent="0.25">
      <c r="A3422" s="1" t="str">
        <v/>
      </c>
      <c r="B3422" s="1" t="str">
        <v>110320</v>
      </c>
      <c r="C3422" s="1">
        <f ca="1"/>
        <v>0</v>
      </c>
    </row>
    <row r="3423" spans="1:3" outlineLevel="1" x14ac:dyDescent="0.25">
      <c r="A3423" s="1" t="str">
        <v/>
      </c>
      <c r="B3423" s="1" t="str">
        <v>110330</v>
      </c>
      <c r="C3423" s="1">
        <f ca="1"/>
        <v>0</v>
      </c>
    </row>
    <row r="3424" spans="1:3" outlineLevel="1" x14ac:dyDescent="0.25">
      <c r="A3424" s="1" t="str">
        <v/>
      </c>
      <c r="B3424" s="1" t="str">
        <v>110340</v>
      </c>
      <c r="C3424" s="1">
        <f ca="1"/>
        <v>0</v>
      </c>
    </row>
    <row r="3425" spans="1:3" outlineLevel="1" x14ac:dyDescent="0.25">
      <c r="A3425" s="1" t="str">
        <v/>
      </c>
      <c r="B3425" s="1" t="str">
        <v>110350</v>
      </c>
      <c r="C3425" s="1">
        <f ca="1"/>
        <v>0</v>
      </c>
    </row>
    <row r="3426" spans="1:3" outlineLevel="1" x14ac:dyDescent="0.25">
      <c r="A3426" s="1" t="str">
        <v/>
      </c>
      <c r="B3426" s="1" t="str">
        <v>110360</v>
      </c>
      <c r="C3426" s="1">
        <f ca="1"/>
        <v>0</v>
      </c>
    </row>
    <row r="3427" spans="1:3" outlineLevel="1" x14ac:dyDescent="0.25">
      <c r="A3427" s="1" t="str">
        <v/>
      </c>
      <c r="B3427" s="1" t="str">
        <v>112110</v>
      </c>
      <c r="C3427" s="1">
        <f ca="1"/>
        <v>0</v>
      </c>
    </row>
    <row r="3428" spans="1:3" outlineLevel="1" x14ac:dyDescent="0.25">
      <c r="A3428" s="1" t="str">
        <v/>
      </c>
      <c r="B3428" s="1" t="str">
        <v>112120</v>
      </c>
      <c r="C3428" s="1">
        <f ca="1"/>
        <v>0</v>
      </c>
    </row>
    <row r="3429" spans="1:3" outlineLevel="1" x14ac:dyDescent="0.25">
      <c r="A3429" s="1" t="str">
        <v/>
      </c>
      <c r="B3429" s="1" t="str">
        <v>112130</v>
      </c>
      <c r="C3429" s="1">
        <f ca="1"/>
        <v>0</v>
      </c>
    </row>
    <row r="3430" spans="1:3" outlineLevel="1" x14ac:dyDescent="0.25">
      <c r="A3430" s="1" t="str">
        <v/>
      </c>
      <c r="B3430" s="1" t="str">
        <v>112140</v>
      </c>
      <c r="C3430" s="1">
        <f ca="1"/>
        <v>0</v>
      </c>
    </row>
    <row r="3431" spans="1:3" outlineLevel="1" x14ac:dyDescent="0.25">
      <c r="A3431" s="1" t="str">
        <v/>
      </c>
      <c r="B3431" s="1" t="str">
        <v>112150</v>
      </c>
      <c r="C3431" s="1">
        <f ca="1"/>
        <v>0</v>
      </c>
    </row>
    <row r="3432" spans="1:3" outlineLevel="1" x14ac:dyDescent="0.25">
      <c r="A3432" s="1" t="str">
        <v/>
      </c>
      <c r="B3432" s="1" t="str">
        <v>112160</v>
      </c>
      <c r="C3432" s="1">
        <f ca="1"/>
        <v>0</v>
      </c>
    </row>
    <row r="3433" spans="1:3" outlineLevel="1" x14ac:dyDescent="0.25">
      <c r="A3433" s="1" t="str">
        <v/>
      </c>
      <c r="B3433" s="1" t="str">
        <v>112170</v>
      </c>
      <c r="C3433" s="1">
        <f ca="1"/>
        <v>0</v>
      </c>
    </row>
    <row r="3434" spans="1:3" outlineLevel="1" x14ac:dyDescent="0.25">
      <c r="A3434" s="1" t="str">
        <v/>
      </c>
      <c r="B3434" s="1" t="str">
        <v>112310</v>
      </c>
      <c r="C3434" s="1">
        <f ca="1"/>
        <v>0</v>
      </c>
    </row>
    <row r="3435" spans="1:3" outlineLevel="1" x14ac:dyDescent="0.25">
      <c r="A3435" s="1" t="str">
        <v/>
      </c>
      <c r="B3435" s="1" t="str">
        <v>112320</v>
      </c>
      <c r="C3435" s="1">
        <f ca="1"/>
        <v>0</v>
      </c>
    </row>
    <row r="3436" spans="1:3" outlineLevel="1" x14ac:dyDescent="0.25">
      <c r="A3436" s="1" t="str">
        <v/>
      </c>
      <c r="B3436" s="1" t="str">
        <v>112330</v>
      </c>
      <c r="C3436" s="1">
        <f ca="1"/>
        <v>0</v>
      </c>
    </row>
    <row r="3437" spans="1:3" outlineLevel="1" x14ac:dyDescent="0.25">
      <c r="A3437" s="1" t="str">
        <v/>
      </c>
      <c r="B3437" s="1" t="str">
        <v>112340</v>
      </c>
      <c r="C3437" s="1">
        <f ca="1"/>
        <v>0</v>
      </c>
    </row>
    <row r="3438" spans="1:3" outlineLevel="1" x14ac:dyDescent="0.25">
      <c r="A3438" s="1" t="str">
        <v/>
      </c>
      <c r="B3438" s="1" t="str">
        <v>112350</v>
      </c>
      <c r="C3438" s="1">
        <f ca="1"/>
        <v>0</v>
      </c>
    </row>
    <row r="3439" spans="1:3" outlineLevel="1" x14ac:dyDescent="0.25">
      <c r="A3439" s="1" t="str">
        <v/>
      </c>
      <c r="B3439" s="1" t="str">
        <v>112360</v>
      </c>
      <c r="C3439" s="1">
        <f ca="1"/>
        <v>0</v>
      </c>
    </row>
    <row r="3440" spans="1:3" outlineLevel="1" x14ac:dyDescent="0.25">
      <c r="A3440" s="1" t="str">
        <v/>
      </c>
      <c r="B3440" s="1" t="str">
        <v>130110</v>
      </c>
      <c r="C3440" s="1">
        <f ca="1"/>
        <v>0</v>
      </c>
    </row>
    <row r="3441" spans="1:3" outlineLevel="1" x14ac:dyDescent="0.25">
      <c r="A3441" s="1" t="str">
        <v/>
      </c>
      <c r="B3441" s="1" t="str">
        <v>130120</v>
      </c>
      <c r="C3441" s="1">
        <f ca="1"/>
        <v>0</v>
      </c>
    </row>
    <row r="3442" spans="1:3" outlineLevel="1" x14ac:dyDescent="0.25">
      <c r="A3442" s="1" t="str">
        <v/>
      </c>
      <c r="B3442" s="1" t="str">
        <v>130130</v>
      </c>
      <c r="C3442" s="1">
        <f ca="1"/>
        <v>0</v>
      </c>
    </row>
    <row r="3443" spans="1:3" outlineLevel="1" x14ac:dyDescent="0.25">
      <c r="A3443" s="1" t="str">
        <v/>
      </c>
      <c r="B3443" s="1" t="str">
        <v>130140</v>
      </c>
      <c r="C3443" s="1">
        <f ca="1"/>
        <v>0</v>
      </c>
    </row>
    <row r="3444" spans="1:3" outlineLevel="1" x14ac:dyDescent="0.25">
      <c r="A3444" s="1" t="str">
        <v/>
      </c>
      <c r="B3444" s="1" t="str">
        <v>130150</v>
      </c>
      <c r="C3444" s="1">
        <f ca="1"/>
        <v>0</v>
      </c>
    </row>
    <row r="3445" spans="1:3" outlineLevel="1" x14ac:dyDescent="0.25">
      <c r="A3445" s="1" t="str">
        <v/>
      </c>
      <c r="B3445" s="1" t="str">
        <v>130160</v>
      </c>
      <c r="C3445" s="1">
        <f ca="1"/>
        <v>0</v>
      </c>
    </row>
    <row r="3446" spans="1:3" outlineLevel="1" x14ac:dyDescent="0.25">
      <c r="A3446" s="1" t="str">
        <v/>
      </c>
      <c r="B3446" s="1" t="str">
        <v>130170</v>
      </c>
      <c r="C3446" s="1">
        <f ca="1"/>
        <v>0</v>
      </c>
    </row>
    <row r="3447" spans="1:3" outlineLevel="1" x14ac:dyDescent="0.25">
      <c r="A3447" s="1" t="str">
        <v/>
      </c>
      <c r="B3447" s="1" t="str">
        <v>130310</v>
      </c>
      <c r="C3447" s="1">
        <f ca="1"/>
        <v>0</v>
      </c>
    </row>
    <row r="3448" spans="1:3" outlineLevel="1" x14ac:dyDescent="0.25">
      <c r="A3448" s="1" t="str">
        <v/>
      </c>
      <c r="B3448" s="1" t="str">
        <v>130320</v>
      </c>
      <c r="C3448" s="1">
        <f ca="1"/>
        <v>0</v>
      </c>
    </row>
    <row r="3449" spans="1:3" outlineLevel="1" x14ac:dyDescent="0.25">
      <c r="A3449" s="1" t="str">
        <v/>
      </c>
      <c r="B3449" s="1" t="str">
        <v>130330</v>
      </c>
      <c r="C3449" s="1">
        <f ca="1"/>
        <v>0</v>
      </c>
    </row>
    <row r="3450" spans="1:3" outlineLevel="1" x14ac:dyDescent="0.25">
      <c r="A3450" s="1" t="str">
        <v/>
      </c>
      <c r="B3450" s="1" t="str">
        <v>130340</v>
      </c>
      <c r="C3450" s="1">
        <f ca="1"/>
        <v>0</v>
      </c>
    </row>
    <row r="3451" spans="1:3" outlineLevel="1" x14ac:dyDescent="0.25">
      <c r="A3451" s="1" t="str">
        <v/>
      </c>
      <c r="B3451" s="1" t="str">
        <v>130350</v>
      </c>
      <c r="C3451" s="1">
        <f ca="1"/>
        <v>0</v>
      </c>
    </row>
    <row r="3452" spans="1:3" outlineLevel="1" x14ac:dyDescent="0.25">
      <c r="A3452" s="1" t="str">
        <v/>
      </c>
      <c r="B3452" s="1" t="str">
        <v>130360</v>
      </c>
      <c r="C3452" s="1">
        <f ca="1"/>
        <v>0</v>
      </c>
    </row>
    <row r="3453" spans="1:3" outlineLevel="1" x14ac:dyDescent="0.25">
      <c r="A3453" s="1" t="str">
        <v/>
      </c>
      <c r="B3453" s="1" t="str">
        <v>132110</v>
      </c>
      <c r="C3453" s="1">
        <f ca="1"/>
        <v>0</v>
      </c>
    </row>
    <row r="3454" spans="1:3" outlineLevel="1" x14ac:dyDescent="0.25">
      <c r="A3454" s="1" t="str">
        <v/>
      </c>
      <c r="B3454" s="1" t="str">
        <v>132120</v>
      </c>
      <c r="C3454" s="1">
        <f ca="1"/>
        <v>0</v>
      </c>
    </row>
    <row r="3455" spans="1:3" outlineLevel="1" x14ac:dyDescent="0.25">
      <c r="A3455" s="1" t="str">
        <v/>
      </c>
      <c r="B3455" s="1" t="str">
        <v>132130</v>
      </c>
      <c r="C3455" s="1">
        <f ca="1"/>
        <v>0</v>
      </c>
    </row>
    <row r="3456" spans="1:3" outlineLevel="1" x14ac:dyDescent="0.25">
      <c r="A3456" s="1" t="str">
        <v/>
      </c>
      <c r="B3456" s="1" t="str">
        <v>132140</v>
      </c>
      <c r="C3456" s="1">
        <f ca="1"/>
        <v>0</v>
      </c>
    </row>
    <row r="3457" spans="1:3" outlineLevel="1" x14ac:dyDescent="0.25">
      <c r="A3457" s="1" t="str">
        <v/>
      </c>
      <c r="B3457" s="1" t="str">
        <v>132150</v>
      </c>
      <c r="C3457" s="1">
        <f ca="1"/>
        <v>0</v>
      </c>
    </row>
    <row r="3458" spans="1:3" outlineLevel="1" x14ac:dyDescent="0.25">
      <c r="A3458" s="1" t="str">
        <v/>
      </c>
      <c r="B3458" s="1" t="str">
        <v>132160</v>
      </c>
      <c r="C3458" s="1">
        <f ca="1"/>
        <v>0</v>
      </c>
    </row>
    <row r="3459" spans="1:3" outlineLevel="1" x14ac:dyDescent="0.25">
      <c r="A3459" s="1" t="str">
        <v/>
      </c>
      <c r="B3459" s="1" t="str">
        <v>132170</v>
      </c>
      <c r="C3459" s="1">
        <f ca="1"/>
        <v>0</v>
      </c>
    </row>
    <row r="3460" spans="1:3" outlineLevel="1" x14ac:dyDescent="0.25">
      <c r="A3460" s="1" t="str">
        <v/>
      </c>
      <c r="B3460" s="1" t="str">
        <v>132310</v>
      </c>
      <c r="C3460" s="1">
        <f ca="1"/>
        <v>0</v>
      </c>
    </row>
    <row r="3461" spans="1:3" outlineLevel="1" x14ac:dyDescent="0.25">
      <c r="A3461" s="1" t="str">
        <v/>
      </c>
      <c r="B3461" s="1" t="str">
        <v>132320</v>
      </c>
      <c r="C3461" s="1">
        <f ca="1"/>
        <v>0</v>
      </c>
    </row>
    <row r="3462" spans="1:3" outlineLevel="1" x14ac:dyDescent="0.25">
      <c r="A3462" s="1" t="str">
        <v/>
      </c>
      <c r="B3462" s="1" t="str">
        <v>132330</v>
      </c>
      <c r="C3462" s="1">
        <f ca="1"/>
        <v>0</v>
      </c>
    </row>
    <row r="3463" spans="1:3" outlineLevel="1" x14ac:dyDescent="0.25">
      <c r="A3463" s="1" t="str">
        <v/>
      </c>
      <c r="B3463" s="1" t="str">
        <v>132340</v>
      </c>
      <c r="C3463" s="1">
        <f ca="1"/>
        <v>0</v>
      </c>
    </row>
    <row r="3464" spans="1:3" outlineLevel="1" x14ac:dyDescent="0.25">
      <c r="A3464" s="1" t="str">
        <v/>
      </c>
      <c r="B3464" s="1" t="str">
        <v>132350</v>
      </c>
      <c r="C3464" s="1">
        <f ca="1"/>
        <v>0</v>
      </c>
    </row>
    <row r="3465" spans="1:3" outlineLevel="1" x14ac:dyDescent="0.25">
      <c r="A3465" s="1" t="str">
        <v/>
      </c>
      <c r="B3465" s="1" t="str">
        <v>132360</v>
      </c>
      <c r="C3465" s="1">
        <f ca="1"/>
        <v>0</v>
      </c>
    </row>
    <row r="3466" spans="1:3" outlineLevel="1" x14ac:dyDescent="0.25">
      <c r="A3466" s="1" t="str">
        <v/>
      </c>
      <c r="B3466" s="1" t="str">
        <v>133110</v>
      </c>
      <c r="C3466" s="1">
        <f ca="1"/>
        <v>0</v>
      </c>
    </row>
    <row r="3467" spans="1:3" outlineLevel="1" x14ac:dyDescent="0.25">
      <c r="A3467" s="1" t="str">
        <v/>
      </c>
      <c r="B3467" s="1" t="str">
        <v>133120</v>
      </c>
      <c r="C3467" s="1">
        <f ca="1"/>
        <v>0</v>
      </c>
    </row>
    <row r="3468" spans="1:3" outlineLevel="1" x14ac:dyDescent="0.25">
      <c r="A3468" s="1" t="str">
        <v/>
      </c>
      <c r="B3468" s="1" t="str">
        <v>133130</v>
      </c>
      <c r="C3468" s="1">
        <f ca="1"/>
        <v>0</v>
      </c>
    </row>
    <row r="3469" spans="1:3" outlineLevel="1" x14ac:dyDescent="0.25">
      <c r="A3469" s="1" t="str">
        <v/>
      </c>
      <c r="B3469" s="1" t="str">
        <v>133140</v>
      </c>
      <c r="C3469" s="1">
        <f ca="1"/>
        <v>0</v>
      </c>
    </row>
    <row r="3470" spans="1:3" outlineLevel="1" x14ac:dyDescent="0.25">
      <c r="A3470" s="1" t="str">
        <v/>
      </c>
      <c r="B3470" s="1" t="str">
        <v>133150</v>
      </c>
      <c r="C3470" s="1">
        <f ca="1"/>
        <v>0</v>
      </c>
    </row>
    <row r="3471" spans="1:3" outlineLevel="1" x14ac:dyDescent="0.25">
      <c r="A3471" s="1" t="str">
        <v/>
      </c>
      <c r="B3471" s="1" t="str">
        <v>133160</v>
      </c>
      <c r="C3471" s="1">
        <f ca="1"/>
        <v>0</v>
      </c>
    </row>
    <row r="3472" spans="1:3" outlineLevel="1" x14ac:dyDescent="0.25">
      <c r="A3472" s="1" t="str">
        <v/>
      </c>
      <c r="B3472" s="1" t="str">
        <v>133170</v>
      </c>
      <c r="C3472" s="1">
        <f ca="1"/>
        <v>0</v>
      </c>
    </row>
    <row r="3473" spans="1:3" outlineLevel="1" x14ac:dyDescent="0.25">
      <c r="A3473" s="1" t="str">
        <v/>
      </c>
      <c r="B3473" s="1" t="str">
        <v>133310</v>
      </c>
      <c r="C3473" s="1">
        <f ca="1"/>
        <v>0</v>
      </c>
    </row>
    <row r="3474" spans="1:3" outlineLevel="1" x14ac:dyDescent="0.25">
      <c r="A3474" s="1" t="str">
        <v/>
      </c>
      <c r="B3474" s="1" t="str">
        <v>133320</v>
      </c>
      <c r="C3474" s="1">
        <f ca="1"/>
        <v>0</v>
      </c>
    </row>
    <row r="3475" spans="1:3" outlineLevel="1" x14ac:dyDescent="0.25">
      <c r="A3475" s="1" t="str">
        <v/>
      </c>
      <c r="B3475" s="1" t="str">
        <v>133330</v>
      </c>
      <c r="C3475" s="1">
        <f ca="1"/>
        <v>0</v>
      </c>
    </row>
    <row r="3476" spans="1:3" outlineLevel="1" x14ac:dyDescent="0.25">
      <c r="A3476" s="1" t="str">
        <v/>
      </c>
      <c r="B3476" s="1" t="str">
        <v>133340</v>
      </c>
      <c r="C3476" s="1">
        <f ca="1"/>
        <v>0</v>
      </c>
    </row>
    <row r="3477" spans="1:3" outlineLevel="1" x14ac:dyDescent="0.25">
      <c r="A3477" s="1" t="str">
        <v/>
      </c>
      <c r="B3477" s="1" t="str">
        <v>133350</v>
      </c>
      <c r="C3477" s="1">
        <f ca="1"/>
        <v>0</v>
      </c>
    </row>
    <row r="3478" spans="1:3" outlineLevel="1" x14ac:dyDescent="0.25">
      <c r="A3478" s="1" t="str">
        <v/>
      </c>
      <c r="B3478" s="1" t="str">
        <v>133360</v>
      </c>
      <c r="C3478" s="1">
        <f ca="1"/>
        <v>0</v>
      </c>
    </row>
    <row r="3479" spans="1:3" outlineLevel="1" x14ac:dyDescent="0.25"/>
    <row r="3480" spans="1:3" outlineLevel="1" x14ac:dyDescent="0.25"/>
    <row r="3481" spans="1:3" outlineLevel="1" x14ac:dyDescent="0.25"/>
    <row r="3482" spans="1:3" outlineLevel="1" x14ac:dyDescent="0.25"/>
    <row r="3483" spans="1:3" outlineLevel="1" x14ac:dyDescent="0.25"/>
    <row r="3484" spans="1:3" outlineLevel="1" x14ac:dyDescent="0.25"/>
    <row r="3485" spans="1:3" outlineLevel="1" x14ac:dyDescent="0.25"/>
    <row r="3486" spans="1:3" outlineLevel="1" x14ac:dyDescent="0.25"/>
    <row r="3487" spans="1:3" outlineLevel="1" x14ac:dyDescent="0.25"/>
    <row r="3488" spans="1:3" outlineLevel="1" x14ac:dyDescent="0.25"/>
    <row r="3489" outlineLevel="1" x14ac:dyDescent="0.25"/>
    <row r="3490" outlineLevel="1" x14ac:dyDescent="0.25"/>
    <row r="3491" outlineLevel="1" x14ac:dyDescent="0.25"/>
    <row r="3492" outlineLevel="1" x14ac:dyDescent="0.25"/>
    <row r="3493" outlineLevel="1" x14ac:dyDescent="0.25"/>
    <row r="3494" outlineLevel="1" x14ac:dyDescent="0.25"/>
    <row r="3495" outlineLevel="1" x14ac:dyDescent="0.25"/>
    <row r="3496" outlineLevel="1" x14ac:dyDescent="0.25"/>
    <row r="3497" outlineLevel="1" x14ac:dyDescent="0.25"/>
    <row r="3498" outlineLevel="1" x14ac:dyDescent="0.25"/>
    <row r="3499" outlineLevel="1" x14ac:dyDescent="0.25"/>
    <row r="3500" outlineLevel="1" x14ac:dyDescent="0.25"/>
    <row r="3501" outlineLevel="1" x14ac:dyDescent="0.25"/>
    <row r="3502" outlineLevel="1" x14ac:dyDescent="0.25"/>
    <row r="3503" outlineLevel="1" x14ac:dyDescent="0.25"/>
    <row r="3504" outlineLevel="1" x14ac:dyDescent="0.25"/>
    <row r="3505" outlineLevel="1" x14ac:dyDescent="0.25"/>
    <row r="3506" outlineLevel="1" x14ac:dyDescent="0.25"/>
    <row r="3507" outlineLevel="1" x14ac:dyDescent="0.25"/>
    <row r="3508" outlineLevel="1" x14ac:dyDescent="0.25"/>
    <row r="3509" outlineLevel="1" x14ac:dyDescent="0.25"/>
    <row r="3510" outlineLevel="1" x14ac:dyDescent="0.25"/>
    <row r="3511" outlineLevel="1" x14ac:dyDescent="0.25"/>
    <row r="3512" outlineLevel="1" x14ac:dyDescent="0.25"/>
    <row r="3513" outlineLevel="1" x14ac:dyDescent="0.25"/>
    <row r="3514" outlineLevel="1" x14ac:dyDescent="0.25"/>
    <row r="3515" outlineLevel="1" x14ac:dyDescent="0.25"/>
    <row r="3516" outlineLevel="1" x14ac:dyDescent="0.25"/>
    <row r="3517" outlineLevel="1" x14ac:dyDescent="0.25"/>
    <row r="3518" outlineLevel="1" x14ac:dyDescent="0.25"/>
    <row r="3519" outlineLevel="1" x14ac:dyDescent="0.25"/>
    <row r="3520" outlineLevel="1" x14ac:dyDescent="0.25"/>
    <row r="3521" outlineLevel="1" x14ac:dyDescent="0.25"/>
    <row r="3522" outlineLevel="1" x14ac:dyDescent="0.25"/>
    <row r="3523" outlineLevel="1" x14ac:dyDescent="0.25"/>
    <row r="3524" outlineLevel="1" x14ac:dyDescent="0.25"/>
    <row r="3525" outlineLevel="1" x14ac:dyDescent="0.25"/>
    <row r="3526" outlineLevel="1" x14ac:dyDescent="0.25"/>
    <row r="3527" outlineLevel="1" x14ac:dyDescent="0.25"/>
    <row r="3528" outlineLevel="1" x14ac:dyDescent="0.25"/>
    <row r="3529" outlineLevel="1" x14ac:dyDescent="0.25"/>
    <row r="3530" outlineLevel="1" x14ac:dyDescent="0.25"/>
    <row r="3531" outlineLevel="1" x14ac:dyDescent="0.25"/>
    <row r="3532" outlineLevel="1" x14ac:dyDescent="0.25"/>
    <row r="3533" outlineLevel="1" x14ac:dyDescent="0.25"/>
    <row r="3534" outlineLevel="1" x14ac:dyDescent="0.25"/>
    <row r="3535" outlineLevel="1" x14ac:dyDescent="0.25"/>
    <row r="3536" outlineLevel="1" x14ac:dyDescent="0.25"/>
    <row r="3537" outlineLevel="1" x14ac:dyDescent="0.25"/>
    <row r="3538" outlineLevel="1" x14ac:dyDescent="0.25"/>
    <row r="3539" outlineLevel="1" x14ac:dyDescent="0.25"/>
    <row r="3540" outlineLevel="1" x14ac:dyDescent="0.25"/>
    <row r="3541" outlineLevel="1" x14ac:dyDescent="0.25"/>
    <row r="3542" outlineLevel="1" x14ac:dyDescent="0.25"/>
    <row r="3543" outlineLevel="1" x14ac:dyDescent="0.25"/>
    <row r="3544" outlineLevel="1" x14ac:dyDescent="0.25"/>
    <row r="3545" outlineLevel="1" x14ac:dyDescent="0.25"/>
    <row r="3546" outlineLevel="1" x14ac:dyDescent="0.25"/>
    <row r="3547" outlineLevel="1" x14ac:dyDescent="0.25"/>
    <row r="3548" outlineLevel="1" x14ac:dyDescent="0.25"/>
    <row r="3549" outlineLevel="1" x14ac:dyDescent="0.25"/>
    <row r="3550" outlineLevel="1" x14ac:dyDescent="0.25"/>
    <row r="3551" outlineLevel="1" x14ac:dyDescent="0.25"/>
    <row r="3552" outlineLevel="1" x14ac:dyDescent="0.25"/>
    <row r="3553" outlineLevel="1" x14ac:dyDescent="0.25"/>
    <row r="3554" outlineLevel="1" x14ac:dyDescent="0.25"/>
    <row r="3555" outlineLevel="1" x14ac:dyDescent="0.25"/>
    <row r="3556" outlineLevel="1" x14ac:dyDescent="0.25"/>
    <row r="3557" outlineLevel="1" x14ac:dyDescent="0.25"/>
    <row r="3558" outlineLevel="1" x14ac:dyDescent="0.25"/>
    <row r="3559" outlineLevel="1" x14ac:dyDescent="0.25"/>
    <row r="3560" outlineLevel="1" x14ac:dyDescent="0.25"/>
    <row r="3561" outlineLevel="1" x14ac:dyDescent="0.25"/>
    <row r="3562" outlineLevel="1" x14ac:dyDescent="0.25"/>
    <row r="3563" outlineLevel="1" x14ac:dyDescent="0.25"/>
    <row r="3564" outlineLevel="1" x14ac:dyDescent="0.25"/>
    <row r="3565" outlineLevel="1" x14ac:dyDescent="0.25"/>
    <row r="3566" outlineLevel="1" x14ac:dyDescent="0.25"/>
    <row r="3567" outlineLevel="1" x14ac:dyDescent="0.25"/>
    <row r="3568" outlineLevel="1" x14ac:dyDescent="0.25"/>
    <row r="3569" outlineLevel="1" x14ac:dyDescent="0.25"/>
    <row r="3570" outlineLevel="1" x14ac:dyDescent="0.25"/>
    <row r="3571" outlineLevel="1" x14ac:dyDescent="0.25"/>
    <row r="3572" outlineLevel="1" x14ac:dyDescent="0.25"/>
    <row r="3573" outlineLevel="1" x14ac:dyDescent="0.25"/>
    <row r="3574" outlineLevel="1" x14ac:dyDescent="0.25"/>
    <row r="3575" outlineLevel="1" x14ac:dyDescent="0.25"/>
    <row r="3576" outlineLevel="1" x14ac:dyDescent="0.25"/>
    <row r="3577" outlineLevel="1" x14ac:dyDescent="0.25"/>
    <row r="3578" outlineLevel="1" x14ac:dyDescent="0.25"/>
    <row r="3579" outlineLevel="1" x14ac:dyDescent="0.25"/>
    <row r="3580" outlineLevel="1" x14ac:dyDescent="0.25"/>
    <row r="3581" outlineLevel="1" x14ac:dyDescent="0.25"/>
    <row r="3582" outlineLevel="1" x14ac:dyDescent="0.25"/>
    <row r="3583" outlineLevel="1" x14ac:dyDescent="0.25"/>
    <row r="3584" outlineLevel="1" x14ac:dyDescent="0.25"/>
    <row r="3585" outlineLevel="1" x14ac:dyDescent="0.25"/>
    <row r="3586" outlineLevel="1" x14ac:dyDescent="0.25"/>
    <row r="3587" outlineLevel="1" x14ac:dyDescent="0.25"/>
    <row r="3588" outlineLevel="1" x14ac:dyDescent="0.25"/>
    <row r="3589" outlineLevel="1" x14ac:dyDescent="0.25"/>
    <row r="3590" outlineLevel="1" x14ac:dyDescent="0.25"/>
    <row r="3591" outlineLevel="1" x14ac:dyDescent="0.25"/>
    <row r="3592" outlineLevel="1" x14ac:dyDescent="0.25"/>
    <row r="3593" outlineLevel="1" x14ac:dyDescent="0.25"/>
    <row r="3594" outlineLevel="1" x14ac:dyDescent="0.25"/>
    <row r="3595" outlineLevel="1" x14ac:dyDescent="0.25"/>
    <row r="3596" outlineLevel="1" x14ac:dyDescent="0.25"/>
    <row r="3597" outlineLevel="1" x14ac:dyDescent="0.25"/>
    <row r="3598" outlineLevel="1" x14ac:dyDescent="0.25"/>
    <row r="3599" outlineLevel="1" x14ac:dyDescent="0.25"/>
    <row r="3600" ht="15.75" outlineLevel="1" thickBot="1" x14ac:dyDescent="0.3"/>
    <row r="3601" spans="1:4" ht="15.75" thickTop="1" x14ac:dyDescent="0.25">
      <c r="A3601" s="68" t="str" cm="1">
        <f t="array" ref="A3601:A3678">IF(_xlfn.ANCHORARRAY(B3601)&lt;&gt;"",IFERROR(INDEX(used_companies,$D3601),""))</f>
        <v/>
      </c>
      <c r="B3601" s="68" t="str" cm="1">
        <f t="array" ref="B3601:B3678">used_accounts</f>
        <v>100110</v>
      </c>
      <c r="C3601" s="68" cm="1">
        <f t="array" aca="1" ref="C3601:C3678" ca="1">IF(_xlfn.ANCHORARRAY($A3601)&lt;&gt;"",SUMIFS(OFFSET(Corrections!$A$8:$A$1164,,MATCH(_xlfn.ANCHORARRAY($A3601),Corrections!$A$5:$AT$5,0)-1),Corrections!$B$8:$B$1164,VALUE(LEFT(_xlfn.ANCHORARRAY($B3601),3)),Corrections!$C$8:$C$1164,VALUE(RIGHT(_xlfn.ANCHORARRAY($B3601),3)),Corrections!$A$8:$A$1164,"X"),0)</f>
        <v>0</v>
      </c>
      <c r="D3601" s="67">
        <v>19</v>
      </c>
    </row>
    <row r="3602" spans="1:4" outlineLevel="1" x14ac:dyDescent="0.25">
      <c r="A3602" s="1" t="str">
        <v/>
      </c>
      <c r="B3602" s="1" t="str">
        <v>100120</v>
      </c>
      <c r="C3602" s="1">
        <f ca="1"/>
        <v>0</v>
      </c>
    </row>
    <row r="3603" spans="1:4" outlineLevel="1" x14ac:dyDescent="0.25">
      <c r="A3603" s="1" t="str">
        <v/>
      </c>
      <c r="B3603" s="1" t="str">
        <v>100130</v>
      </c>
      <c r="C3603" s="1">
        <f ca="1"/>
        <v>0</v>
      </c>
    </row>
    <row r="3604" spans="1:4" outlineLevel="1" x14ac:dyDescent="0.25">
      <c r="A3604" s="1" t="str">
        <v/>
      </c>
      <c r="B3604" s="1" t="str">
        <v>100140</v>
      </c>
      <c r="C3604" s="1">
        <f ca="1"/>
        <v>0</v>
      </c>
    </row>
    <row r="3605" spans="1:4" outlineLevel="1" x14ac:dyDescent="0.25">
      <c r="A3605" s="1" t="str">
        <v/>
      </c>
      <c r="B3605" s="1" t="str">
        <v>100150</v>
      </c>
      <c r="C3605" s="1">
        <f ca="1"/>
        <v>0</v>
      </c>
    </row>
    <row r="3606" spans="1:4" outlineLevel="1" x14ac:dyDescent="0.25">
      <c r="A3606" s="1" t="str">
        <v/>
      </c>
      <c r="B3606" s="1" t="str">
        <v>100160</v>
      </c>
      <c r="C3606" s="1">
        <f ca="1"/>
        <v>0</v>
      </c>
    </row>
    <row r="3607" spans="1:4" outlineLevel="1" x14ac:dyDescent="0.25">
      <c r="A3607" s="1" t="str">
        <v/>
      </c>
      <c r="B3607" s="1" t="str">
        <v>100170</v>
      </c>
      <c r="C3607" s="1">
        <f ca="1"/>
        <v>0</v>
      </c>
    </row>
    <row r="3608" spans="1:4" outlineLevel="1" x14ac:dyDescent="0.25">
      <c r="A3608" s="1" t="str">
        <v/>
      </c>
      <c r="B3608" s="1" t="str">
        <v>100310</v>
      </c>
      <c r="C3608" s="1">
        <f ca="1"/>
        <v>0</v>
      </c>
    </row>
    <row r="3609" spans="1:4" outlineLevel="1" x14ac:dyDescent="0.25">
      <c r="A3609" s="1" t="str">
        <v/>
      </c>
      <c r="B3609" s="1" t="str">
        <v>100320</v>
      </c>
      <c r="C3609" s="1">
        <f ca="1"/>
        <v>0</v>
      </c>
    </row>
    <row r="3610" spans="1:4" outlineLevel="1" x14ac:dyDescent="0.25">
      <c r="A3610" s="1" t="str">
        <v/>
      </c>
      <c r="B3610" s="1" t="str">
        <v>100330</v>
      </c>
      <c r="C3610" s="1">
        <f ca="1"/>
        <v>0</v>
      </c>
    </row>
    <row r="3611" spans="1:4" outlineLevel="1" x14ac:dyDescent="0.25">
      <c r="A3611" s="1" t="str">
        <v/>
      </c>
      <c r="B3611" s="1" t="str">
        <v>100340</v>
      </c>
      <c r="C3611" s="1">
        <f ca="1"/>
        <v>0</v>
      </c>
    </row>
    <row r="3612" spans="1:4" outlineLevel="1" x14ac:dyDescent="0.25">
      <c r="A3612" s="1" t="str">
        <v/>
      </c>
      <c r="B3612" s="1" t="str">
        <v>100350</v>
      </c>
      <c r="C3612" s="1">
        <f ca="1"/>
        <v>0</v>
      </c>
    </row>
    <row r="3613" spans="1:4" outlineLevel="1" x14ac:dyDescent="0.25">
      <c r="A3613" s="1" t="str">
        <v/>
      </c>
      <c r="B3613" s="1" t="str">
        <v>100360</v>
      </c>
      <c r="C3613" s="1">
        <f ca="1"/>
        <v>0</v>
      </c>
    </row>
    <row r="3614" spans="1:4" outlineLevel="1" x14ac:dyDescent="0.25">
      <c r="A3614" s="1" t="str">
        <v/>
      </c>
      <c r="B3614" s="1" t="str">
        <v>110110</v>
      </c>
      <c r="C3614" s="1">
        <f ca="1"/>
        <v>0</v>
      </c>
    </row>
    <row r="3615" spans="1:4" outlineLevel="1" x14ac:dyDescent="0.25">
      <c r="A3615" s="1" t="str">
        <v/>
      </c>
      <c r="B3615" s="1" t="str">
        <v>110120</v>
      </c>
      <c r="C3615" s="1">
        <f ca="1"/>
        <v>0</v>
      </c>
    </row>
    <row r="3616" spans="1:4" outlineLevel="1" x14ac:dyDescent="0.25">
      <c r="A3616" s="1" t="str">
        <v/>
      </c>
      <c r="B3616" s="1" t="str">
        <v>110130</v>
      </c>
      <c r="C3616" s="1">
        <f ca="1"/>
        <v>0</v>
      </c>
    </row>
    <row r="3617" spans="1:3" outlineLevel="1" x14ac:dyDescent="0.25">
      <c r="A3617" s="1" t="str">
        <v/>
      </c>
      <c r="B3617" s="1" t="str">
        <v>110140</v>
      </c>
      <c r="C3617" s="1">
        <f ca="1"/>
        <v>0</v>
      </c>
    </row>
    <row r="3618" spans="1:3" outlineLevel="1" x14ac:dyDescent="0.25">
      <c r="A3618" s="1" t="str">
        <v/>
      </c>
      <c r="B3618" s="1" t="str">
        <v>110150</v>
      </c>
      <c r="C3618" s="1">
        <f ca="1"/>
        <v>0</v>
      </c>
    </row>
    <row r="3619" spans="1:3" outlineLevel="1" x14ac:dyDescent="0.25">
      <c r="A3619" s="1" t="str">
        <v/>
      </c>
      <c r="B3619" s="1" t="str">
        <v>110160</v>
      </c>
      <c r="C3619" s="1">
        <f ca="1"/>
        <v>0</v>
      </c>
    </row>
    <row r="3620" spans="1:3" outlineLevel="1" x14ac:dyDescent="0.25">
      <c r="A3620" s="1" t="str">
        <v/>
      </c>
      <c r="B3620" s="1" t="str">
        <v>110170</v>
      </c>
      <c r="C3620" s="1">
        <f ca="1"/>
        <v>0</v>
      </c>
    </row>
    <row r="3621" spans="1:3" outlineLevel="1" x14ac:dyDescent="0.25">
      <c r="A3621" s="1" t="str">
        <v/>
      </c>
      <c r="B3621" s="1" t="str">
        <v>110310</v>
      </c>
      <c r="C3621" s="1">
        <f ca="1"/>
        <v>0</v>
      </c>
    </row>
    <row r="3622" spans="1:3" outlineLevel="1" x14ac:dyDescent="0.25">
      <c r="A3622" s="1" t="str">
        <v/>
      </c>
      <c r="B3622" s="1" t="str">
        <v>110320</v>
      </c>
      <c r="C3622" s="1">
        <f ca="1"/>
        <v>0</v>
      </c>
    </row>
    <row r="3623" spans="1:3" outlineLevel="1" x14ac:dyDescent="0.25">
      <c r="A3623" s="1" t="str">
        <v/>
      </c>
      <c r="B3623" s="1" t="str">
        <v>110330</v>
      </c>
      <c r="C3623" s="1">
        <f ca="1"/>
        <v>0</v>
      </c>
    </row>
    <row r="3624" spans="1:3" outlineLevel="1" x14ac:dyDescent="0.25">
      <c r="A3624" s="1" t="str">
        <v/>
      </c>
      <c r="B3624" s="1" t="str">
        <v>110340</v>
      </c>
      <c r="C3624" s="1">
        <f ca="1"/>
        <v>0</v>
      </c>
    </row>
    <row r="3625" spans="1:3" outlineLevel="1" x14ac:dyDescent="0.25">
      <c r="A3625" s="1" t="str">
        <v/>
      </c>
      <c r="B3625" s="1" t="str">
        <v>110350</v>
      </c>
      <c r="C3625" s="1">
        <f ca="1"/>
        <v>0</v>
      </c>
    </row>
    <row r="3626" spans="1:3" outlineLevel="1" x14ac:dyDescent="0.25">
      <c r="A3626" s="1" t="str">
        <v/>
      </c>
      <c r="B3626" s="1" t="str">
        <v>110360</v>
      </c>
      <c r="C3626" s="1">
        <f ca="1"/>
        <v>0</v>
      </c>
    </row>
    <row r="3627" spans="1:3" outlineLevel="1" x14ac:dyDescent="0.25">
      <c r="A3627" s="1" t="str">
        <v/>
      </c>
      <c r="B3627" s="1" t="str">
        <v>112110</v>
      </c>
      <c r="C3627" s="1">
        <f ca="1"/>
        <v>0</v>
      </c>
    </row>
    <row r="3628" spans="1:3" outlineLevel="1" x14ac:dyDescent="0.25">
      <c r="A3628" s="1" t="str">
        <v/>
      </c>
      <c r="B3628" s="1" t="str">
        <v>112120</v>
      </c>
      <c r="C3628" s="1">
        <f ca="1"/>
        <v>0</v>
      </c>
    </row>
    <row r="3629" spans="1:3" outlineLevel="1" x14ac:dyDescent="0.25">
      <c r="A3629" s="1" t="str">
        <v/>
      </c>
      <c r="B3629" s="1" t="str">
        <v>112130</v>
      </c>
      <c r="C3629" s="1">
        <f ca="1"/>
        <v>0</v>
      </c>
    </row>
    <row r="3630" spans="1:3" outlineLevel="1" x14ac:dyDescent="0.25">
      <c r="A3630" s="1" t="str">
        <v/>
      </c>
      <c r="B3630" s="1" t="str">
        <v>112140</v>
      </c>
      <c r="C3630" s="1">
        <f ca="1"/>
        <v>0</v>
      </c>
    </row>
    <row r="3631" spans="1:3" outlineLevel="1" x14ac:dyDescent="0.25">
      <c r="A3631" s="1" t="str">
        <v/>
      </c>
      <c r="B3631" s="1" t="str">
        <v>112150</v>
      </c>
      <c r="C3631" s="1">
        <f ca="1"/>
        <v>0</v>
      </c>
    </row>
    <row r="3632" spans="1:3" outlineLevel="1" x14ac:dyDescent="0.25">
      <c r="A3632" s="1" t="str">
        <v/>
      </c>
      <c r="B3632" s="1" t="str">
        <v>112160</v>
      </c>
      <c r="C3632" s="1">
        <f ca="1"/>
        <v>0</v>
      </c>
    </row>
    <row r="3633" spans="1:3" outlineLevel="1" x14ac:dyDescent="0.25">
      <c r="A3633" s="1" t="str">
        <v/>
      </c>
      <c r="B3633" s="1" t="str">
        <v>112170</v>
      </c>
      <c r="C3633" s="1">
        <f ca="1"/>
        <v>0</v>
      </c>
    </row>
    <row r="3634" spans="1:3" outlineLevel="1" x14ac:dyDescent="0.25">
      <c r="A3634" s="1" t="str">
        <v/>
      </c>
      <c r="B3634" s="1" t="str">
        <v>112310</v>
      </c>
      <c r="C3634" s="1">
        <f ca="1"/>
        <v>0</v>
      </c>
    </row>
    <row r="3635" spans="1:3" outlineLevel="1" x14ac:dyDescent="0.25">
      <c r="A3635" s="1" t="str">
        <v/>
      </c>
      <c r="B3635" s="1" t="str">
        <v>112320</v>
      </c>
      <c r="C3635" s="1">
        <f ca="1"/>
        <v>0</v>
      </c>
    </row>
    <row r="3636" spans="1:3" outlineLevel="1" x14ac:dyDescent="0.25">
      <c r="A3636" s="1" t="str">
        <v/>
      </c>
      <c r="B3636" s="1" t="str">
        <v>112330</v>
      </c>
      <c r="C3636" s="1">
        <f ca="1"/>
        <v>0</v>
      </c>
    </row>
    <row r="3637" spans="1:3" outlineLevel="1" x14ac:dyDescent="0.25">
      <c r="A3637" s="1" t="str">
        <v/>
      </c>
      <c r="B3637" s="1" t="str">
        <v>112340</v>
      </c>
      <c r="C3637" s="1">
        <f ca="1"/>
        <v>0</v>
      </c>
    </row>
    <row r="3638" spans="1:3" outlineLevel="1" x14ac:dyDescent="0.25">
      <c r="A3638" s="1" t="str">
        <v/>
      </c>
      <c r="B3638" s="1" t="str">
        <v>112350</v>
      </c>
      <c r="C3638" s="1">
        <f ca="1"/>
        <v>0</v>
      </c>
    </row>
    <row r="3639" spans="1:3" outlineLevel="1" x14ac:dyDescent="0.25">
      <c r="A3639" s="1" t="str">
        <v/>
      </c>
      <c r="B3639" s="1" t="str">
        <v>112360</v>
      </c>
      <c r="C3639" s="1">
        <f ca="1"/>
        <v>0</v>
      </c>
    </row>
    <row r="3640" spans="1:3" outlineLevel="1" x14ac:dyDescent="0.25">
      <c r="A3640" s="1" t="str">
        <v/>
      </c>
      <c r="B3640" s="1" t="str">
        <v>130110</v>
      </c>
      <c r="C3640" s="1">
        <f ca="1"/>
        <v>0</v>
      </c>
    </row>
    <row r="3641" spans="1:3" outlineLevel="1" x14ac:dyDescent="0.25">
      <c r="A3641" s="1" t="str">
        <v/>
      </c>
      <c r="B3641" s="1" t="str">
        <v>130120</v>
      </c>
      <c r="C3641" s="1">
        <f ca="1"/>
        <v>0</v>
      </c>
    </row>
    <row r="3642" spans="1:3" outlineLevel="1" x14ac:dyDescent="0.25">
      <c r="A3642" s="1" t="str">
        <v/>
      </c>
      <c r="B3642" s="1" t="str">
        <v>130130</v>
      </c>
      <c r="C3642" s="1">
        <f ca="1"/>
        <v>0</v>
      </c>
    </row>
    <row r="3643" spans="1:3" outlineLevel="1" x14ac:dyDescent="0.25">
      <c r="A3643" s="1" t="str">
        <v/>
      </c>
      <c r="B3643" s="1" t="str">
        <v>130140</v>
      </c>
      <c r="C3643" s="1">
        <f ca="1"/>
        <v>0</v>
      </c>
    </row>
    <row r="3644" spans="1:3" outlineLevel="1" x14ac:dyDescent="0.25">
      <c r="A3644" s="1" t="str">
        <v/>
      </c>
      <c r="B3644" s="1" t="str">
        <v>130150</v>
      </c>
      <c r="C3644" s="1">
        <f ca="1"/>
        <v>0</v>
      </c>
    </row>
    <row r="3645" spans="1:3" outlineLevel="1" x14ac:dyDescent="0.25">
      <c r="A3645" s="1" t="str">
        <v/>
      </c>
      <c r="B3645" s="1" t="str">
        <v>130160</v>
      </c>
      <c r="C3645" s="1">
        <f ca="1"/>
        <v>0</v>
      </c>
    </row>
    <row r="3646" spans="1:3" outlineLevel="1" x14ac:dyDescent="0.25">
      <c r="A3646" s="1" t="str">
        <v/>
      </c>
      <c r="B3646" s="1" t="str">
        <v>130170</v>
      </c>
      <c r="C3646" s="1">
        <f ca="1"/>
        <v>0</v>
      </c>
    </row>
    <row r="3647" spans="1:3" outlineLevel="1" x14ac:dyDescent="0.25">
      <c r="A3647" s="1" t="str">
        <v/>
      </c>
      <c r="B3647" s="1" t="str">
        <v>130310</v>
      </c>
      <c r="C3647" s="1">
        <f ca="1"/>
        <v>0</v>
      </c>
    </row>
    <row r="3648" spans="1:3" outlineLevel="1" x14ac:dyDescent="0.25">
      <c r="A3648" s="1" t="str">
        <v/>
      </c>
      <c r="B3648" s="1" t="str">
        <v>130320</v>
      </c>
      <c r="C3648" s="1">
        <f ca="1"/>
        <v>0</v>
      </c>
    </row>
    <row r="3649" spans="1:3" outlineLevel="1" x14ac:dyDescent="0.25">
      <c r="A3649" s="1" t="str">
        <v/>
      </c>
      <c r="B3649" s="1" t="str">
        <v>130330</v>
      </c>
      <c r="C3649" s="1">
        <f ca="1"/>
        <v>0</v>
      </c>
    </row>
    <row r="3650" spans="1:3" outlineLevel="1" x14ac:dyDescent="0.25">
      <c r="A3650" s="1" t="str">
        <v/>
      </c>
      <c r="B3650" s="1" t="str">
        <v>130340</v>
      </c>
      <c r="C3650" s="1">
        <f ca="1"/>
        <v>0</v>
      </c>
    </row>
    <row r="3651" spans="1:3" outlineLevel="1" x14ac:dyDescent="0.25">
      <c r="A3651" s="1" t="str">
        <v/>
      </c>
      <c r="B3651" s="1" t="str">
        <v>130350</v>
      </c>
      <c r="C3651" s="1">
        <f ca="1"/>
        <v>0</v>
      </c>
    </row>
    <row r="3652" spans="1:3" outlineLevel="1" x14ac:dyDescent="0.25">
      <c r="A3652" s="1" t="str">
        <v/>
      </c>
      <c r="B3652" s="1" t="str">
        <v>130360</v>
      </c>
      <c r="C3652" s="1">
        <f ca="1"/>
        <v>0</v>
      </c>
    </row>
    <row r="3653" spans="1:3" outlineLevel="1" x14ac:dyDescent="0.25">
      <c r="A3653" s="1" t="str">
        <v/>
      </c>
      <c r="B3653" s="1" t="str">
        <v>132110</v>
      </c>
      <c r="C3653" s="1">
        <f ca="1"/>
        <v>0</v>
      </c>
    </row>
    <row r="3654" spans="1:3" outlineLevel="1" x14ac:dyDescent="0.25">
      <c r="A3654" s="1" t="str">
        <v/>
      </c>
      <c r="B3654" s="1" t="str">
        <v>132120</v>
      </c>
      <c r="C3654" s="1">
        <f ca="1"/>
        <v>0</v>
      </c>
    </row>
    <row r="3655" spans="1:3" outlineLevel="1" x14ac:dyDescent="0.25">
      <c r="A3655" s="1" t="str">
        <v/>
      </c>
      <c r="B3655" s="1" t="str">
        <v>132130</v>
      </c>
      <c r="C3655" s="1">
        <f ca="1"/>
        <v>0</v>
      </c>
    </row>
    <row r="3656" spans="1:3" outlineLevel="1" x14ac:dyDescent="0.25">
      <c r="A3656" s="1" t="str">
        <v/>
      </c>
      <c r="B3656" s="1" t="str">
        <v>132140</v>
      </c>
      <c r="C3656" s="1">
        <f ca="1"/>
        <v>0</v>
      </c>
    </row>
    <row r="3657" spans="1:3" outlineLevel="1" x14ac:dyDescent="0.25">
      <c r="A3657" s="1" t="str">
        <v/>
      </c>
      <c r="B3657" s="1" t="str">
        <v>132150</v>
      </c>
      <c r="C3657" s="1">
        <f ca="1"/>
        <v>0</v>
      </c>
    </row>
    <row r="3658" spans="1:3" outlineLevel="1" x14ac:dyDescent="0.25">
      <c r="A3658" s="1" t="str">
        <v/>
      </c>
      <c r="B3658" s="1" t="str">
        <v>132160</v>
      </c>
      <c r="C3658" s="1">
        <f ca="1"/>
        <v>0</v>
      </c>
    </row>
    <row r="3659" spans="1:3" outlineLevel="1" x14ac:dyDescent="0.25">
      <c r="A3659" s="1" t="str">
        <v/>
      </c>
      <c r="B3659" s="1" t="str">
        <v>132170</v>
      </c>
      <c r="C3659" s="1">
        <f ca="1"/>
        <v>0</v>
      </c>
    </row>
    <row r="3660" spans="1:3" outlineLevel="1" x14ac:dyDescent="0.25">
      <c r="A3660" s="1" t="str">
        <v/>
      </c>
      <c r="B3660" s="1" t="str">
        <v>132310</v>
      </c>
      <c r="C3660" s="1">
        <f ca="1"/>
        <v>0</v>
      </c>
    </row>
    <row r="3661" spans="1:3" outlineLevel="1" x14ac:dyDescent="0.25">
      <c r="A3661" s="1" t="str">
        <v/>
      </c>
      <c r="B3661" s="1" t="str">
        <v>132320</v>
      </c>
      <c r="C3661" s="1">
        <f ca="1"/>
        <v>0</v>
      </c>
    </row>
    <row r="3662" spans="1:3" outlineLevel="1" x14ac:dyDescent="0.25">
      <c r="A3662" s="1" t="str">
        <v/>
      </c>
      <c r="B3662" s="1" t="str">
        <v>132330</v>
      </c>
      <c r="C3662" s="1">
        <f ca="1"/>
        <v>0</v>
      </c>
    </row>
    <row r="3663" spans="1:3" outlineLevel="1" x14ac:dyDescent="0.25">
      <c r="A3663" s="1" t="str">
        <v/>
      </c>
      <c r="B3663" s="1" t="str">
        <v>132340</v>
      </c>
      <c r="C3663" s="1">
        <f ca="1"/>
        <v>0</v>
      </c>
    </row>
    <row r="3664" spans="1:3" outlineLevel="1" x14ac:dyDescent="0.25">
      <c r="A3664" s="1" t="str">
        <v/>
      </c>
      <c r="B3664" s="1" t="str">
        <v>132350</v>
      </c>
      <c r="C3664" s="1">
        <f ca="1"/>
        <v>0</v>
      </c>
    </row>
    <row r="3665" spans="1:3" outlineLevel="1" x14ac:dyDescent="0.25">
      <c r="A3665" s="1" t="str">
        <v/>
      </c>
      <c r="B3665" s="1" t="str">
        <v>132360</v>
      </c>
      <c r="C3665" s="1">
        <f ca="1"/>
        <v>0</v>
      </c>
    </row>
    <row r="3666" spans="1:3" outlineLevel="1" x14ac:dyDescent="0.25">
      <c r="A3666" s="1" t="str">
        <v/>
      </c>
      <c r="B3666" s="1" t="str">
        <v>133110</v>
      </c>
      <c r="C3666" s="1">
        <f ca="1"/>
        <v>0</v>
      </c>
    </row>
    <row r="3667" spans="1:3" outlineLevel="1" x14ac:dyDescent="0.25">
      <c r="A3667" s="1" t="str">
        <v/>
      </c>
      <c r="B3667" s="1" t="str">
        <v>133120</v>
      </c>
      <c r="C3667" s="1">
        <f ca="1"/>
        <v>0</v>
      </c>
    </row>
    <row r="3668" spans="1:3" outlineLevel="1" x14ac:dyDescent="0.25">
      <c r="A3668" s="1" t="str">
        <v/>
      </c>
      <c r="B3668" s="1" t="str">
        <v>133130</v>
      </c>
      <c r="C3668" s="1">
        <f ca="1"/>
        <v>0</v>
      </c>
    </row>
    <row r="3669" spans="1:3" outlineLevel="1" x14ac:dyDescent="0.25">
      <c r="A3669" s="1" t="str">
        <v/>
      </c>
      <c r="B3669" s="1" t="str">
        <v>133140</v>
      </c>
      <c r="C3669" s="1">
        <f ca="1"/>
        <v>0</v>
      </c>
    </row>
    <row r="3670" spans="1:3" outlineLevel="1" x14ac:dyDescent="0.25">
      <c r="A3670" s="1" t="str">
        <v/>
      </c>
      <c r="B3670" s="1" t="str">
        <v>133150</v>
      </c>
      <c r="C3670" s="1">
        <f ca="1"/>
        <v>0</v>
      </c>
    </row>
    <row r="3671" spans="1:3" outlineLevel="1" x14ac:dyDescent="0.25">
      <c r="A3671" s="1" t="str">
        <v/>
      </c>
      <c r="B3671" s="1" t="str">
        <v>133160</v>
      </c>
      <c r="C3671" s="1">
        <f ca="1"/>
        <v>0</v>
      </c>
    </row>
    <row r="3672" spans="1:3" outlineLevel="1" x14ac:dyDescent="0.25">
      <c r="A3672" s="1" t="str">
        <v/>
      </c>
      <c r="B3672" s="1" t="str">
        <v>133170</v>
      </c>
      <c r="C3672" s="1">
        <f ca="1"/>
        <v>0</v>
      </c>
    </row>
    <row r="3673" spans="1:3" outlineLevel="1" x14ac:dyDescent="0.25">
      <c r="A3673" s="1" t="str">
        <v/>
      </c>
      <c r="B3673" s="1" t="str">
        <v>133310</v>
      </c>
      <c r="C3673" s="1">
        <f ca="1"/>
        <v>0</v>
      </c>
    </row>
    <row r="3674" spans="1:3" outlineLevel="1" x14ac:dyDescent="0.25">
      <c r="A3674" s="1" t="str">
        <v/>
      </c>
      <c r="B3674" s="1" t="str">
        <v>133320</v>
      </c>
      <c r="C3674" s="1">
        <f ca="1"/>
        <v>0</v>
      </c>
    </row>
    <row r="3675" spans="1:3" outlineLevel="1" x14ac:dyDescent="0.25">
      <c r="A3675" s="1" t="str">
        <v/>
      </c>
      <c r="B3675" s="1" t="str">
        <v>133330</v>
      </c>
      <c r="C3675" s="1">
        <f ca="1"/>
        <v>0</v>
      </c>
    </row>
    <row r="3676" spans="1:3" outlineLevel="1" x14ac:dyDescent="0.25">
      <c r="A3676" s="1" t="str">
        <v/>
      </c>
      <c r="B3676" s="1" t="str">
        <v>133340</v>
      </c>
      <c r="C3676" s="1">
        <f ca="1"/>
        <v>0</v>
      </c>
    </row>
    <row r="3677" spans="1:3" outlineLevel="1" x14ac:dyDescent="0.25">
      <c r="A3677" s="1" t="str">
        <v/>
      </c>
      <c r="B3677" s="1" t="str">
        <v>133350</v>
      </c>
      <c r="C3677" s="1">
        <f ca="1"/>
        <v>0</v>
      </c>
    </row>
    <row r="3678" spans="1:3" outlineLevel="1" x14ac:dyDescent="0.25">
      <c r="A3678" s="1" t="str">
        <v/>
      </c>
      <c r="B3678" s="1" t="str">
        <v>133360</v>
      </c>
      <c r="C3678" s="1">
        <f ca="1"/>
        <v>0</v>
      </c>
    </row>
    <row r="3679" spans="1:3" outlineLevel="1" x14ac:dyDescent="0.25"/>
    <row r="3680" spans="1:3" outlineLevel="1" x14ac:dyDescent="0.25"/>
    <row r="3681" outlineLevel="1" x14ac:dyDescent="0.25"/>
    <row r="3682" outlineLevel="1" x14ac:dyDescent="0.25"/>
    <row r="3683" outlineLevel="1" x14ac:dyDescent="0.25"/>
    <row r="3684" outlineLevel="1" x14ac:dyDescent="0.25"/>
    <row r="3685" outlineLevel="1" x14ac:dyDescent="0.25"/>
    <row r="3686" outlineLevel="1" x14ac:dyDescent="0.25"/>
    <row r="3687" outlineLevel="1" x14ac:dyDescent="0.25"/>
    <row r="3688" outlineLevel="1" x14ac:dyDescent="0.25"/>
    <row r="3689" outlineLevel="1" x14ac:dyDescent="0.25"/>
    <row r="3690" outlineLevel="1" x14ac:dyDescent="0.25"/>
    <row r="3691" outlineLevel="1" x14ac:dyDescent="0.25"/>
    <row r="3692" outlineLevel="1" x14ac:dyDescent="0.25"/>
    <row r="3693" outlineLevel="1" x14ac:dyDescent="0.25"/>
    <row r="3694" outlineLevel="1" x14ac:dyDescent="0.25"/>
    <row r="3695" outlineLevel="1" x14ac:dyDescent="0.25"/>
    <row r="3696" outlineLevel="1" x14ac:dyDescent="0.25"/>
    <row r="3697" outlineLevel="1" x14ac:dyDescent="0.25"/>
    <row r="3698" outlineLevel="1" x14ac:dyDescent="0.25"/>
    <row r="3699" outlineLevel="1" x14ac:dyDescent="0.25"/>
    <row r="3700" outlineLevel="1" x14ac:dyDescent="0.25"/>
    <row r="3701" outlineLevel="1" x14ac:dyDescent="0.25"/>
    <row r="3702" outlineLevel="1" x14ac:dyDescent="0.25"/>
    <row r="3703" outlineLevel="1" x14ac:dyDescent="0.25"/>
    <row r="3704" outlineLevel="1" x14ac:dyDescent="0.25"/>
    <row r="3705" outlineLevel="1" x14ac:dyDescent="0.25"/>
    <row r="3706" outlineLevel="1" x14ac:dyDescent="0.25"/>
    <row r="3707" outlineLevel="1" x14ac:dyDescent="0.25"/>
    <row r="3708" outlineLevel="1" x14ac:dyDescent="0.25"/>
    <row r="3709" outlineLevel="1" x14ac:dyDescent="0.25"/>
    <row r="3710" outlineLevel="1" x14ac:dyDescent="0.25"/>
    <row r="3711" outlineLevel="1" x14ac:dyDescent="0.25"/>
    <row r="3712" outlineLevel="1" x14ac:dyDescent="0.25"/>
    <row r="3713" outlineLevel="1" x14ac:dyDescent="0.25"/>
    <row r="3714" outlineLevel="1" x14ac:dyDescent="0.25"/>
    <row r="3715" outlineLevel="1" x14ac:dyDescent="0.25"/>
    <row r="3716" outlineLevel="1" x14ac:dyDescent="0.25"/>
    <row r="3717" outlineLevel="1" x14ac:dyDescent="0.25"/>
    <row r="3718" outlineLevel="1" x14ac:dyDescent="0.25"/>
    <row r="3719" outlineLevel="1" x14ac:dyDescent="0.25"/>
    <row r="3720" outlineLevel="1" x14ac:dyDescent="0.25"/>
    <row r="3721" outlineLevel="1" x14ac:dyDescent="0.25"/>
    <row r="3722" outlineLevel="1" x14ac:dyDescent="0.25"/>
    <row r="3723" outlineLevel="1" x14ac:dyDescent="0.25"/>
    <row r="3724" outlineLevel="1" x14ac:dyDescent="0.25"/>
    <row r="3725" outlineLevel="1" x14ac:dyDescent="0.25"/>
    <row r="3726" outlineLevel="1" x14ac:dyDescent="0.25"/>
    <row r="3727" outlineLevel="1" x14ac:dyDescent="0.25"/>
    <row r="3728" outlineLevel="1" x14ac:dyDescent="0.25"/>
    <row r="3729" outlineLevel="1" x14ac:dyDescent="0.25"/>
    <row r="3730" outlineLevel="1" x14ac:dyDescent="0.25"/>
    <row r="3731" outlineLevel="1" x14ac:dyDescent="0.25"/>
    <row r="3732" outlineLevel="1" x14ac:dyDescent="0.25"/>
    <row r="3733" outlineLevel="1" x14ac:dyDescent="0.25"/>
    <row r="3734" outlineLevel="1" x14ac:dyDescent="0.25"/>
    <row r="3735" outlineLevel="1" x14ac:dyDescent="0.25"/>
    <row r="3736" outlineLevel="1" x14ac:dyDescent="0.25"/>
    <row r="3737" outlineLevel="1" x14ac:dyDescent="0.25"/>
    <row r="3738" outlineLevel="1" x14ac:dyDescent="0.25"/>
    <row r="3739" outlineLevel="1" x14ac:dyDescent="0.25"/>
    <row r="3740" outlineLevel="1" x14ac:dyDescent="0.25"/>
    <row r="3741" outlineLevel="1" x14ac:dyDescent="0.25"/>
    <row r="3742" outlineLevel="1" x14ac:dyDescent="0.25"/>
    <row r="3743" outlineLevel="1" x14ac:dyDescent="0.25"/>
    <row r="3744" outlineLevel="1" x14ac:dyDescent="0.25"/>
    <row r="3745" outlineLevel="1" x14ac:dyDescent="0.25"/>
    <row r="3746" outlineLevel="1" x14ac:dyDescent="0.25"/>
    <row r="3747" outlineLevel="1" x14ac:dyDescent="0.25"/>
    <row r="3748" outlineLevel="1" x14ac:dyDescent="0.25"/>
    <row r="3749" outlineLevel="1" x14ac:dyDescent="0.25"/>
    <row r="3750" outlineLevel="1" x14ac:dyDescent="0.25"/>
    <row r="3751" outlineLevel="1" x14ac:dyDescent="0.25"/>
    <row r="3752" outlineLevel="1" x14ac:dyDescent="0.25"/>
    <row r="3753" outlineLevel="1" x14ac:dyDescent="0.25"/>
    <row r="3754" outlineLevel="1" x14ac:dyDescent="0.25"/>
    <row r="3755" outlineLevel="1" x14ac:dyDescent="0.25"/>
    <row r="3756" outlineLevel="1" x14ac:dyDescent="0.25"/>
    <row r="3757" outlineLevel="1" x14ac:dyDescent="0.25"/>
    <row r="3758" outlineLevel="1" x14ac:dyDescent="0.25"/>
    <row r="3759" outlineLevel="1" x14ac:dyDescent="0.25"/>
    <row r="3760" outlineLevel="1" x14ac:dyDescent="0.25"/>
    <row r="3761" outlineLevel="1" x14ac:dyDescent="0.25"/>
    <row r="3762" outlineLevel="1" x14ac:dyDescent="0.25"/>
    <row r="3763" outlineLevel="1" x14ac:dyDescent="0.25"/>
    <row r="3764" outlineLevel="1" x14ac:dyDescent="0.25"/>
    <row r="3765" outlineLevel="1" x14ac:dyDescent="0.25"/>
    <row r="3766" outlineLevel="1" x14ac:dyDescent="0.25"/>
    <row r="3767" outlineLevel="1" x14ac:dyDescent="0.25"/>
    <row r="3768" outlineLevel="1" x14ac:dyDescent="0.25"/>
    <row r="3769" outlineLevel="1" x14ac:dyDescent="0.25"/>
    <row r="3770" outlineLevel="1" x14ac:dyDescent="0.25"/>
    <row r="3771" outlineLevel="1" x14ac:dyDescent="0.25"/>
    <row r="3772" outlineLevel="1" x14ac:dyDescent="0.25"/>
    <row r="3773" outlineLevel="1" x14ac:dyDescent="0.25"/>
    <row r="3774" outlineLevel="1" x14ac:dyDescent="0.25"/>
    <row r="3775" outlineLevel="1" x14ac:dyDescent="0.25"/>
    <row r="3776" outlineLevel="1" x14ac:dyDescent="0.25"/>
    <row r="3777" outlineLevel="1" x14ac:dyDescent="0.25"/>
    <row r="3778" outlineLevel="1" x14ac:dyDescent="0.25"/>
    <row r="3779" outlineLevel="1" x14ac:dyDescent="0.25"/>
    <row r="3780" outlineLevel="1" x14ac:dyDescent="0.25"/>
    <row r="3781" outlineLevel="1" x14ac:dyDescent="0.25"/>
    <row r="3782" outlineLevel="1" x14ac:dyDescent="0.25"/>
    <row r="3783" outlineLevel="1" x14ac:dyDescent="0.25"/>
    <row r="3784" outlineLevel="1" x14ac:dyDescent="0.25"/>
    <row r="3785" outlineLevel="1" x14ac:dyDescent="0.25"/>
    <row r="3786" outlineLevel="1" x14ac:dyDescent="0.25"/>
    <row r="3787" outlineLevel="1" x14ac:dyDescent="0.25"/>
    <row r="3788" outlineLevel="1" x14ac:dyDescent="0.25"/>
    <row r="3789" outlineLevel="1" x14ac:dyDescent="0.25"/>
    <row r="3790" outlineLevel="1" x14ac:dyDescent="0.25"/>
    <row r="3791" outlineLevel="1" x14ac:dyDescent="0.25"/>
    <row r="3792" outlineLevel="1" x14ac:dyDescent="0.25"/>
    <row r="3793" spans="1:4" outlineLevel="1" x14ac:dyDescent="0.25"/>
    <row r="3794" spans="1:4" outlineLevel="1" x14ac:dyDescent="0.25"/>
    <row r="3795" spans="1:4" outlineLevel="1" x14ac:dyDescent="0.25"/>
    <row r="3796" spans="1:4" outlineLevel="1" x14ac:dyDescent="0.25"/>
    <row r="3797" spans="1:4" outlineLevel="1" x14ac:dyDescent="0.25"/>
    <row r="3798" spans="1:4" outlineLevel="1" x14ac:dyDescent="0.25"/>
    <row r="3799" spans="1:4" outlineLevel="1" x14ac:dyDescent="0.25"/>
    <row r="3800" spans="1:4" ht="15.75" outlineLevel="1" thickBot="1" x14ac:dyDescent="0.3"/>
    <row r="3801" spans="1:4" ht="15.75" thickTop="1" x14ac:dyDescent="0.25">
      <c r="A3801" s="68" t="str" cm="1">
        <f t="array" ref="A3801:A3878">IF(_xlfn.ANCHORARRAY(B3801)&lt;&gt;"",IFERROR(INDEX(used_companies,$D3801),""))</f>
        <v/>
      </c>
      <c r="B3801" s="68" t="str" cm="1">
        <f t="array" ref="B3801:B3878">used_accounts</f>
        <v>100110</v>
      </c>
      <c r="C3801" s="68" cm="1">
        <f t="array" aca="1" ref="C3801:C3878" ca="1">IF(_xlfn.ANCHORARRAY($A3801)&lt;&gt;"",SUMIFS(OFFSET(Corrections!$A$8:$A$1164,,MATCH(_xlfn.ANCHORARRAY($A3801),Corrections!$A$5:$AT$5,0)-1),Corrections!$B$8:$B$1164,VALUE(LEFT(_xlfn.ANCHORARRAY($B3801),3)),Corrections!$C$8:$C$1164,VALUE(RIGHT(_xlfn.ANCHORARRAY($B3801),3)),Corrections!$A$8:$A$1164,"X"),0)</f>
        <v>0</v>
      </c>
      <c r="D3801" s="67">
        <v>20</v>
      </c>
    </row>
    <row r="3802" spans="1:4" outlineLevel="1" x14ac:dyDescent="0.25">
      <c r="A3802" s="1" t="str">
        <v/>
      </c>
      <c r="B3802" s="1" t="str">
        <v>100120</v>
      </c>
      <c r="C3802" s="1">
        <f ca="1"/>
        <v>0</v>
      </c>
    </row>
    <row r="3803" spans="1:4" outlineLevel="1" x14ac:dyDescent="0.25">
      <c r="A3803" s="1" t="str">
        <v/>
      </c>
      <c r="B3803" s="1" t="str">
        <v>100130</v>
      </c>
      <c r="C3803" s="1">
        <f ca="1"/>
        <v>0</v>
      </c>
    </row>
    <row r="3804" spans="1:4" outlineLevel="1" x14ac:dyDescent="0.25">
      <c r="A3804" s="1" t="str">
        <v/>
      </c>
      <c r="B3804" s="1" t="str">
        <v>100140</v>
      </c>
      <c r="C3804" s="1">
        <f ca="1"/>
        <v>0</v>
      </c>
    </row>
    <row r="3805" spans="1:4" outlineLevel="1" x14ac:dyDescent="0.25">
      <c r="A3805" s="1" t="str">
        <v/>
      </c>
      <c r="B3805" s="1" t="str">
        <v>100150</v>
      </c>
      <c r="C3805" s="1">
        <f ca="1"/>
        <v>0</v>
      </c>
    </row>
    <row r="3806" spans="1:4" outlineLevel="1" x14ac:dyDescent="0.25">
      <c r="A3806" s="1" t="str">
        <v/>
      </c>
      <c r="B3806" s="1" t="str">
        <v>100160</v>
      </c>
      <c r="C3806" s="1">
        <f ca="1"/>
        <v>0</v>
      </c>
    </row>
    <row r="3807" spans="1:4" outlineLevel="1" x14ac:dyDescent="0.25">
      <c r="A3807" s="1" t="str">
        <v/>
      </c>
      <c r="B3807" s="1" t="str">
        <v>100170</v>
      </c>
      <c r="C3807" s="1">
        <f ca="1"/>
        <v>0</v>
      </c>
    </row>
    <row r="3808" spans="1:4" outlineLevel="1" x14ac:dyDescent="0.25">
      <c r="A3808" s="1" t="str">
        <v/>
      </c>
      <c r="B3808" s="1" t="str">
        <v>100310</v>
      </c>
      <c r="C3808" s="1">
        <f ca="1"/>
        <v>0</v>
      </c>
    </row>
    <row r="3809" spans="1:3" outlineLevel="1" x14ac:dyDescent="0.25">
      <c r="A3809" s="1" t="str">
        <v/>
      </c>
      <c r="B3809" s="1" t="str">
        <v>100320</v>
      </c>
      <c r="C3809" s="1">
        <f ca="1"/>
        <v>0</v>
      </c>
    </row>
    <row r="3810" spans="1:3" outlineLevel="1" x14ac:dyDescent="0.25">
      <c r="A3810" s="1" t="str">
        <v/>
      </c>
      <c r="B3810" s="1" t="str">
        <v>100330</v>
      </c>
      <c r="C3810" s="1">
        <f ca="1"/>
        <v>0</v>
      </c>
    </row>
    <row r="3811" spans="1:3" outlineLevel="1" x14ac:dyDescent="0.25">
      <c r="A3811" s="1" t="str">
        <v/>
      </c>
      <c r="B3811" s="1" t="str">
        <v>100340</v>
      </c>
      <c r="C3811" s="1">
        <f ca="1"/>
        <v>0</v>
      </c>
    </row>
    <row r="3812" spans="1:3" outlineLevel="1" x14ac:dyDescent="0.25">
      <c r="A3812" s="1" t="str">
        <v/>
      </c>
      <c r="B3812" s="1" t="str">
        <v>100350</v>
      </c>
      <c r="C3812" s="1">
        <f ca="1"/>
        <v>0</v>
      </c>
    </row>
    <row r="3813" spans="1:3" outlineLevel="1" x14ac:dyDescent="0.25">
      <c r="A3813" s="1" t="str">
        <v/>
      </c>
      <c r="B3813" s="1" t="str">
        <v>100360</v>
      </c>
      <c r="C3813" s="1">
        <f ca="1"/>
        <v>0</v>
      </c>
    </row>
    <row r="3814" spans="1:3" outlineLevel="1" x14ac:dyDescent="0.25">
      <c r="A3814" s="1" t="str">
        <v/>
      </c>
      <c r="B3814" s="1" t="str">
        <v>110110</v>
      </c>
      <c r="C3814" s="1">
        <f ca="1"/>
        <v>0</v>
      </c>
    </row>
    <row r="3815" spans="1:3" outlineLevel="1" x14ac:dyDescent="0.25">
      <c r="A3815" s="1" t="str">
        <v/>
      </c>
      <c r="B3815" s="1" t="str">
        <v>110120</v>
      </c>
      <c r="C3815" s="1">
        <f ca="1"/>
        <v>0</v>
      </c>
    </row>
    <row r="3816" spans="1:3" outlineLevel="1" x14ac:dyDescent="0.25">
      <c r="A3816" s="1" t="str">
        <v/>
      </c>
      <c r="B3816" s="1" t="str">
        <v>110130</v>
      </c>
      <c r="C3816" s="1">
        <f ca="1"/>
        <v>0</v>
      </c>
    </row>
    <row r="3817" spans="1:3" outlineLevel="1" x14ac:dyDescent="0.25">
      <c r="A3817" s="1" t="str">
        <v/>
      </c>
      <c r="B3817" s="1" t="str">
        <v>110140</v>
      </c>
      <c r="C3817" s="1">
        <f ca="1"/>
        <v>0</v>
      </c>
    </row>
    <row r="3818" spans="1:3" outlineLevel="1" x14ac:dyDescent="0.25">
      <c r="A3818" s="1" t="str">
        <v/>
      </c>
      <c r="B3818" s="1" t="str">
        <v>110150</v>
      </c>
      <c r="C3818" s="1">
        <f ca="1"/>
        <v>0</v>
      </c>
    </row>
    <row r="3819" spans="1:3" outlineLevel="1" x14ac:dyDescent="0.25">
      <c r="A3819" s="1" t="str">
        <v/>
      </c>
      <c r="B3819" s="1" t="str">
        <v>110160</v>
      </c>
      <c r="C3819" s="1">
        <f ca="1"/>
        <v>0</v>
      </c>
    </row>
    <row r="3820" spans="1:3" outlineLevel="1" x14ac:dyDescent="0.25">
      <c r="A3820" s="1" t="str">
        <v/>
      </c>
      <c r="B3820" s="1" t="str">
        <v>110170</v>
      </c>
      <c r="C3820" s="1">
        <f ca="1"/>
        <v>0</v>
      </c>
    </row>
    <row r="3821" spans="1:3" outlineLevel="1" x14ac:dyDescent="0.25">
      <c r="A3821" s="1" t="str">
        <v/>
      </c>
      <c r="B3821" s="1" t="str">
        <v>110310</v>
      </c>
      <c r="C3821" s="1">
        <f ca="1"/>
        <v>0</v>
      </c>
    </row>
    <row r="3822" spans="1:3" outlineLevel="1" x14ac:dyDescent="0.25">
      <c r="A3822" s="1" t="str">
        <v/>
      </c>
      <c r="B3822" s="1" t="str">
        <v>110320</v>
      </c>
      <c r="C3822" s="1">
        <f ca="1"/>
        <v>0</v>
      </c>
    </row>
    <row r="3823" spans="1:3" outlineLevel="1" x14ac:dyDescent="0.25">
      <c r="A3823" s="1" t="str">
        <v/>
      </c>
      <c r="B3823" s="1" t="str">
        <v>110330</v>
      </c>
      <c r="C3823" s="1">
        <f ca="1"/>
        <v>0</v>
      </c>
    </row>
    <row r="3824" spans="1:3" outlineLevel="1" x14ac:dyDescent="0.25">
      <c r="A3824" s="1" t="str">
        <v/>
      </c>
      <c r="B3824" s="1" t="str">
        <v>110340</v>
      </c>
      <c r="C3824" s="1">
        <f ca="1"/>
        <v>0</v>
      </c>
    </row>
    <row r="3825" spans="1:3" outlineLevel="1" x14ac:dyDescent="0.25">
      <c r="A3825" s="1" t="str">
        <v/>
      </c>
      <c r="B3825" s="1" t="str">
        <v>110350</v>
      </c>
      <c r="C3825" s="1">
        <f ca="1"/>
        <v>0</v>
      </c>
    </row>
    <row r="3826" spans="1:3" outlineLevel="1" x14ac:dyDescent="0.25">
      <c r="A3826" s="1" t="str">
        <v/>
      </c>
      <c r="B3826" s="1" t="str">
        <v>110360</v>
      </c>
      <c r="C3826" s="1">
        <f ca="1"/>
        <v>0</v>
      </c>
    </row>
    <row r="3827" spans="1:3" outlineLevel="1" x14ac:dyDescent="0.25">
      <c r="A3827" s="1" t="str">
        <v/>
      </c>
      <c r="B3827" s="1" t="str">
        <v>112110</v>
      </c>
      <c r="C3827" s="1">
        <f ca="1"/>
        <v>0</v>
      </c>
    </row>
    <row r="3828" spans="1:3" outlineLevel="1" x14ac:dyDescent="0.25">
      <c r="A3828" s="1" t="str">
        <v/>
      </c>
      <c r="B3828" s="1" t="str">
        <v>112120</v>
      </c>
      <c r="C3828" s="1">
        <f ca="1"/>
        <v>0</v>
      </c>
    </row>
    <row r="3829" spans="1:3" outlineLevel="1" x14ac:dyDescent="0.25">
      <c r="A3829" s="1" t="str">
        <v/>
      </c>
      <c r="B3829" s="1" t="str">
        <v>112130</v>
      </c>
      <c r="C3829" s="1">
        <f ca="1"/>
        <v>0</v>
      </c>
    </row>
    <row r="3830" spans="1:3" outlineLevel="1" x14ac:dyDescent="0.25">
      <c r="A3830" s="1" t="str">
        <v/>
      </c>
      <c r="B3830" s="1" t="str">
        <v>112140</v>
      </c>
      <c r="C3830" s="1">
        <f ca="1"/>
        <v>0</v>
      </c>
    </row>
    <row r="3831" spans="1:3" outlineLevel="1" x14ac:dyDescent="0.25">
      <c r="A3831" s="1" t="str">
        <v/>
      </c>
      <c r="B3831" s="1" t="str">
        <v>112150</v>
      </c>
      <c r="C3831" s="1">
        <f ca="1"/>
        <v>0</v>
      </c>
    </row>
    <row r="3832" spans="1:3" outlineLevel="1" x14ac:dyDescent="0.25">
      <c r="A3832" s="1" t="str">
        <v/>
      </c>
      <c r="B3832" s="1" t="str">
        <v>112160</v>
      </c>
      <c r="C3832" s="1">
        <f ca="1"/>
        <v>0</v>
      </c>
    </row>
    <row r="3833" spans="1:3" outlineLevel="1" x14ac:dyDescent="0.25">
      <c r="A3833" s="1" t="str">
        <v/>
      </c>
      <c r="B3833" s="1" t="str">
        <v>112170</v>
      </c>
      <c r="C3833" s="1">
        <f ca="1"/>
        <v>0</v>
      </c>
    </row>
    <row r="3834" spans="1:3" outlineLevel="1" x14ac:dyDescent="0.25">
      <c r="A3834" s="1" t="str">
        <v/>
      </c>
      <c r="B3834" s="1" t="str">
        <v>112310</v>
      </c>
      <c r="C3834" s="1">
        <f ca="1"/>
        <v>0</v>
      </c>
    </row>
    <row r="3835" spans="1:3" outlineLevel="1" x14ac:dyDescent="0.25">
      <c r="A3835" s="1" t="str">
        <v/>
      </c>
      <c r="B3835" s="1" t="str">
        <v>112320</v>
      </c>
      <c r="C3835" s="1">
        <f ca="1"/>
        <v>0</v>
      </c>
    </row>
    <row r="3836" spans="1:3" outlineLevel="1" x14ac:dyDescent="0.25">
      <c r="A3836" s="1" t="str">
        <v/>
      </c>
      <c r="B3836" s="1" t="str">
        <v>112330</v>
      </c>
      <c r="C3836" s="1">
        <f ca="1"/>
        <v>0</v>
      </c>
    </row>
    <row r="3837" spans="1:3" outlineLevel="1" x14ac:dyDescent="0.25">
      <c r="A3837" s="1" t="str">
        <v/>
      </c>
      <c r="B3837" s="1" t="str">
        <v>112340</v>
      </c>
      <c r="C3837" s="1">
        <f ca="1"/>
        <v>0</v>
      </c>
    </row>
    <row r="3838" spans="1:3" outlineLevel="1" x14ac:dyDescent="0.25">
      <c r="A3838" s="1" t="str">
        <v/>
      </c>
      <c r="B3838" s="1" t="str">
        <v>112350</v>
      </c>
      <c r="C3838" s="1">
        <f ca="1"/>
        <v>0</v>
      </c>
    </row>
    <row r="3839" spans="1:3" outlineLevel="1" x14ac:dyDescent="0.25">
      <c r="A3839" s="1" t="str">
        <v/>
      </c>
      <c r="B3839" s="1" t="str">
        <v>112360</v>
      </c>
      <c r="C3839" s="1">
        <f ca="1"/>
        <v>0</v>
      </c>
    </row>
    <row r="3840" spans="1:3" outlineLevel="1" x14ac:dyDescent="0.25">
      <c r="A3840" s="1" t="str">
        <v/>
      </c>
      <c r="B3840" s="1" t="str">
        <v>130110</v>
      </c>
      <c r="C3840" s="1">
        <f ca="1"/>
        <v>0</v>
      </c>
    </row>
    <row r="3841" spans="1:3" outlineLevel="1" x14ac:dyDescent="0.25">
      <c r="A3841" s="1" t="str">
        <v/>
      </c>
      <c r="B3841" s="1" t="str">
        <v>130120</v>
      </c>
      <c r="C3841" s="1">
        <f ca="1"/>
        <v>0</v>
      </c>
    </row>
    <row r="3842" spans="1:3" outlineLevel="1" x14ac:dyDescent="0.25">
      <c r="A3842" s="1" t="str">
        <v/>
      </c>
      <c r="B3842" s="1" t="str">
        <v>130130</v>
      </c>
      <c r="C3842" s="1">
        <f ca="1"/>
        <v>0</v>
      </c>
    </row>
    <row r="3843" spans="1:3" outlineLevel="1" x14ac:dyDescent="0.25">
      <c r="A3843" s="1" t="str">
        <v/>
      </c>
      <c r="B3843" s="1" t="str">
        <v>130140</v>
      </c>
      <c r="C3843" s="1">
        <f ca="1"/>
        <v>0</v>
      </c>
    </row>
    <row r="3844" spans="1:3" outlineLevel="1" x14ac:dyDescent="0.25">
      <c r="A3844" s="1" t="str">
        <v/>
      </c>
      <c r="B3844" s="1" t="str">
        <v>130150</v>
      </c>
      <c r="C3844" s="1">
        <f ca="1"/>
        <v>0</v>
      </c>
    </row>
    <row r="3845" spans="1:3" outlineLevel="1" x14ac:dyDescent="0.25">
      <c r="A3845" s="1" t="str">
        <v/>
      </c>
      <c r="B3845" s="1" t="str">
        <v>130160</v>
      </c>
      <c r="C3845" s="1">
        <f ca="1"/>
        <v>0</v>
      </c>
    </row>
    <row r="3846" spans="1:3" outlineLevel="1" x14ac:dyDescent="0.25">
      <c r="A3846" s="1" t="str">
        <v/>
      </c>
      <c r="B3846" s="1" t="str">
        <v>130170</v>
      </c>
      <c r="C3846" s="1">
        <f ca="1"/>
        <v>0</v>
      </c>
    </row>
    <row r="3847" spans="1:3" outlineLevel="1" x14ac:dyDescent="0.25">
      <c r="A3847" s="1" t="str">
        <v/>
      </c>
      <c r="B3847" s="1" t="str">
        <v>130310</v>
      </c>
      <c r="C3847" s="1">
        <f ca="1"/>
        <v>0</v>
      </c>
    </row>
    <row r="3848" spans="1:3" outlineLevel="1" x14ac:dyDescent="0.25">
      <c r="A3848" s="1" t="str">
        <v/>
      </c>
      <c r="B3848" s="1" t="str">
        <v>130320</v>
      </c>
      <c r="C3848" s="1">
        <f ca="1"/>
        <v>0</v>
      </c>
    </row>
    <row r="3849" spans="1:3" outlineLevel="1" x14ac:dyDescent="0.25">
      <c r="A3849" s="1" t="str">
        <v/>
      </c>
      <c r="B3849" s="1" t="str">
        <v>130330</v>
      </c>
      <c r="C3849" s="1">
        <f ca="1"/>
        <v>0</v>
      </c>
    </row>
    <row r="3850" spans="1:3" outlineLevel="1" x14ac:dyDescent="0.25">
      <c r="A3850" s="1" t="str">
        <v/>
      </c>
      <c r="B3850" s="1" t="str">
        <v>130340</v>
      </c>
      <c r="C3850" s="1">
        <f ca="1"/>
        <v>0</v>
      </c>
    </row>
    <row r="3851" spans="1:3" outlineLevel="1" x14ac:dyDescent="0.25">
      <c r="A3851" s="1" t="str">
        <v/>
      </c>
      <c r="B3851" s="1" t="str">
        <v>130350</v>
      </c>
      <c r="C3851" s="1">
        <f ca="1"/>
        <v>0</v>
      </c>
    </row>
    <row r="3852" spans="1:3" outlineLevel="1" x14ac:dyDescent="0.25">
      <c r="A3852" s="1" t="str">
        <v/>
      </c>
      <c r="B3852" s="1" t="str">
        <v>130360</v>
      </c>
      <c r="C3852" s="1">
        <f ca="1"/>
        <v>0</v>
      </c>
    </row>
    <row r="3853" spans="1:3" outlineLevel="1" x14ac:dyDescent="0.25">
      <c r="A3853" s="1" t="str">
        <v/>
      </c>
      <c r="B3853" s="1" t="str">
        <v>132110</v>
      </c>
      <c r="C3853" s="1">
        <f ca="1"/>
        <v>0</v>
      </c>
    </row>
    <row r="3854" spans="1:3" outlineLevel="1" x14ac:dyDescent="0.25">
      <c r="A3854" s="1" t="str">
        <v/>
      </c>
      <c r="B3854" s="1" t="str">
        <v>132120</v>
      </c>
      <c r="C3854" s="1">
        <f ca="1"/>
        <v>0</v>
      </c>
    </row>
    <row r="3855" spans="1:3" outlineLevel="1" x14ac:dyDescent="0.25">
      <c r="A3855" s="1" t="str">
        <v/>
      </c>
      <c r="B3855" s="1" t="str">
        <v>132130</v>
      </c>
      <c r="C3855" s="1">
        <f ca="1"/>
        <v>0</v>
      </c>
    </row>
    <row r="3856" spans="1:3" outlineLevel="1" x14ac:dyDescent="0.25">
      <c r="A3856" s="1" t="str">
        <v/>
      </c>
      <c r="B3856" s="1" t="str">
        <v>132140</v>
      </c>
      <c r="C3856" s="1">
        <f ca="1"/>
        <v>0</v>
      </c>
    </row>
    <row r="3857" spans="1:3" outlineLevel="1" x14ac:dyDescent="0.25">
      <c r="A3857" s="1" t="str">
        <v/>
      </c>
      <c r="B3857" s="1" t="str">
        <v>132150</v>
      </c>
      <c r="C3857" s="1">
        <f ca="1"/>
        <v>0</v>
      </c>
    </row>
    <row r="3858" spans="1:3" outlineLevel="1" x14ac:dyDescent="0.25">
      <c r="A3858" s="1" t="str">
        <v/>
      </c>
      <c r="B3858" s="1" t="str">
        <v>132160</v>
      </c>
      <c r="C3858" s="1">
        <f ca="1"/>
        <v>0</v>
      </c>
    </row>
    <row r="3859" spans="1:3" outlineLevel="1" x14ac:dyDescent="0.25">
      <c r="A3859" s="1" t="str">
        <v/>
      </c>
      <c r="B3859" s="1" t="str">
        <v>132170</v>
      </c>
      <c r="C3859" s="1">
        <f ca="1"/>
        <v>0</v>
      </c>
    </row>
    <row r="3860" spans="1:3" outlineLevel="1" x14ac:dyDescent="0.25">
      <c r="A3860" s="1" t="str">
        <v/>
      </c>
      <c r="B3860" s="1" t="str">
        <v>132310</v>
      </c>
      <c r="C3860" s="1">
        <f ca="1"/>
        <v>0</v>
      </c>
    </row>
    <row r="3861" spans="1:3" outlineLevel="1" x14ac:dyDescent="0.25">
      <c r="A3861" s="1" t="str">
        <v/>
      </c>
      <c r="B3861" s="1" t="str">
        <v>132320</v>
      </c>
      <c r="C3861" s="1">
        <f ca="1"/>
        <v>0</v>
      </c>
    </row>
    <row r="3862" spans="1:3" outlineLevel="1" x14ac:dyDescent="0.25">
      <c r="A3862" s="1" t="str">
        <v/>
      </c>
      <c r="B3862" s="1" t="str">
        <v>132330</v>
      </c>
      <c r="C3862" s="1">
        <f ca="1"/>
        <v>0</v>
      </c>
    </row>
    <row r="3863" spans="1:3" outlineLevel="1" x14ac:dyDescent="0.25">
      <c r="A3863" s="1" t="str">
        <v/>
      </c>
      <c r="B3863" s="1" t="str">
        <v>132340</v>
      </c>
      <c r="C3863" s="1">
        <f ca="1"/>
        <v>0</v>
      </c>
    </row>
    <row r="3864" spans="1:3" outlineLevel="1" x14ac:dyDescent="0.25">
      <c r="A3864" s="1" t="str">
        <v/>
      </c>
      <c r="B3864" s="1" t="str">
        <v>132350</v>
      </c>
      <c r="C3864" s="1">
        <f ca="1"/>
        <v>0</v>
      </c>
    </row>
    <row r="3865" spans="1:3" outlineLevel="1" x14ac:dyDescent="0.25">
      <c r="A3865" s="1" t="str">
        <v/>
      </c>
      <c r="B3865" s="1" t="str">
        <v>132360</v>
      </c>
      <c r="C3865" s="1">
        <f ca="1"/>
        <v>0</v>
      </c>
    </row>
    <row r="3866" spans="1:3" outlineLevel="1" x14ac:dyDescent="0.25">
      <c r="A3866" s="1" t="str">
        <v/>
      </c>
      <c r="B3866" s="1" t="str">
        <v>133110</v>
      </c>
      <c r="C3866" s="1">
        <f ca="1"/>
        <v>0</v>
      </c>
    </row>
    <row r="3867" spans="1:3" outlineLevel="1" x14ac:dyDescent="0.25">
      <c r="A3867" s="1" t="str">
        <v/>
      </c>
      <c r="B3867" s="1" t="str">
        <v>133120</v>
      </c>
      <c r="C3867" s="1">
        <f ca="1"/>
        <v>0</v>
      </c>
    </row>
    <row r="3868" spans="1:3" outlineLevel="1" x14ac:dyDescent="0.25">
      <c r="A3868" s="1" t="str">
        <v/>
      </c>
      <c r="B3868" s="1" t="str">
        <v>133130</v>
      </c>
      <c r="C3868" s="1">
        <f ca="1"/>
        <v>0</v>
      </c>
    </row>
    <row r="3869" spans="1:3" outlineLevel="1" x14ac:dyDescent="0.25">
      <c r="A3869" s="1" t="str">
        <v/>
      </c>
      <c r="B3869" s="1" t="str">
        <v>133140</v>
      </c>
      <c r="C3869" s="1">
        <f ca="1"/>
        <v>0</v>
      </c>
    </row>
    <row r="3870" spans="1:3" outlineLevel="1" x14ac:dyDescent="0.25">
      <c r="A3870" s="1" t="str">
        <v/>
      </c>
      <c r="B3870" s="1" t="str">
        <v>133150</v>
      </c>
      <c r="C3870" s="1">
        <f ca="1"/>
        <v>0</v>
      </c>
    </row>
    <row r="3871" spans="1:3" outlineLevel="1" x14ac:dyDescent="0.25">
      <c r="A3871" s="1" t="str">
        <v/>
      </c>
      <c r="B3871" s="1" t="str">
        <v>133160</v>
      </c>
      <c r="C3871" s="1">
        <f ca="1"/>
        <v>0</v>
      </c>
    </row>
    <row r="3872" spans="1:3" outlineLevel="1" x14ac:dyDescent="0.25">
      <c r="A3872" s="1" t="str">
        <v/>
      </c>
      <c r="B3872" s="1" t="str">
        <v>133170</v>
      </c>
      <c r="C3872" s="1">
        <f ca="1"/>
        <v>0</v>
      </c>
    </row>
    <row r="3873" spans="1:3" outlineLevel="1" x14ac:dyDescent="0.25">
      <c r="A3873" s="1" t="str">
        <v/>
      </c>
      <c r="B3873" s="1" t="str">
        <v>133310</v>
      </c>
      <c r="C3873" s="1">
        <f ca="1"/>
        <v>0</v>
      </c>
    </row>
    <row r="3874" spans="1:3" outlineLevel="1" x14ac:dyDescent="0.25">
      <c r="A3874" s="1" t="str">
        <v/>
      </c>
      <c r="B3874" s="1" t="str">
        <v>133320</v>
      </c>
      <c r="C3874" s="1">
        <f ca="1"/>
        <v>0</v>
      </c>
    </row>
    <row r="3875" spans="1:3" outlineLevel="1" x14ac:dyDescent="0.25">
      <c r="A3875" s="1" t="str">
        <v/>
      </c>
      <c r="B3875" s="1" t="str">
        <v>133330</v>
      </c>
      <c r="C3875" s="1">
        <f ca="1"/>
        <v>0</v>
      </c>
    </row>
    <row r="3876" spans="1:3" outlineLevel="1" x14ac:dyDescent="0.25">
      <c r="A3876" s="1" t="str">
        <v/>
      </c>
      <c r="B3876" s="1" t="str">
        <v>133340</v>
      </c>
      <c r="C3876" s="1">
        <f ca="1"/>
        <v>0</v>
      </c>
    </row>
    <row r="3877" spans="1:3" outlineLevel="1" x14ac:dyDescent="0.25">
      <c r="A3877" s="1" t="str">
        <v/>
      </c>
      <c r="B3877" s="1" t="str">
        <v>133350</v>
      </c>
      <c r="C3877" s="1">
        <f ca="1"/>
        <v>0</v>
      </c>
    </row>
    <row r="3878" spans="1:3" outlineLevel="1" x14ac:dyDescent="0.25">
      <c r="A3878" s="1" t="str">
        <v/>
      </c>
      <c r="B3878" s="1" t="str">
        <v>133360</v>
      </c>
      <c r="C3878" s="1">
        <f ca="1"/>
        <v>0</v>
      </c>
    </row>
    <row r="3879" spans="1:3" outlineLevel="1" x14ac:dyDescent="0.25"/>
    <row r="3880" spans="1:3" outlineLevel="1" x14ac:dyDescent="0.25"/>
    <row r="3881" spans="1:3" outlineLevel="1" x14ac:dyDescent="0.25"/>
    <row r="3882" spans="1:3" outlineLevel="1" x14ac:dyDescent="0.25"/>
    <row r="3883" spans="1:3" outlineLevel="1" x14ac:dyDescent="0.25"/>
    <row r="3884" spans="1:3" outlineLevel="1" x14ac:dyDescent="0.25"/>
    <row r="3885" spans="1:3" outlineLevel="1" x14ac:dyDescent="0.25"/>
    <row r="3886" spans="1:3" outlineLevel="1" x14ac:dyDescent="0.25"/>
    <row r="3887" spans="1:3" outlineLevel="1" x14ac:dyDescent="0.25"/>
    <row r="3888" spans="1:3" outlineLevel="1" x14ac:dyDescent="0.25"/>
    <row r="3889" outlineLevel="1" x14ac:dyDescent="0.25"/>
    <row r="3890" outlineLevel="1" x14ac:dyDescent="0.25"/>
    <row r="3891" outlineLevel="1" x14ac:dyDescent="0.25"/>
    <row r="3892" outlineLevel="1" x14ac:dyDescent="0.25"/>
    <row r="3893" outlineLevel="1" x14ac:dyDescent="0.25"/>
    <row r="3894" outlineLevel="1" x14ac:dyDescent="0.25"/>
    <row r="3895" outlineLevel="1" x14ac:dyDescent="0.25"/>
    <row r="3896" outlineLevel="1" x14ac:dyDescent="0.25"/>
    <row r="3897" outlineLevel="1" x14ac:dyDescent="0.25"/>
    <row r="3898" outlineLevel="1" x14ac:dyDescent="0.25"/>
    <row r="3899" outlineLevel="1" x14ac:dyDescent="0.25"/>
    <row r="3900" outlineLevel="1" x14ac:dyDescent="0.25"/>
    <row r="3901" outlineLevel="1" x14ac:dyDescent="0.25"/>
    <row r="3902" outlineLevel="1" x14ac:dyDescent="0.25"/>
    <row r="3903" outlineLevel="1" x14ac:dyDescent="0.25"/>
    <row r="3904" outlineLevel="1" x14ac:dyDescent="0.25"/>
    <row r="3905" outlineLevel="1" x14ac:dyDescent="0.25"/>
    <row r="3906" outlineLevel="1" x14ac:dyDescent="0.25"/>
    <row r="3907" outlineLevel="1" x14ac:dyDescent="0.25"/>
    <row r="3908" outlineLevel="1" x14ac:dyDescent="0.25"/>
    <row r="3909" outlineLevel="1" x14ac:dyDescent="0.25"/>
    <row r="3910" outlineLevel="1" x14ac:dyDescent="0.25"/>
    <row r="3911" outlineLevel="1" x14ac:dyDescent="0.25"/>
    <row r="3912" outlineLevel="1" x14ac:dyDescent="0.25"/>
    <row r="3913" outlineLevel="1" x14ac:dyDescent="0.25"/>
    <row r="3914" outlineLevel="1" x14ac:dyDescent="0.25"/>
    <row r="3915" outlineLevel="1" x14ac:dyDescent="0.25"/>
    <row r="3916" outlineLevel="1" x14ac:dyDescent="0.25"/>
    <row r="3917" outlineLevel="1" x14ac:dyDescent="0.25"/>
    <row r="3918" outlineLevel="1" x14ac:dyDescent="0.25"/>
    <row r="3919" outlineLevel="1" x14ac:dyDescent="0.25"/>
    <row r="3920" outlineLevel="1" x14ac:dyDescent="0.25"/>
    <row r="3921" outlineLevel="1" x14ac:dyDescent="0.25"/>
    <row r="3922" outlineLevel="1" x14ac:dyDescent="0.25"/>
    <row r="3923" outlineLevel="1" x14ac:dyDescent="0.25"/>
    <row r="3924" outlineLevel="1" x14ac:dyDescent="0.25"/>
    <row r="3925" outlineLevel="1" x14ac:dyDescent="0.25"/>
    <row r="3926" outlineLevel="1" x14ac:dyDescent="0.25"/>
    <row r="3927" outlineLevel="1" x14ac:dyDescent="0.25"/>
    <row r="3928" outlineLevel="1" x14ac:dyDescent="0.25"/>
    <row r="3929" outlineLevel="1" x14ac:dyDescent="0.25"/>
    <row r="3930" outlineLevel="1" x14ac:dyDescent="0.25"/>
    <row r="3931" outlineLevel="1" x14ac:dyDescent="0.25"/>
    <row r="3932" outlineLevel="1" x14ac:dyDescent="0.25"/>
    <row r="3933" outlineLevel="1" x14ac:dyDescent="0.25"/>
    <row r="3934" outlineLevel="1" x14ac:dyDescent="0.25"/>
    <row r="3935" outlineLevel="1" x14ac:dyDescent="0.25"/>
    <row r="3936" outlineLevel="1" x14ac:dyDescent="0.25"/>
    <row r="3937" outlineLevel="1" x14ac:dyDescent="0.25"/>
    <row r="3938" outlineLevel="1" x14ac:dyDescent="0.25"/>
    <row r="3939" outlineLevel="1" x14ac:dyDescent="0.25"/>
    <row r="3940" outlineLevel="1" x14ac:dyDescent="0.25"/>
    <row r="3941" outlineLevel="1" x14ac:dyDescent="0.25"/>
    <row r="3942" outlineLevel="1" x14ac:dyDescent="0.25"/>
    <row r="3943" outlineLevel="1" x14ac:dyDescent="0.25"/>
    <row r="3944" outlineLevel="1" x14ac:dyDescent="0.25"/>
    <row r="3945" outlineLevel="1" x14ac:dyDescent="0.25"/>
    <row r="3946" outlineLevel="1" x14ac:dyDescent="0.25"/>
    <row r="3947" outlineLevel="1" x14ac:dyDescent="0.25"/>
    <row r="3948" outlineLevel="1" x14ac:dyDescent="0.25"/>
    <row r="3949" outlineLevel="1" x14ac:dyDescent="0.25"/>
    <row r="3950" outlineLevel="1" x14ac:dyDescent="0.25"/>
    <row r="3951" outlineLevel="1" x14ac:dyDescent="0.25"/>
    <row r="3952" outlineLevel="1" x14ac:dyDescent="0.25"/>
    <row r="3953" outlineLevel="1" x14ac:dyDescent="0.25"/>
    <row r="3954" outlineLevel="1" x14ac:dyDescent="0.25"/>
    <row r="3955" outlineLevel="1" x14ac:dyDescent="0.25"/>
    <row r="3956" outlineLevel="1" x14ac:dyDescent="0.25"/>
    <row r="3957" outlineLevel="1" x14ac:dyDescent="0.25"/>
    <row r="3958" outlineLevel="1" x14ac:dyDescent="0.25"/>
    <row r="3959" outlineLevel="1" x14ac:dyDescent="0.25"/>
    <row r="3960" outlineLevel="1" x14ac:dyDescent="0.25"/>
    <row r="3961" outlineLevel="1" x14ac:dyDescent="0.25"/>
    <row r="3962" outlineLevel="1" x14ac:dyDescent="0.25"/>
    <row r="3963" outlineLevel="1" x14ac:dyDescent="0.25"/>
    <row r="3964" outlineLevel="1" x14ac:dyDescent="0.25"/>
    <row r="3965" outlineLevel="1" x14ac:dyDescent="0.25"/>
    <row r="3966" outlineLevel="1" x14ac:dyDescent="0.25"/>
    <row r="3967" outlineLevel="1" x14ac:dyDescent="0.25"/>
    <row r="3968" outlineLevel="1" x14ac:dyDescent="0.25"/>
    <row r="3969" outlineLevel="1" x14ac:dyDescent="0.25"/>
    <row r="3970" outlineLevel="1" x14ac:dyDescent="0.25"/>
    <row r="3971" outlineLevel="1" x14ac:dyDescent="0.25"/>
    <row r="3972" outlineLevel="1" x14ac:dyDescent="0.25"/>
    <row r="3973" outlineLevel="1" x14ac:dyDescent="0.25"/>
    <row r="3974" outlineLevel="1" x14ac:dyDescent="0.25"/>
    <row r="3975" outlineLevel="1" x14ac:dyDescent="0.25"/>
    <row r="3976" outlineLevel="1" x14ac:dyDescent="0.25"/>
    <row r="3977" outlineLevel="1" x14ac:dyDescent="0.25"/>
    <row r="3978" outlineLevel="1" x14ac:dyDescent="0.25"/>
    <row r="3979" outlineLevel="1" x14ac:dyDescent="0.25"/>
    <row r="3980" outlineLevel="1" x14ac:dyDescent="0.25"/>
    <row r="3981" outlineLevel="1" x14ac:dyDescent="0.25"/>
    <row r="3982" outlineLevel="1" x14ac:dyDescent="0.25"/>
    <row r="3983" outlineLevel="1" x14ac:dyDescent="0.25"/>
    <row r="3984" outlineLevel="1" x14ac:dyDescent="0.25"/>
    <row r="3985" outlineLevel="1" x14ac:dyDescent="0.25"/>
    <row r="3986" outlineLevel="1" x14ac:dyDescent="0.25"/>
    <row r="3987" outlineLevel="1" x14ac:dyDescent="0.25"/>
    <row r="3988" outlineLevel="1" x14ac:dyDescent="0.25"/>
    <row r="3989" outlineLevel="1" x14ac:dyDescent="0.25"/>
    <row r="3990" outlineLevel="1" x14ac:dyDescent="0.25"/>
    <row r="3991" outlineLevel="1" x14ac:dyDescent="0.25"/>
    <row r="3992" outlineLevel="1" x14ac:dyDescent="0.25"/>
    <row r="3993" outlineLevel="1" x14ac:dyDescent="0.25"/>
    <row r="3994" outlineLevel="1" x14ac:dyDescent="0.25"/>
    <row r="3995" outlineLevel="1" x14ac:dyDescent="0.25"/>
    <row r="3996" outlineLevel="1" x14ac:dyDescent="0.25"/>
    <row r="3997" outlineLevel="1" x14ac:dyDescent="0.25"/>
    <row r="3998" outlineLevel="1" x14ac:dyDescent="0.25"/>
    <row r="3999" outlineLevel="1" x14ac:dyDescent="0.25"/>
    <row r="4000" outlineLevel="1" x14ac:dyDescent="0.25"/>
  </sheetData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8302D9-CC71-471F-8B2F-0406FDF54C82}">
  <sheetPr codeName="Sheet2">
    <tabColor rgb="FFC5F1D7"/>
    <outlinePr summaryRight="0"/>
  </sheetPr>
  <dimension ref="A1:S25"/>
  <sheetViews>
    <sheetView showGridLines="0" zoomScaleNormal="100" workbookViewId="0">
      <selection activeCell="N1" sqref="N1:XFD1048576"/>
    </sheetView>
  </sheetViews>
  <sheetFormatPr defaultColWidth="0" defaultRowHeight="0" customHeight="1" zeroHeight="1" x14ac:dyDescent="0.25"/>
  <cols>
    <col min="1" max="1" width="2.7109375" style="1" customWidth="1"/>
    <col min="2" max="2" width="4.7109375" style="1" customWidth="1"/>
    <col min="3" max="3" width="42.7109375" style="1" customWidth="1"/>
    <col min="4" max="4" width="2.7109375" style="1" customWidth="1"/>
    <col min="5" max="5" width="12.7109375" style="1" customWidth="1"/>
    <col min="6" max="6" width="10.7109375" style="1" customWidth="1"/>
    <col min="7" max="7" width="26.7109375" style="1" customWidth="1"/>
    <col min="8" max="8" width="2.7109375" style="1" customWidth="1"/>
    <col min="9" max="9" width="26.7109375" style="1" customWidth="1"/>
    <col min="10" max="10" width="2.7109375" style="1" customWidth="1"/>
    <col min="11" max="11" width="26.7109375" style="1" customWidth="1"/>
    <col min="12" max="12" width="40.7109375" style="1" customWidth="1"/>
    <col min="13" max="13" width="2.7109375" style="1" customWidth="1"/>
    <col min="14" max="14" width="2.7109375" style="1" hidden="1" customWidth="1"/>
    <col min="15" max="15" width="13.7109375" style="1" hidden="1" customWidth="1"/>
    <col min="16" max="16" width="2.7109375" style="1" hidden="1" customWidth="1"/>
    <col min="17" max="17" width="17.7109375" style="1" hidden="1" customWidth="1"/>
    <col min="18" max="18" width="22.7109375" style="1" hidden="1" customWidth="1"/>
    <col min="19" max="19" width="2.7109375" style="1" hidden="1" customWidth="1"/>
    <col min="20" max="16384" width="9.140625" style="1" hidden="1"/>
  </cols>
  <sheetData>
    <row r="1" spans="1:18" ht="21.95" customHeight="1" x14ac:dyDescent="0.25">
      <c r="A1" s="27"/>
      <c r="B1" s="27"/>
      <c r="C1" s="27"/>
      <c r="D1" s="31" t="s">
        <v>104</v>
      </c>
      <c r="E1" s="30"/>
      <c r="F1" s="30"/>
      <c r="G1" s="30"/>
      <c r="H1" s="30"/>
      <c r="I1" s="30"/>
      <c r="J1" s="30"/>
      <c r="K1" s="30"/>
      <c r="L1" s="28" t="s">
        <v>103</v>
      </c>
      <c r="M1" s="27"/>
    </row>
    <row r="2" spans="1:18" ht="21.95" customHeight="1" x14ac:dyDescent="0.25">
      <c r="A2" s="27"/>
      <c r="B2" s="27"/>
      <c r="C2" s="27"/>
      <c r="D2" s="33" t="s">
        <v>2344</v>
      </c>
      <c r="E2" s="30"/>
      <c r="F2" s="30"/>
      <c r="G2" s="30"/>
      <c r="H2" s="30"/>
      <c r="I2" s="30"/>
      <c r="J2" s="30"/>
      <c r="K2" s="30"/>
      <c r="L2" s="29" cm="1">
        <f t="array" ref="L2">LastRefresh[]</f>
        <v>45923.56492809028</v>
      </c>
      <c r="M2" s="27"/>
    </row>
    <row r="3" spans="1:18" ht="3" customHeight="1" x14ac:dyDescent="0.2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</row>
    <row r="4" spans="1:18" ht="3" customHeight="1" x14ac:dyDescent="0.25"/>
    <row r="5" spans="1:18" ht="30" customHeight="1" thickBot="1" x14ac:dyDescent="0.3">
      <c r="C5" s="7" t="s">
        <v>40</v>
      </c>
      <c r="E5" s="7" t="s">
        <v>39</v>
      </c>
      <c r="L5" s="34" t="s">
        <v>105</v>
      </c>
    </row>
    <row r="6" spans="1:18" ht="24.95" customHeight="1" thickTop="1" thickBot="1" x14ac:dyDescent="0.3">
      <c r="C6" s="24" t="s">
        <v>16</v>
      </c>
      <c r="E6" s="13" t="s">
        <v>1</v>
      </c>
      <c r="F6" s="14" t="s">
        <v>2</v>
      </c>
      <c r="G6" s="15" t="s">
        <v>0</v>
      </c>
      <c r="H6" s="3"/>
      <c r="I6" s="22" t="s">
        <v>15</v>
      </c>
      <c r="K6" s="23" t="s">
        <v>6</v>
      </c>
      <c r="L6" s="15" t="s">
        <v>7</v>
      </c>
      <c r="O6" s="10" t="s">
        <v>17</v>
      </c>
      <c r="Q6" s="8" t="s">
        <v>15</v>
      </c>
      <c r="R6" s="9" t="s">
        <v>6</v>
      </c>
    </row>
    <row r="7" spans="1:18" ht="24.95" customHeight="1" thickTop="1" x14ac:dyDescent="0.25">
      <c r="B7" s="73" t="s">
        <v>36</v>
      </c>
      <c r="C7" s="17" t="s">
        <v>46</v>
      </c>
      <c r="E7" s="18">
        <f>Year</f>
        <v>2019</v>
      </c>
      <c r="F7" s="19">
        <f>Month</f>
        <v>11</v>
      </c>
      <c r="G7" s="20" t="str">
        <f>Source</f>
        <v>Actual</v>
      </c>
      <c r="I7" s="21" t="str">
        <f>GroupStructure</f>
        <v>Default Structure</v>
      </c>
      <c r="K7" s="18"/>
      <c r="L7" s="6" t="str">
        <f>IFERROR(VLOOKUP(SelectCompanies[[#This Row],[CompanyShortName]],Companies[],2,FALSE),"")</f>
        <v/>
      </c>
      <c r="O7" s="35" t="b">
        <v>0</v>
      </c>
      <c r="Q7" s="38" t="b">
        <v>1</v>
      </c>
      <c r="R7" s="39" t="b">
        <v>0</v>
      </c>
    </row>
    <row r="8" spans="1:18" ht="24.95" customHeight="1" x14ac:dyDescent="0.25">
      <c r="B8" s="74"/>
      <c r="C8" s="16" t="s">
        <v>71</v>
      </c>
      <c r="E8" s="18">
        <f>YearEndYear</f>
        <v>2018</v>
      </c>
      <c r="F8" s="19">
        <f>YearEnd</f>
        <v>12</v>
      </c>
      <c r="G8" s="20" t="str">
        <f>G7</f>
        <v>Actual</v>
      </c>
      <c r="I8" s="21"/>
      <c r="K8" s="18"/>
      <c r="L8" s="6" t="str">
        <f>IFERROR(VLOOKUP(SelectCompanies[[#This Row],[CompanyShortName]],Companies[],2,FALSE),"")</f>
        <v/>
      </c>
      <c r="O8" s="36" t="b">
        <v>1</v>
      </c>
    </row>
    <row r="9" spans="1:18" ht="24.95" customHeight="1" x14ac:dyDescent="0.25">
      <c r="B9" s="74"/>
      <c r="C9" s="16" t="s">
        <v>47</v>
      </c>
      <c r="E9" s="18"/>
      <c r="F9" s="19"/>
      <c r="G9" s="20"/>
      <c r="I9" s="21"/>
      <c r="K9" s="18"/>
      <c r="L9" s="6" t="str">
        <f>IFERROR(VLOOKUP(SelectCompanies[[#This Row],[CompanyShortName]],Companies[],2,FALSE),"")</f>
        <v/>
      </c>
      <c r="O9" s="36" t="b">
        <v>0</v>
      </c>
    </row>
    <row r="10" spans="1:18" ht="24.95" customHeight="1" x14ac:dyDescent="0.25">
      <c r="B10" s="74"/>
      <c r="C10" s="16" t="s">
        <v>48</v>
      </c>
      <c r="E10" s="18"/>
      <c r="F10" s="19"/>
      <c r="G10" s="20"/>
      <c r="K10" s="18"/>
      <c r="L10" s="6" t="str">
        <f>IFERROR(VLOOKUP(SelectCompanies[[#This Row],[CompanyShortName]],Companies[],2,FALSE),"")</f>
        <v/>
      </c>
      <c r="O10" s="36" t="b">
        <v>0</v>
      </c>
    </row>
    <row r="11" spans="1:18" ht="24.95" customHeight="1" x14ac:dyDescent="0.25">
      <c r="B11" s="74"/>
      <c r="C11" s="16" t="s">
        <v>49</v>
      </c>
      <c r="E11" s="18"/>
      <c r="F11" s="19"/>
      <c r="G11" s="20"/>
      <c r="K11" s="18"/>
      <c r="L11" s="6" t="str">
        <f>IFERROR(VLOOKUP(SelectCompanies[[#This Row],[CompanyShortName]],Companies[],2,FALSE),"")</f>
        <v/>
      </c>
      <c r="O11" s="36" t="b">
        <v>0</v>
      </c>
    </row>
    <row r="12" spans="1:18" ht="24.95" customHeight="1" x14ac:dyDescent="0.25">
      <c r="B12" s="74"/>
      <c r="C12" s="16" t="s">
        <v>72</v>
      </c>
      <c r="E12" s="18"/>
      <c r="F12" s="19"/>
      <c r="G12" s="20"/>
      <c r="K12" s="18"/>
      <c r="L12" s="6" t="str">
        <f>IFERROR(VLOOKUP(SelectCompanies[[#This Row],[CompanyShortName]],Companies[],2,FALSE),"")</f>
        <v/>
      </c>
      <c r="O12" s="36" t="b">
        <v>0</v>
      </c>
    </row>
    <row r="13" spans="1:18" ht="24.95" customHeight="1" x14ac:dyDescent="0.25">
      <c r="B13" s="75" t="s">
        <v>37</v>
      </c>
      <c r="C13" s="17" t="s">
        <v>50</v>
      </c>
      <c r="E13" s="18"/>
      <c r="F13" s="19"/>
      <c r="G13" s="20"/>
      <c r="K13" s="18"/>
      <c r="L13" s="6" t="str">
        <f>IFERROR(VLOOKUP(SelectCompanies[[#This Row],[CompanyShortName]],Companies[],2,FALSE),"")</f>
        <v/>
      </c>
      <c r="O13" s="36" t="b">
        <v>1</v>
      </c>
    </row>
    <row r="14" spans="1:18" ht="24.95" customHeight="1" x14ac:dyDescent="0.25">
      <c r="B14" s="76"/>
      <c r="C14" s="16" t="s">
        <v>51</v>
      </c>
      <c r="E14" s="18"/>
      <c r="F14" s="19"/>
      <c r="G14" s="20"/>
      <c r="K14" s="18"/>
      <c r="L14" s="6" t="str">
        <f>IFERROR(VLOOKUP(SelectCompanies[[#This Row],[CompanyShortName]],Companies[],2,FALSE),"")</f>
        <v/>
      </c>
      <c r="O14" s="36" t="b">
        <v>0</v>
      </c>
    </row>
    <row r="15" spans="1:18" ht="24.95" customHeight="1" x14ac:dyDescent="0.25">
      <c r="B15" s="76"/>
      <c r="C15" s="16" t="s">
        <v>38</v>
      </c>
      <c r="E15" s="18"/>
      <c r="F15" s="19"/>
      <c r="G15" s="20"/>
      <c r="K15" s="18"/>
      <c r="L15" s="6" t="str">
        <f>IFERROR(VLOOKUP(SelectCompanies[[#This Row],[CompanyShortName]],Companies[],2,FALSE),"")</f>
        <v/>
      </c>
      <c r="O15" s="37" t="b">
        <v>0</v>
      </c>
    </row>
    <row r="16" spans="1:18" ht="24.95" customHeight="1" x14ac:dyDescent="0.25">
      <c r="B16" s="76"/>
      <c r="C16" s="16" t="s">
        <v>73</v>
      </c>
      <c r="E16" s="18"/>
      <c r="F16" s="19"/>
      <c r="G16" s="20"/>
      <c r="K16" s="18"/>
      <c r="L16" s="6" t="str">
        <f>IFERROR(VLOOKUP(SelectCompanies[[#This Row],[CompanyShortName]],Companies[],2,FALSE),"")</f>
        <v/>
      </c>
      <c r="O16" s="37" t="b">
        <v>0</v>
      </c>
    </row>
    <row r="17" spans="2:15" ht="24.95" customHeight="1" x14ac:dyDescent="0.25">
      <c r="B17" s="76"/>
      <c r="C17" s="16" t="s">
        <v>91</v>
      </c>
      <c r="E17" s="18"/>
      <c r="F17" s="19"/>
      <c r="G17" s="20"/>
      <c r="K17" s="18"/>
      <c r="L17" s="6" t="str">
        <f>IFERROR(VLOOKUP(SelectCompanies[[#This Row],[CompanyShortName]],Companies[],2,FALSE),"")</f>
        <v/>
      </c>
      <c r="O17" s="37" t="b">
        <v>0</v>
      </c>
    </row>
    <row r="18" spans="2:15" ht="24.95" customHeight="1" x14ac:dyDescent="0.25">
      <c r="B18" s="76"/>
      <c r="C18" s="16" t="s">
        <v>74</v>
      </c>
      <c r="E18" s="18"/>
      <c r="F18" s="19"/>
      <c r="G18" s="20"/>
      <c r="K18" s="18"/>
      <c r="L18" s="6" t="str">
        <f>IFERROR(VLOOKUP(SelectCompanies[[#This Row],[CompanyShortName]],Companies[],2,FALSE),"")</f>
        <v/>
      </c>
      <c r="O18" s="37" t="b">
        <v>0</v>
      </c>
    </row>
    <row r="19" spans="2:15" ht="24.95" customHeight="1" x14ac:dyDescent="0.25">
      <c r="B19" s="76"/>
      <c r="C19" s="16" t="s">
        <v>75</v>
      </c>
      <c r="E19" s="18"/>
      <c r="F19" s="19"/>
      <c r="G19" s="20"/>
      <c r="K19" s="18"/>
      <c r="L19" s="6" t="str">
        <f>IFERROR(VLOOKUP(SelectCompanies[[#This Row],[CompanyShortName]],Companies[],2,FALSE),"")</f>
        <v/>
      </c>
      <c r="O19" s="37" t="b">
        <v>0</v>
      </c>
    </row>
    <row r="20" spans="2:15" ht="24.95" customHeight="1" x14ac:dyDescent="0.25">
      <c r="B20" s="76"/>
      <c r="C20" s="26" t="s">
        <v>76</v>
      </c>
      <c r="E20" s="18"/>
      <c r="F20" s="19"/>
      <c r="G20" s="20"/>
      <c r="K20" s="18"/>
      <c r="L20" s="6" t="str">
        <f>IFERROR(VLOOKUP(SelectCompanies[[#This Row],[CompanyShortName]],Companies[],2,FALSE),"")</f>
        <v/>
      </c>
      <c r="O20" s="37" t="b">
        <v>0</v>
      </c>
    </row>
    <row r="21" spans="2:15" ht="24.95" customHeight="1" x14ac:dyDescent="0.25">
      <c r="B21" s="77"/>
      <c r="C21" s="25" t="s">
        <v>94</v>
      </c>
      <c r="E21" s="18"/>
      <c r="F21" s="19"/>
      <c r="G21" s="20"/>
      <c r="K21" s="18"/>
      <c r="L21" s="6" t="str">
        <f>IFERROR(VLOOKUP(SelectCompanies[[#This Row],[CompanyShortName]],Companies[],2,FALSE),"")</f>
        <v/>
      </c>
      <c r="O21" s="37" t="b">
        <v>0</v>
      </c>
    </row>
    <row r="22" spans="2:15" ht="24.95" customHeight="1" x14ac:dyDescent="0.25">
      <c r="B22" s="71" t="s">
        <v>44</v>
      </c>
      <c r="C22" s="11" t="s">
        <v>41</v>
      </c>
      <c r="E22" s="18"/>
      <c r="F22" s="19"/>
      <c r="G22" s="20"/>
      <c r="K22" s="18"/>
      <c r="L22" s="6" t="str">
        <f>IFERROR(VLOOKUP(SelectCompanies[[#This Row],[CompanyShortName]],Companies[],2,FALSE),"")</f>
        <v/>
      </c>
    </row>
    <row r="23" spans="2:15" ht="24.95" customHeight="1" x14ac:dyDescent="0.25">
      <c r="B23" s="71"/>
      <c r="C23" s="11" t="s">
        <v>42</v>
      </c>
      <c r="E23" s="18"/>
      <c r="F23" s="19"/>
      <c r="G23" s="20"/>
      <c r="K23" s="18"/>
      <c r="L23" s="6" t="str">
        <f>IFERROR(VLOOKUP(SelectCompanies[[#This Row],[CompanyShortName]],Companies[],2,FALSE),"")</f>
        <v/>
      </c>
    </row>
    <row r="24" spans="2:15" ht="24.95" customHeight="1" thickBot="1" x14ac:dyDescent="0.3">
      <c r="B24" s="72"/>
      <c r="C24" s="12" t="s">
        <v>43</v>
      </c>
      <c r="E24" s="18"/>
      <c r="F24" s="19"/>
      <c r="G24" s="20"/>
      <c r="K24" s="18"/>
      <c r="L24" s="6" t="str">
        <f>IFERROR(VLOOKUP(SelectCompanies[[#This Row],[CompanyShortName]],Companies[],2,FALSE),"")</f>
        <v/>
      </c>
    </row>
    <row r="25" spans="2:15" ht="15" customHeight="1" thickTop="1" x14ac:dyDescent="0.25"/>
  </sheetData>
  <sheetProtection selectLockedCells="1"/>
  <mergeCells count="3">
    <mergeCell ref="B22:B24"/>
    <mergeCell ref="B7:B12"/>
    <mergeCell ref="B13:B21"/>
  </mergeCells>
  <phoneticPr fontId="2" type="noConversion"/>
  <conditionalFormatting sqref="C7">
    <cfRule type="expression" dxfId="8" priority="2">
      <formula>$O7=TRUE</formula>
    </cfRule>
  </conditionalFormatting>
  <conditionalFormatting sqref="C7:C12">
    <cfRule type="expression" dxfId="7" priority="1">
      <formula>$O7=TRUE</formula>
    </cfRule>
  </conditionalFormatting>
  <conditionalFormatting sqref="C13:C21">
    <cfRule type="expression" dxfId="6" priority="3">
      <formula>$O13=TRUE</formula>
    </cfRule>
  </conditionalFormatting>
  <conditionalFormatting sqref="E7:E24">
    <cfRule type="expression" dxfId="5" priority="22">
      <formula>AND(OR($F7&lt;&gt;"",$G7&lt;&gt;""),$E7="")</formula>
    </cfRule>
  </conditionalFormatting>
  <conditionalFormatting sqref="F7:F24">
    <cfRule type="expression" dxfId="4" priority="28">
      <formula>AND(OR($E7&lt;&gt;"",$G7&lt;&gt;""),$F7="")</formula>
    </cfRule>
  </conditionalFormatting>
  <conditionalFormatting sqref="G7:G24">
    <cfRule type="expression" dxfId="3" priority="32">
      <formula>AND(OR($E7&lt;&gt;"",$F7&lt;&gt;""),$G7="")</formula>
    </cfRule>
  </conditionalFormatting>
  <conditionalFormatting sqref="I6:I9">
    <cfRule type="expression" dxfId="2" priority="4">
      <formula>$Q$7&lt;&gt;TRUE</formula>
    </cfRule>
  </conditionalFormatting>
  <conditionalFormatting sqref="K6:L6">
    <cfRule type="expression" dxfId="1" priority="10">
      <formula>$R$7&lt;&gt;TRUE</formula>
    </cfRule>
  </conditionalFormatting>
  <conditionalFormatting sqref="K6:L24">
    <cfRule type="expression" dxfId="0" priority="5">
      <formula>$R$7&lt;&gt;TRUE</formula>
    </cfRule>
  </conditionalFormatting>
  <dataValidations xWindow="609" yWindow="446" count="8">
    <dataValidation type="list" allowBlank="1" showInputMessage="1" showErrorMessage="1" promptTitle="Structure to retrieve" prompt="_x000a_Select &quot;Structure&quot; from drop-down" sqref="I7:I9" xr:uid="{64E60852-4ED6-4A32-B4E2-C6ADAFB6F207}">
      <formula1>INDIRECT("Structures[GroupStructure]")</formula1>
    </dataValidation>
    <dataValidation allowBlank="1" showInputMessage="1" showErrorMessage="1" promptTitle="Mandatory tables" prompt="_x000a_These tables are also supporting tables containing addition information like available companies, sources and structures._x000a__x000a_The information in these tables are also used in the frameworks drill-downs and will therefore always be refreshed" sqref="B22" xr:uid="{23B0FF84-E28E-4948-B65F-732A16C35A95}"/>
    <dataValidation allowBlank="1" showInputMessage="1" showErrorMessage="1" promptTitle="Primary tables" prompt="_x000a_These tables contain the primary data tables with the consolidated, inputted and uploaded numbers." sqref="B7:B12" xr:uid="{2222362C-89D8-48FE-BFA6-767DF78AF56E}"/>
    <dataValidation allowBlank="1" showInputMessage="1" showErrorMessage="1" promptTitle="Secondary tables" prompt="_x000a_These tables are supporting tables containing addition information like an accounts sum account or type or a companys currency, parent etc." sqref="B13" xr:uid="{5DC67DCD-2CAB-4A65-B371-75F6843ABA2F}"/>
    <dataValidation type="custom" allowBlank="1" showInputMessage="1" showErrorMessage="1" promptTitle="Month to retrieve" prompt="_x000a_Input format:_x000a_[ M ]_x000a__x000a_&quot;Month&quot; can be omitted - then the file will automatically ask for all 12 months of the selected &quot;Year&quot; for the selected &quot;Source&quot;" sqref="F7:F24" xr:uid="{7C91E15C-05A0-4904-984C-565AE84E26CB}">
      <formula1>AND(MOD(F7,1)=0,F7&gt;=1,F7&lt;=12)</formula1>
    </dataValidation>
    <dataValidation type="custom" allowBlank="1" showInputMessage="1" showErrorMessage="1" promptTitle="Year to retrieve" prompt="_x000a_Input format:_x000a_[ YYYY ]" sqref="E7:E24" xr:uid="{3DF7EC64-27B2-4D61-B33C-EF220278890A}">
      <formula1>AND(MOD(E7,1)=0,LEN(E7)=4)</formula1>
    </dataValidation>
    <dataValidation type="list" allowBlank="1" showInputMessage="1" showErrorMessage="1" promptTitle="Source to retrieve" prompt="_x000a_Select &quot;Source&quot; from drop-down" sqref="G7:G24" xr:uid="{27367CA3-3324-4D0F-9516-681406C9BA6D}">
      <formula1>INDIRECT("Sources[Source]")</formula1>
    </dataValidation>
    <dataValidation type="list" allowBlank="1" showInputMessage="1" promptTitle="Company to retrieve" prompt="_x000a_Select &quot;Company&quot; from dropdown" sqref="K7:K24" xr:uid="{450BDCB1-DA46-4B73-9EB4-46F65588EA1B}">
      <formula1>INDIRECT("Companies[CompanyShortName]")</formula1>
    </dataValidation>
  </dataValidations>
  <pageMargins left="0.7" right="0.7" top="0.75" bottom="0.75" header="0.3" footer="0.3"/>
  <pageSetup paperSize="9" orientation="portrait" r:id="rId1"/>
  <ignoredErrors>
    <ignoredError sqref="G10:S25 H7 P7 H8:S8 H9:S9 R7:S7 J7:N7" listDataValidation="1"/>
    <ignoredError sqref="E7:F8 I7" unlockedFormula="1"/>
    <ignoredError sqref="G7:G8" unlockedFormula="1" listDataValidation="1"/>
  </ignoredError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7" r:id="rId4" name="Check Box 3">
              <controlPr defaultSize="0" autoFill="0" autoLine="0" autoPict="0">
                <anchor moveWithCells="1">
                  <from>
                    <xdr:col>2</xdr:col>
                    <xdr:colOff>76200</xdr:colOff>
                    <xdr:row>7</xdr:row>
                    <xdr:rowOff>0</xdr:rowOff>
                  </from>
                  <to>
                    <xdr:col>3</xdr:col>
                    <xdr:colOff>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5" name="Check Box 4">
              <controlPr defaultSize="0" autoFill="0" autoLine="0" autoPict="0">
                <anchor moveWithCells="1">
                  <from>
                    <xdr:col>2</xdr:col>
                    <xdr:colOff>76200</xdr:colOff>
                    <xdr:row>8</xdr:row>
                    <xdr:rowOff>0</xdr:rowOff>
                  </from>
                  <to>
                    <xdr:col>3</xdr:col>
                    <xdr:colOff>0</xdr:colOff>
                    <xdr:row>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6" name="Check Box 5">
              <controlPr defaultSize="0" autoFill="0" autoLine="0" autoPict="0">
                <anchor moveWithCells="1">
                  <from>
                    <xdr:col>2</xdr:col>
                    <xdr:colOff>76200</xdr:colOff>
                    <xdr:row>9</xdr:row>
                    <xdr:rowOff>0</xdr:rowOff>
                  </from>
                  <to>
                    <xdr:col>3</xdr:col>
                    <xdr:colOff>0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7" name="Check Box 6">
              <controlPr defaultSize="0" autoFill="0" autoLine="0" autoPict="0">
                <anchor moveWithCells="1">
                  <from>
                    <xdr:col>2</xdr:col>
                    <xdr:colOff>76200</xdr:colOff>
                    <xdr:row>10</xdr:row>
                    <xdr:rowOff>0</xdr:rowOff>
                  </from>
                  <to>
                    <xdr:col>3</xdr:col>
                    <xdr:colOff>0</xdr:colOff>
                    <xdr:row>11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8" name="Check Box 7">
              <controlPr defaultSize="0" autoFill="0" autoLine="0" autoPict="0">
                <anchor moveWithCells="1">
                  <from>
                    <xdr:col>2</xdr:col>
                    <xdr:colOff>76200</xdr:colOff>
                    <xdr:row>11</xdr:row>
                    <xdr:rowOff>0</xdr:rowOff>
                  </from>
                  <to>
                    <xdr:col>3</xdr:col>
                    <xdr:colOff>0</xdr:colOff>
                    <xdr:row>12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9" name="Check Box 8">
              <controlPr defaultSize="0" autoFill="0" autoLine="0" autoPict="0">
                <anchor moveWithCells="1">
                  <from>
                    <xdr:col>2</xdr:col>
                    <xdr:colOff>76200</xdr:colOff>
                    <xdr:row>12</xdr:row>
                    <xdr:rowOff>0</xdr:rowOff>
                  </from>
                  <to>
                    <xdr:col>3</xdr:col>
                    <xdr:colOff>0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0" name="Check Box 9">
              <controlPr defaultSize="0" autoFill="0" autoLine="0" autoPict="0">
                <anchor moveWithCells="1">
                  <from>
                    <xdr:col>2</xdr:col>
                    <xdr:colOff>76200</xdr:colOff>
                    <xdr:row>13</xdr:row>
                    <xdr:rowOff>0</xdr:rowOff>
                  </from>
                  <to>
                    <xdr:col>3</xdr:col>
                    <xdr:colOff>0</xdr:colOff>
                    <xdr:row>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1" name="Check Box 10">
              <controlPr defaultSize="0" autoFill="0" autoLine="0" autoPict="0">
                <anchor moveWithCells="1">
                  <from>
                    <xdr:col>2</xdr:col>
                    <xdr:colOff>76200</xdr:colOff>
                    <xdr:row>14</xdr:row>
                    <xdr:rowOff>0</xdr:rowOff>
                  </from>
                  <to>
                    <xdr:col>3</xdr:col>
                    <xdr:colOff>0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2" name="Check Box 13">
              <controlPr defaultSize="0" autoFill="0" autoLine="0" autoPict="0">
                <anchor moveWithCells="1">
                  <from>
                    <xdr:col>8</xdr:col>
                    <xdr:colOff>76200</xdr:colOff>
                    <xdr:row>5</xdr:row>
                    <xdr:rowOff>0</xdr:rowOff>
                  </from>
                  <to>
                    <xdr:col>9</xdr:col>
                    <xdr:colOff>0</xdr:colOff>
                    <xdr:row>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3" name="Check Box 14">
              <controlPr defaultSize="0" autoFill="0" autoLine="0" autoPict="0">
                <anchor moveWithCells="1">
                  <from>
                    <xdr:col>10</xdr:col>
                    <xdr:colOff>76200</xdr:colOff>
                    <xdr:row>5</xdr:row>
                    <xdr:rowOff>0</xdr:rowOff>
                  </from>
                  <to>
                    <xdr:col>12</xdr:col>
                    <xdr:colOff>0</xdr:colOff>
                    <xdr:row>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4" name="Check Box 16">
              <controlPr defaultSize="0" autoFill="0" autoLine="0" autoPict="0">
                <anchor moveWithCells="1">
                  <from>
                    <xdr:col>2</xdr:col>
                    <xdr:colOff>76200</xdr:colOff>
                    <xdr:row>15</xdr:row>
                    <xdr:rowOff>0</xdr:rowOff>
                  </from>
                  <to>
                    <xdr:col>3</xdr:col>
                    <xdr:colOff>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15" name="Check Box 17">
              <controlPr defaultSize="0" autoFill="0" autoLine="0" autoPict="0">
                <anchor moveWithCells="1">
                  <from>
                    <xdr:col>2</xdr:col>
                    <xdr:colOff>76200</xdr:colOff>
                    <xdr:row>16</xdr:row>
                    <xdr:rowOff>0</xdr:rowOff>
                  </from>
                  <to>
                    <xdr:col>3</xdr:col>
                    <xdr:colOff>0</xdr:colOff>
                    <xdr:row>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16" name="Check Box 18">
              <controlPr defaultSize="0" autoFill="0" autoLine="0" autoPict="0">
                <anchor moveWithCells="1">
                  <from>
                    <xdr:col>2</xdr:col>
                    <xdr:colOff>76200</xdr:colOff>
                    <xdr:row>17</xdr:row>
                    <xdr:rowOff>0</xdr:rowOff>
                  </from>
                  <to>
                    <xdr:col>3</xdr:col>
                    <xdr:colOff>0</xdr:colOff>
                    <xdr:row>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17" name="Check Box 19">
              <controlPr defaultSize="0" autoFill="0" autoLine="0" autoPict="0">
                <anchor moveWithCells="1">
                  <from>
                    <xdr:col>2</xdr:col>
                    <xdr:colOff>76200</xdr:colOff>
                    <xdr:row>18</xdr:row>
                    <xdr:rowOff>0</xdr:rowOff>
                  </from>
                  <to>
                    <xdr:col>3</xdr:col>
                    <xdr:colOff>0</xdr:colOff>
                    <xdr:row>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18" name="Check Box 20">
              <controlPr defaultSize="0" autoFill="0" autoLine="0" autoPict="0">
                <anchor moveWithCells="1">
                  <from>
                    <xdr:col>2</xdr:col>
                    <xdr:colOff>76200</xdr:colOff>
                    <xdr:row>19</xdr:row>
                    <xdr:rowOff>0</xdr:rowOff>
                  </from>
                  <to>
                    <xdr:col>3</xdr:col>
                    <xdr:colOff>0</xdr:colOff>
                    <xdr:row>20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19" name="Check Box 23">
              <controlPr defaultSize="0" autoFill="0" autoLine="0" autoPict="0">
                <anchor moveWithCells="1">
                  <from>
                    <xdr:col>2</xdr:col>
                    <xdr:colOff>76200</xdr:colOff>
                    <xdr:row>6</xdr:row>
                    <xdr:rowOff>0</xdr:rowOff>
                  </from>
                  <to>
                    <xdr:col>3</xdr:col>
                    <xdr:colOff>0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20" name="Check Box 25">
              <controlPr defaultSize="0" autoFill="0" autoLine="0" autoPict="0">
                <anchor moveWithCells="1">
                  <from>
                    <xdr:col>2</xdr:col>
                    <xdr:colOff>76200</xdr:colOff>
                    <xdr:row>20</xdr:row>
                    <xdr:rowOff>0</xdr:rowOff>
                  </from>
                  <to>
                    <xdr:col>3</xdr:col>
                    <xdr:colOff>0</xdr:colOff>
                    <xdr:row>21</xdr:row>
                    <xdr:rowOff>0</xdr:rowOff>
                  </to>
                </anchor>
              </controlPr>
            </control>
          </mc:Choice>
        </mc:AlternateContent>
      </controls>
    </mc:Choice>
  </mc:AlternateContent>
  <tableParts count="5">
    <tablePart r:id="rId21"/>
    <tablePart r:id="rId22"/>
    <tablePart r:id="rId23"/>
    <tablePart r:id="rId24"/>
    <tablePart r:id="rId25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C2BA9F-D124-49F2-8B01-0534DC84E36B}">
  <sheetPr>
    <tabColor rgb="FF10137E"/>
  </sheetPr>
  <dimension ref="A1"/>
  <sheetViews>
    <sheetView showRowColHeaders="0" topLeftCell="XFD1048576" workbookViewId="0"/>
  </sheetViews>
  <sheetFormatPr defaultColWidth="0" defaultRowHeight="15" zeroHeight="1" x14ac:dyDescent="0.25"/>
  <cols>
    <col min="1" max="16384" width="9.140625" hidden="1"/>
  </cols>
  <sheetData/>
  <sheetProtection selectLockedCells="1" selectUnlockedCells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8B43CC-3CC5-4152-87A5-350A2F654415}">
  <sheetPr>
    <tabColor rgb="FF10137E"/>
  </sheetPr>
  <dimension ref="A1:X2"/>
  <sheetViews>
    <sheetView workbookViewId="0"/>
  </sheetViews>
  <sheetFormatPr defaultRowHeight="15" x14ac:dyDescent="0.25"/>
  <cols>
    <col min="1" max="1" width="21.85546875" bestFit="1" customWidth="1"/>
    <col min="2" max="2" width="21.7109375" bestFit="1" customWidth="1"/>
    <col min="3" max="3" width="15.7109375" bestFit="1" customWidth="1"/>
    <col min="4" max="4" width="19" bestFit="1" customWidth="1"/>
    <col min="5" max="5" width="9.28515625" bestFit="1" customWidth="1"/>
    <col min="6" max="6" width="7.28515625" bestFit="1" customWidth="1"/>
    <col min="7" max="7" width="9.28515625" bestFit="1" customWidth="1"/>
    <col min="8" max="8" width="17.140625" bestFit="1" customWidth="1"/>
    <col min="9" max="9" width="19.7109375" bestFit="1" customWidth="1"/>
    <col min="10" max="10" width="15" bestFit="1" customWidth="1"/>
    <col min="11" max="11" width="15.85546875" bestFit="1" customWidth="1"/>
    <col min="12" max="12" width="14.7109375" bestFit="1" customWidth="1"/>
    <col min="13" max="13" width="19" bestFit="1" customWidth="1"/>
    <col min="14" max="14" width="17.5703125" bestFit="1" customWidth="1"/>
    <col min="15" max="15" width="18.28515625" bestFit="1" customWidth="1"/>
    <col min="16" max="16" width="16.42578125" bestFit="1" customWidth="1"/>
    <col min="17" max="17" width="13.85546875" bestFit="1" customWidth="1"/>
    <col min="18" max="18" width="15.85546875" bestFit="1" customWidth="1"/>
    <col min="19" max="19" width="27.42578125" bestFit="1" customWidth="1"/>
    <col min="20" max="20" width="25.42578125" bestFit="1" customWidth="1"/>
    <col min="21" max="21" width="8.7109375" bestFit="1" customWidth="1"/>
    <col min="22" max="22" width="14" bestFit="1" customWidth="1"/>
    <col min="23" max="23" width="14.42578125" bestFit="1" customWidth="1"/>
    <col min="24" max="24" width="17.140625" bestFit="1" customWidth="1"/>
    <col min="25" max="25" width="8" bestFit="1" customWidth="1"/>
    <col min="26" max="26" width="19" bestFit="1" customWidth="1"/>
    <col min="27" max="27" width="18.85546875" bestFit="1" customWidth="1"/>
    <col min="28" max="28" width="17.140625" bestFit="1" customWidth="1"/>
    <col min="29" max="30" width="12" bestFit="1" customWidth="1"/>
  </cols>
  <sheetData>
    <row r="1" spans="1:24" x14ac:dyDescent="0.25">
      <c r="A1" t="s">
        <v>6</v>
      </c>
      <c r="B1" t="s">
        <v>7</v>
      </c>
      <c r="C1" t="s">
        <v>8</v>
      </c>
      <c r="D1" t="s">
        <v>14</v>
      </c>
      <c r="E1" t="s">
        <v>0</v>
      </c>
      <c r="F1" t="s">
        <v>1</v>
      </c>
      <c r="G1" t="s">
        <v>2</v>
      </c>
      <c r="H1" t="s">
        <v>15</v>
      </c>
      <c r="I1" t="s">
        <v>56</v>
      </c>
      <c r="J1" t="s">
        <v>9</v>
      </c>
      <c r="K1" t="s">
        <v>10</v>
      </c>
      <c r="L1" t="s">
        <v>12</v>
      </c>
      <c r="M1" t="s">
        <v>45</v>
      </c>
      <c r="N1" t="s">
        <v>11</v>
      </c>
      <c r="O1" t="s">
        <v>57</v>
      </c>
      <c r="P1" t="s">
        <v>58</v>
      </c>
      <c r="Q1" t="s">
        <v>59</v>
      </c>
      <c r="R1" t="s">
        <v>3</v>
      </c>
      <c r="S1" t="s">
        <v>60</v>
      </c>
      <c r="T1" t="s">
        <v>18</v>
      </c>
      <c r="U1" t="s">
        <v>19</v>
      </c>
      <c r="V1" t="s">
        <v>24</v>
      </c>
      <c r="W1" t="s">
        <v>20</v>
      </c>
      <c r="X1" t="s">
        <v>102</v>
      </c>
    </row>
    <row r="2" spans="1:24" x14ac:dyDescent="0.25">
      <c r="X2" s="2"/>
    </row>
  </sheetData>
  <phoneticPr fontId="2" type="noConversion"/>
  <pageMargins left="0.7" right="0.7" top="0.75" bottom="0.75" header="0.3" footer="0.3"/>
  <pageSetup orientation="portrait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2AC98B-D23D-4CCC-A466-82485B1182AE}">
  <sheetPr>
    <tabColor rgb="FF10137E"/>
  </sheetPr>
  <dimension ref="A1:W2016"/>
  <sheetViews>
    <sheetView workbookViewId="0"/>
  </sheetViews>
  <sheetFormatPr defaultRowHeight="15" x14ac:dyDescent="0.25"/>
  <cols>
    <col min="1" max="1" width="21.85546875" bestFit="1" customWidth="1"/>
    <col min="2" max="2" width="21.7109375" bestFit="1" customWidth="1"/>
    <col min="3" max="3" width="9.28515625" bestFit="1" customWidth="1"/>
    <col min="4" max="4" width="7.28515625" bestFit="1" customWidth="1"/>
    <col min="5" max="5" width="9.28515625" bestFit="1" customWidth="1"/>
    <col min="6" max="6" width="17.140625" bestFit="1" customWidth="1"/>
    <col min="7" max="7" width="15" bestFit="1" customWidth="1"/>
    <col min="8" max="8" width="78.140625" bestFit="1" customWidth="1"/>
    <col min="9" max="9" width="14.7109375" bestFit="1" customWidth="1"/>
    <col min="10" max="10" width="19.7109375" bestFit="1" customWidth="1"/>
    <col min="11" max="11" width="46.85546875" bestFit="1" customWidth="1"/>
    <col min="12" max="12" width="17.5703125" bestFit="1" customWidth="1"/>
    <col min="13" max="13" width="18.28515625" bestFit="1" customWidth="1"/>
    <col min="14" max="14" width="16.42578125" bestFit="1" customWidth="1"/>
    <col min="15" max="15" width="13.85546875" bestFit="1" customWidth="1"/>
    <col min="16" max="16" width="15.85546875" bestFit="1" customWidth="1"/>
    <col min="17" max="17" width="25.42578125" bestFit="1" customWidth="1"/>
    <col min="18" max="18" width="8.7109375" customWidth="1"/>
    <col min="19" max="19" width="14" bestFit="1" customWidth="1"/>
    <col min="20" max="20" width="14.42578125" bestFit="1" customWidth="1"/>
    <col min="21" max="21" width="19.5703125" bestFit="1" customWidth="1"/>
    <col min="22" max="22" width="19.28515625" bestFit="1" customWidth="1"/>
    <col min="23" max="23" width="15.85546875" bestFit="1" customWidth="1"/>
    <col min="24" max="24" width="14.42578125" bestFit="1" customWidth="1"/>
    <col min="25" max="25" width="19.5703125" bestFit="1" customWidth="1"/>
    <col min="26" max="26" width="19.28515625" bestFit="1" customWidth="1"/>
    <col min="27" max="27" width="16.85546875" bestFit="1" customWidth="1"/>
  </cols>
  <sheetData>
    <row r="1" spans="1:23" x14ac:dyDescent="0.25">
      <c r="A1" t="s">
        <v>6</v>
      </c>
      <c r="B1" t="s">
        <v>7</v>
      </c>
      <c r="C1" t="s">
        <v>0</v>
      </c>
      <c r="D1" t="s">
        <v>1</v>
      </c>
      <c r="E1" t="s">
        <v>2</v>
      </c>
      <c r="F1" t="s">
        <v>15</v>
      </c>
      <c r="G1" t="s">
        <v>9</v>
      </c>
      <c r="H1" t="s">
        <v>10</v>
      </c>
      <c r="I1" t="s">
        <v>12</v>
      </c>
      <c r="J1" t="s">
        <v>61</v>
      </c>
      <c r="K1" t="s">
        <v>62</v>
      </c>
      <c r="L1" t="s">
        <v>11</v>
      </c>
      <c r="M1" t="s">
        <v>57</v>
      </c>
      <c r="N1" t="s">
        <v>58</v>
      </c>
      <c r="O1" t="s">
        <v>59</v>
      </c>
      <c r="P1" t="s">
        <v>3</v>
      </c>
      <c r="Q1" t="s">
        <v>18</v>
      </c>
      <c r="R1" t="s">
        <v>19</v>
      </c>
      <c r="S1" t="s">
        <v>24</v>
      </c>
      <c r="T1" t="s">
        <v>20</v>
      </c>
      <c r="U1" t="s">
        <v>21</v>
      </c>
      <c r="V1" t="s">
        <v>22</v>
      </c>
      <c r="W1" t="s">
        <v>90</v>
      </c>
    </row>
    <row r="2" spans="1:23" x14ac:dyDescent="0.25">
      <c r="A2" t="s">
        <v>176</v>
      </c>
      <c r="B2" t="s">
        <v>177</v>
      </c>
      <c r="C2" t="s">
        <v>4</v>
      </c>
      <c r="D2">
        <v>2019</v>
      </c>
      <c r="E2">
        <v>11</v>
      </c>
      <c r="F2" t="s">
        <v>215</v>
      </c>
      <c r="G2" t="s">
        <v>275</v>
      </c>
      <c r="H2" t="s">
        <v>276</v>
      </c>
      <c r="I2" t="s">
        <v>222</v>
      </c>
      <c r="J2" t="s">
        <v>1793</v>
      </c>
      <c r="K2" t="s">
        <v>1794</v>
      </c>
      <c r="L2" t="s">
        <v>224</v>
      </c>
      <c r="O2">
        <v>300.16000000000003</v>
      </c>
      <c r="P2" t="s">
        <v>178</v>
      </c>
      <c r="R2" t="s">
        <v>1795</v>
      </c>
      <c r="W2" s="2">
        <v>43866.452380127317</v>
      </c>
    </row>
    <row r="3" spans="1:23" x14ac:dyDescent="0.25">
      <c r="A3" t="s">
        <v>176</v>
      </c>
      <c r="B3" t="s">
        <v>177</v>
      </c>
      <c r="C3" t="s">
        <v>4</v>
      </c>
      <c r="D3">
        <v>2019</v>
      </c>
      <c r="E3">
        <v>11</v>
      </c>
      <c r="F3" t="s">
        <v>215</v>
      </c>
      <c r="G3" t="s">
        <v>275</v>
      </c>
      <c r="H3" t="s">
        <v>276</v>
      </c>
      <c r="I3" t="s">
        <v>222</v>
      </c>
      <c r="J3" t="s">
        <v>1796</v>
      </c>
      <c r="K3" t="s">
        <v>1797</v>
      </c>
      <c r="L3" t="s">
        <v>224</v>
      </c>
      <c r="O3">
        <v>15257.92</v>
      </c>
      <c r="P3" t="s">
        <v>178</v>
      </c>
      <c r="R3" t="s">
        <v>1795</v>
      </c>
      <c r="W3" s="2">
        <v>43866.452380127317</v>
      </c>
    </row>
    <row r="4" spans="1:23" x14ac:dyDescent="0.25">
      <c r="A4" t="s">
        <v>176</v>
      </c>
      <c r="B4" t="s">
        <v>177</v>
      </c>
      <c r="C4" t="s">
        <v>4</v>
      </c>
      <c r="D4">
        <v>2019</v>
      </c>
      <c r="E4">
        <v>11</v>
      </c>
      <c r="F4" t="s">
        <v>215</v>
      </c>
      <c r="G4" t="s">
        <v>378</v>
      </c>
      <c r="H4" t="s">
        <v>379</v>
      </c>
      <c r="I4" t="s">
        <v>222</v>
      </c>
      <c r="J4" t="s">
        <v>1798</v>
      </c>
      <c r="K4" t="s">
        <v>1799</v>
      </c>
      <c r="L4" t="s">
        <v>224</v>
      </c>
      <c r="O4">
        <v>-180851.77</v>
      </c>
      <c r="P4" t="s">
        <v>178</v>
      </c>
      <c r="R4" t="s">
        <v>1795</v>
      </c>
      <c r="W4" s="2">
        <v>43866.452380127317</v>
      </c>
    </row>
    <row r="5" spans="1:23" x14ac:dyDescent="0.25">
      <c r="A5" t="s">
        <v>176</v>
      </c>
      <c r="B5" t="s">
        <v>177</v>
      </c>
      <c r="C5" t="s">
        <v>4</v>
      </c>
      <c r="D5">
        <v>2019</v>
      </c>
      <c r="E5">
        <v>11</v>
      </c>
      <c r="F5" t="s">
        <v>215</v>
      </c>
      <c r="G5" t="s">
        <v>991</v>
      </c>
      <c r="H5" t="s">
        <v>480</v>
      </c>
      <c r="I5" t="s">
        <v>481</v>
      </c>
      <c r="J5" t="s">
        <v>1800</v>
      </c>
      <c r="K5" t="s">
        <v>1801</v>
      </c>
      <c r="L5" t="s">
        <v>224</v>
      </c>
      <c r="O5">
        <v>244365299.41999999</v>
      </c>
      <c r="P5" t="s">
        <v>178</v>
      </c>
      <c r="R5" t="s">
        <v>1795</v>
      </c>
      <c r="W5" s="2">
        <v>43866.452380127317</v>
      </c>
    </row>
    <row r="6" spans="1:23" x14ac:dyDescent="0.25">
      <c r="A6" t="s">
        <v>176</v>
      </c>
      <c r="B6" t="s">
        <v>177</v>
      </c>
      <c r="C6" t="s">
        <v>4</v>
      </c>
      <c r="D6">
        <v>2019</v>
      </c>
      <c r="E6">
        <v>11</v>
      </c>
      <c r="F6" t="s">
        <v>215</v>
      </c>
      <c r="G6" t="s">
        <v>1352</v>
      </c>
      <c r="H6" t="s">
        <v>1353</v>
      </c>
      <c r="I6" t="s">
        <v>481</v>
      </c>
      <c r="J6" t="s">
        <v>1802</v>
      </c>
      <c r="K6" t="s">
        <v>1803</v>
      </c>
      <c r="L6" t="s">
        <v>224</v>
      </c>
      <c r="O6">
        <v>7244064.5700000003</v>
      </c>
      <c r="P6" t="s">
        <v>178</v>
      </c>
      <c r="R6" t="s">
        <v>1795</v>
      </c>
      <c r="W6" s="2">
        <v>43866.452380127317</v>
      </c>
    </row>
    <row r="7" spans="1:23" x14ac:dyDescent="0.25">
      <c r="A7" t="s">
        <v>176</v>
      </c>
      <c r="B7" t="s">
        <v>177</v>
      </c>
      <c r="C7" t="s">
        <v>4</v>
      </c>
      <c r="D7">
        <v>2019</v>
      </c>
      <c r="E7">
        <v>11</v>
      </c>
      <c r="F7" t="s">
        <v>215</v>
      </c>
      <c r="G7" t="s">
        <v>1367</v>
      </c>
      <c r="H7" t="s">
        <v>1368</v>
      </c>
      <c r="I7" t="s">
        <v>481</v>
      </c>
      <c r="J7" t="s">
        <v>1804</v>
      </c>
      <c r="K7" t="s">
        <v>1805</v>
      </c>
      <c r="L7" t="s">
        <v>224</v>
      </c>
      <c r="O7">
        <v>-4950000</v>
      </c>
      <c r="P7" t="s">
        <v>178</v>
      </c>
      <c r="R7" t="s">
        <v>1795</v>
      </c>
      <c r="W7" s="2">
        <v>43866.452380127317</v>
      </c>
    </row>
    <row r="8" spans="1:23" x14ac:dyDescent="0.25">
      <c r="A8" t="s">
        <v>176</v>
      </c>
      <c r="B8" t="s">
        <v>177</v>
      </c>
      <c r="C8" t="s">
        <v>4</v>
      </c>
      <c r="D8">
        <v>2019</v>
      </c>
      <c r="E8">
        <v>11</v>
      </c>
      <c r="F8" t="s">
        <v>215</v>
      </c>
      <c r="G8" t="s">
        <v>1443</v>
      </c>
      <c r="H8" t="s">
        <v>1444</v>
      </c>
      <c r="I8" t="s">
        <v>481</v>
      </c>
      <c r="J8" t="s">
        <v>1806</v>
      </c>
      <c r="K8" t="s">
        <v>1807</v>
      </c>
      <c r="L8" t="s">
        <v>224</v>
      </c>
      <c r="O8">
        <v>-214695118.75999999</v>
      </c>
      <c r="P8" t="s">
        <v>178</v>
      </c>
      <c r="R8" t="s">
        <v>1795</v>
      </c>
      <c r="W8" s="2">
        <v>43866.452380127317</v>
      </c>
    </row>
    <row r="9" spans="1:23" x14ac:dyDescent="0.25">
      <c r="A9" t="s">
        <v>176</v>
      </c>
      <c r="B9" t="s">
        <v>177</v>
      </c>
      <c r="C9" t="s">
        <v>4</v>
      </c>
      <c r="D9">
        <v>2019</v>
      </c>
      <c r="E9">
        <v>11</v>
      </c>
      <c r="F9" t="s">
        <v>215</v>
      </c>
      <c r="G9" t="s">
        <v>1443</v>
      </c>
      <c r="H9" t="s">
        <v>1444</v>
      </c>
      <c r="I9" t="s">
        <v>481</v>
      </c>
      <c r="J9" t="s">
        <v>1808</v>
      </c>
      <c r="K9" t="s">
        <v>1809</v>
      </c>
      <c r="L9" t="s">
        <v>224</v>
      </c>
      <c r="O9">
        <v>-34610793.57</v>
      </c>
      <c r="P9" t="s">
        <v>178</v>
      </c>
      <c r="R9" t="s">
        <v>1795</v>
      </c>
      <c r="W9" s="2">
        <v>43866.452380127317</v>
      </c>
    </row>
    <row r="10" spans="1:23" x14ac:dyDescent="0.25">
      <c r="A10" t="s">
        <v>176</v>
      </c>
      <c r="B10" t="s">
        <v>177</v>
      </c>
      <c r="C10" t="s">
        <v>4</v>
      </c>
      <c r="D10">
        <v>2019</v>
      </c>
      <c r="E10">
        <v>11</v>
      </c>
      <c r="F10" t="s">
        <v>215</v>
      </c>
      <c r="G10" t="s">
        <v>1042</v>
      </c>
      <c r="H10" t="s">
        <v>1043</v>
      </c>
      <c r="I10" t="s">
        <v>481</v>
      </c>
      <c r="J10" t="s">
        <v>1810</v>
      </c>
      <c r="K10" t="s">
        <v>1811</v>
      </c>
      <c r="L10" t="s">
        <v>224</v>
      </c>
      <c r="O10">
        <v>3079221.32</v>
      </c>
      <c r="P10" t="s">
        <v>178</v>
      </c>
      <c r="R10" t="s">
        <v>1795</v>
      </c>
      <c r="W10" s="2">
        <v>43866.452380127317</v>
      </c>
    </row>
    <row r="11" spans="1:23" x14ac:dyDescent="0.25">
      <c r="A11" t="s">
        <v>176</v>
      </c>
      <c r="B11" t="s">
        <v>177</v>
      </c>
      <c r="C11" t="s">
        <v>4</v>
      </c>
      <c r="D11">
        <v>2019</v>
      </c>
      <c r="E11">
        <v>11</v>
      </c>
      <c r="F11" t="s">
        <v>215</v>
      </c>
      <c r="G11" t="s">
        <v>1581</v>
      </c>
      <c r="H11" t="s">
        <v>1582</v>
      </c>
      <c r="I11" t="s">
        <v>481</v>
      </c>
      <c r="J11" t="s">
        <v>1812</v>
      </c>
      <c r="K11" t="s">
        <v>1813</v>
      </c>
      <c r="L11" t="s">
        <v>224</v>
      </c>
      <c r="O11">
        <v>-16632</v>
      </c>
      <c r="P11" t="s">
        <v>178</v>
      </c>
      <c r="R11" t="s">
        <v>1795</v>
      </c>
      <c r="W11" s="2">
        <v>43866.452380127317</v>
      </c>
    </row>
    <row r="12" spans="1:23" x14ac:dyDescent="0.25">
      <c r="A12" t="s">
        <v>176</v>
      </c>
      <c r="B12" t="s">
        <v>177</v>
      </c>
      <c r="C12" t="s">
        <v>4</v>
      </c>
      <c r="D12">
        <v>2019</v>
      </c>
      <c r="E12">
        <v>11</v>
      </c>
      <c r="F12" t="s">
        <v>215</v>
      </c>
      <c r="G12" t="s">
        <v>1581</v>
      </c>
      <c r="H12" t="s">
        <v>1582</v>
      </c>
      <c r="I12" t="s">
        <v>481</v>
      </c>
      <c r="J12" t="s">
        <v>1814</v>
      </c>
      <c r="K12" t="s">
        <v>1815</v>
      </c>
      <c r="L12" t="s">
        <v>224</v>
      </c>
      <c r="O12">
        <v>-3247.3</v>
      </c>
      <c r="P12" t="s">
        <v>178</v>
      </c>
      <c r="R12" t="s">
        <v>1795</v>
      </c>
      <c r="W12" s="2">
        <v>43866.452380127317</v>
      </c>
    </row>
    <row r="13" spans="1:23" x14ac:dyDescent="0.25">
      <c r="A13" t="s">
        <v>176</v>
      </c>
      <c r="B13" t="s">
        <v>177</v>
      </c>
      <c r="C13" t="s">
        <v>4</v>
      </c>
      <c r="D13">
        <v>2019</v>
      </c>
      <c r="E13">
        <v>11</v>
      </c>
      <c r="F13" t="s">
        <v>215</v>
      </c>
      <c r="G13" t="s">
        <v>1581</v>
      </c>
      <c r="H13" t="s">
        <v>1582</v>
      </c>
      <c r="I13" t="s">
        <v>481</v>
      </c>
      <c r="J13" t="s">
        <v>1816</v>
      </c>
      <c r="K13" t="s">
        <v>1817</v>
      </c>
      <c r="L13" t="s">
        <v>224</v>
      </c>
      <c r="O13">
        <v>-247499.99</v>
      </c>
      <c r="P13" t="s">
        <v>178</v>
      </c>
      <c r="R13" t="s">
        <v>1795</v>
      </c>
      <c r="W13" s="2">
        <v>43866.452380127317</v>
      </c>
    </row>
    <row r="14" spans="1:23" x14ac:dyDescent="0.25">
      <c r="A14" t="s">
        <v>176</v>
      </c>
      <c r="B14" t="s">
        <v>177</v>
      </c>
      <c r="C14" t="s">
        <v>4</v>
      </c>
      <c r="D14">
        <v>2019</v>
      </c>
      <c r="E14">
        <v>11</v>
      </c>
      <c r="F14" t="s">
        <v>215</v>
      </c>
      <c r="G14" t="s">
        <v>991</v>
      </c>
      <c r="H14" t="s">
        <v>480</v>
      </c>
      <c r="I14" t="s">
        <v>481</v>
      </c>
      <c r="J14" t="s">
        <v>1818</v>
      </c>
      <c r="K14" t="s">
        <v>1819</v>
      </c>
      <c r="L14" t="s">
        <v>224</v>
      </c>
      <c r="O14">
        <v>7991297.7599999998</v>
      </c>
      <c r="P14" t="s">
        <v>178</v>
      </c>
      <c r="R14" t="s">
        <v>1795</v>
      </c>
      <c r="W14" s="2">
        <v>43866.452380127317</v>
      </c>
    </row>
    <row r="15" spans="1:23" x14ac:dyDescent="0.25">
      <c r="A15" t="s">
        <v>176</v>
      </c>
      <c r="B15" t="s">
        <v>177</v>
      </c>
      <c r="C15" t="s">
        <v>4</v>
      </c>
      <c r="D15">
        <v>2019</v>
      </c>
      <c r="E15">
        <v>11</v>
      </c>
      <c r="F15" t="s">
        <v>215</v>
      </c>
      <c r="G15" t="s">
        <v>1352</v>
      </c>
      <c r="H15" t="s">
        <v>1353</v>
      </c>
      <c r="I15" t="s">
        <v>481</v>
      </c>
      <c r="J15" t="s">
        <v>1802</v>
      </c>
      <c r="K15" t="s">
        <v>1803</v>
      </c>
      <c r="L15" t="s">
        <v>224</v>
      </c>
      <c r="O15">
        <v>-7991297.7599999998</v>
      </c>
      <c r="P15" t="s">
        <v>178</v>
      </c>
      <c r="R15" t="s">
        <v>1795</v>
      </c>
      <c r="W15" s="2">
        <v>43866.452380127317</v>
      </c>
    </row>
    <row r="16" spans="1:23" x14ac:dyDescent="0.25">
      <c r="A16" t="s">
        <v>176</v>
      </c>
      <c r="B16" t="s">
        <v>177</v>
      </c>
      <c r="C16" t="s">
        <v>4</v>
      </c>
      <c r="D16">
        <v>2019</v>
      </c>
      <c r="E16">
        <v>11</v>
      </c>
      <c r="F16" t="s">
        <v>215</v>
      </c>
      <c r="G16" t="s">
        <v>991</v>
      </c>
      <c r="H16" t="s">
        <v>480</v>
      </c>
      <c r="I16" t="s">
        <v>481</v>
      </c>
      <c r="J16" t="s">
        <v>1800</v>
      </c>
      <c r="K16" t="s">
        <v>1801</v>
      </c>
      <c r="L16" t="s">
        <v>224</v>
      </c>
      <c r="O16">
        <v>48203.6</v>
      </c>
      <c r="P16" t="s">
        <v>178</v>
      </c>
      <c r="R16" t="s">
        <v>1795</v>
      </c>
      <c r="W16" s="2">
        <v>43866.452380127317</v>
      </c>
    </row>
    <row r="17" spans="1:23" x14ac:dyDescent="0.25">
      <c r="A17" t="s">
        <v>176</v>
      </c>
      <c r="B17" t="s">
        <v>177</v>
      </c>
      <c r="C17" t="s">
        <v>4</v>
      </c>
      <c r="D17">
        <v>2019</v>
      </c>
      <c r="E17">
        <v>11</v>
      </c>
      <c r="F17" t="s">
        <v>215</v>
      </c>
      <c r="G17" t="s">
        <v>991</v>
      </c>
      <c r="H17" t="s">
        <v>480</v>
      </c>
      <c r="I17" t="s">
        <v>481</v>
      </c>
      <c r="J17" t="s">
        <v>1800</v>
      </c>
      <c r="K17" t="s">
        <v>1801</v>
      </c>
      <c r="L17" t="s">
        <v>224</v>
      </c>
      <c r="O17">
        <v>-31508006.449999999</v>
      </c>
      <c r="P17" t="s">
        <v>178</v>
      </c>
      <c r="R17" t="s">
        <v>1795</v>
      </c>
      <c r="W17" s="2">
        <v>43866.452380127317</v>
      </c>
    </row>
    <row r="18" spans="1:23" x14ac:dyDescent="0.25">
      <c r="A18" t="s">
        <v>176</v>
      </c>
      <c r="B18" t="s">
        <v>177</v>
      </c>
      <c r="C18" t="s">
        <v>4</v>
      </c>
      <c r="D18">
        <v>2019</v>
      </c>
      <c r="E18">
        <v>11</v>
      </c>
      <c r="F18" t="s">
        <v>215</v>
      </c>
      <c r="G18" t="s">
        <v>1581</v>
      </c>
      <c r="H18" t="s">
        <v>1582</v>
      </c>
      <c r="I18" t="s">
        <v>481</v>
      </c>
      <c r="J18" t="s">
        <v>1816</v>
      </c>
      <c r="K18" t="s">
        <v>1817</v>
      </c>
      <c r="L18" t="s">
        <v>224</v>
      </c>
      <c r="O18">
        <v>31508006.449999999</v>
      </c>
      <c r="P18" t="s">
        <v>178</v>
      </c>
      <c r="R18" t="s">
        <v>1795</v>
      </c>
      <c r="W18" s="2">
        <v>43866.452380127317</v>
      </c>
    </row>
    <row r="19" spans="1:23" x14ac:dyDescent="0.25">
      <c r="A19" t="s">
        <v>176</v>
      </c>
      <c r="B19" t="s">
        <v>177</v>
      </c>
      <c r="C19" t="s">
        <v>4</v>
      </c>
      <c r="D19">
        <v>2019</v>
      </c>
      <c r="E19">
        <v>11</v>
      </c>
      <c r="F19" t="s">
        <v>215</v>
      </c>
      <c r="G19" t="s">
        <v>991</v>
      </c>
      <c r="H19" t="s">
        <v>480</v>
      </c>
      <c r="I19" t="s">
        <v>481</v>
      </c>
      <c r="J19" t="s">
        <v>1800</v>
      </c>
      <c r="K19" t="s">
        <v>1801</v>
      </c>
      <c r="L19" t="s">
        <v>224</v>
      </c>
      <c r="O19">
        <v>7.0000000000000007E-2</v>
      </c>
      <c r="P19" t="s">
        <v>178</v>
      </c>
      <c r="R19" t="s">
        <v>1795</v>
      </c>
      <c r="W19" s="2">
        <v>43866.452380127317</v>
      </c>
    </row>
    <row r="20" spans="1:23" x14ac:dyDescent="0.25">
      <c r="A20" t="s">
        <v>176</v>
      </c>
      <c r="B20" t="s">
        <v>177</v>
      </c>
      <c r="C20" t="s">
        <v>4</v>
      </c>
      <c r="D20">
        <v>2019</v>
      </c>
      <c r="E20">
        <v>11</v>
      </c>
      <c r="F20" t="s">
        <v>215</v>
      </c>
      <c r="G20" t="s">
        <v>1581</v>
      </c>
      <c r="H20" t="s">
        <v>1582</v>
      </c>
      <c r="I20" t="s">
        <v>481</v>
      </c>
      <c r="J20" t="s">
        <v>1816</v>
      </c>
      <c r="K20" t="s">
        <v>1817</v>
      </c>
      <c r="L20" t="s">
        <v>224</v>
      </c>
      <c r="O20">
        <v>-7.0000000000000007E-2</v>
      </c>
      <c r="P20" t="s">
        <v>178</v>
      </c>
      <c r="R20" t="s">
        <v>1795</v>
      </c>
      <c r="W20" s="2">
        <v>43866.452380127317</v>
      </c>
    </row>
    <row r="21" spans="1:23" x14ac:dyDescent="0.25">
      <c r="A21" t="s">
        <v>176</v>
      </c>
      <c r="B21" t="s">
        <v>177</v>
      </c>
      <c r="C21" t="s">
        <v>4</v>
      </c>
      <c r="D21">
        <v>2019</v>
      </c>
      <c r="E21">
        <v>11</v>
      </c>
      <c r="F21" t="s">
        <v>215</v>
      </c>
      <c r="G21" t="s">
        <v>1581</v>
      </c>
      <c r="H21" t="s">
        <v>1582</v>
      </c>
      <c r="I21" t="s">
        <v>481</v>
      </c>
      <c r="J21" t="s">
        <v>1812</v>
      </c>
      <c r="K21" t="s">
        <v>1813</v>
      </c>
      <c r="L21" t="s">
        <v>224</v>
      </c>
      <c r="O21">
        <v>-48203.6</v>
      </c>
      <c r="P21" t="s">
        <v>178</v>
      </c>
      <c r="R21" t="s">
        <v>1795</v>
      </c>
      <c r="W21" s="2">
        <v>43866.452380127317</v>
      </c>
    </row>
    <row r="22" spans="1:23" x14ac:dyDescent="0.25">
      <c r="A22" t="s">
        <v>176</v>
      </c>
      <c r="B22" t="s">
        <v>177</v>
      </c>
      <c r="C22" t="s">
        <v>4</v>
      </c>
      <c r="D22">
        <v>2019</v>
      </c>
      <c r="E22">
        <v>11</v>
      </c>
      <c r="F22" t="s">
        <v>215</v>
      </c>
      <c r="G22" t="s">
        <v>991</v>
      </c>
      <c r="H22" t="s">
        <v>480</v>
      </c>
      <c r="I22" t="s">
        <v>481</v>
      </c>
      <c r="J22" t="s">
        <v>1800</v>
      </c>
      <c r="K22" t="s">
        <v>1801</v>
      </c>
      <c r="L22" t="s">
        <v>224</v>
      </c>
      <c r="O22">
        <v>67928202.040000007</v>
      </c>
      <c r="P22" t="s">
        <v>178</v>
      </c>
      <c r="R22" t="s">
        <v>1795</v>
      </c>
      <c r="W22" s="2">
        <v>43866.452380127317</v>
      </c>
    </row>
    <row r="23" spans="1:23" x14ac:dyDescent="0.25">
      <c r="A23" t="s">
        <v>176</v>
      </c>
      <c r="B23" t="s">
        <v>177</v>
      </c>
      <c r="C23" t="s">
        <v>4</v>
      </c>
      <c r="D23">
        <v>2019</v>
      </c>
      <c r="E23">
        <v>11</v>
      </c>
      <c r="F23" t="s">
        <v>215</v>
      </c>
      <c r="G23" t="s">
        <v>1581</v>
      </c>
      <c r="H23" t="s">
        <v>1582</v>
      </c>
      <c r="I23" t="s">
        <v>481</v>
      </c>
      <c r="J23" t="s">
        <v>1816</v>
      </c>
      <c r="K23" t="s">
        <v>1817</v>
      </c>
      <c r="L23" t="s">
        <v>224</v>
      </c>
      <c r="O23">
        <v>-67928202.040000007</v>
      </c>
      <c r="P23" t="s">
        <v>178</v>
      </c>
      <c r="R23" t="s">
        <v>1795</v>
      </c>
      <c r="W23" s="2">
        <v>43866.452380127317</v>
      </c>
    </row>
    <row r="24" spans="1:23" x14ac:dyDescent="0.25">
      <c r="A24" t="s">
        <v>176</v>
      </c>
      <c r="B24" t="s">
        <v>177</v>
      </c>
      <c r="C24" t="s">
        <v>4</v>
      </c>
      <c r="D24">
        <v>2019</v>
      </c>
      <c r="E24">
        <v>11</v>
      </c>
      <c r="F24" t="s">
        <v>215</v>
      </c>
      <c r="G24" t="s">
        <v>991</v>
      </c>
      <c r="H24" t="s">
        <v>480</v>
      </c>
      <c r="I24" t="s">
        <v>481</v>
      </c>
      <c r="J24" t="s">
        <v>1800</v>
      </c>
      <c r="K24" t="s">
        <v>1801</v>
      </c>
      <c r="L24" t="s">
        <v>224</v>
      </c>
      <c r="O24">
        <v>-57349963.789999999</v>
      </c>
      <c r="P24" t="s">
        <v>178</v>
      </c>
      <c r="R24" t="s">
        <v>1795</v>
      </c>
      <c r="W24" s="2">
        <v>43866.452380127317</v>
      </c>
    </row>
    <row r="25" spans="1:23" x14ac:dyDescent="0.25">
      <c r="A25" t="s">
        <v>176</v>
      </c>
      <c r="B25" t="s">
        <v>177</v>
      </c>
      <c r="C25" t="s">
        <v>4</v>
      </c>
      <c r="D25">
        <v>2019</v>
      </c>
      <c r="E25">
        <v>11</v>
      </c>
      <c r="F25" t="s">
        <v>215</v>
      </c>
      <c r="G25" t="s">
        <v>1581</v>
      </c>
      <c r="H25" t="s">
        <v>1582</v>
      </c>
      <c r="I25" t="s">
        <v>481</v>
      </c>
      <c r="J25" t="s">
        <v>1816</v>
      </c>
      <c r="K25" t="s">
        <v>1817</v>
      </c>
      <c r="L25" t="s">
        <v>224</v>
      </c>
      <c r="O25">
        <v>57349963.789999999</v>
      </c>
      <c r="P25" t="s">
        <v>178</v>
      </c>
      <c r="R25" t="s">
        <v>1795</v>
      </c>
      <c r="W25" s="2">
        <v>43866.452380127317</v>
      </c>
    </row>
    <row r="26" spans="1:23" x14ac:dyDescent="0.25">
      <c r="A26" t="s">
        <v>176</v>
      </c>
      <c r="B26" t="s">
        <v>177</v>
      </c>
      <c r="C26" t="s">
        <v>4</v>
      </c>
      <c r="D26">
        <v>2019</v>
      </c>
      <c r="E26">
        <v>11</v>
      </c>
      <c r="F26" t="s">
        <v>215</v>
      </c>
      <c r="G26" t="s">
        <v>991</v>
      </c>
      <c r="H26" t="s">
        <v>480</v>
      </c>
      <c r="I26" t="s">
        <v>481</v>
      </c>
      <c r="J26" t="s">
        <v>1800</v>
      </c>
      <c r="K26" t="s">
        <v>1801</v>
      </c>
      <c r="L26" t="s">
        <v>224</v>
      </c>
      <c r="O26">
        <v>-8385951.71</v>
      </c>
      <c r="P26" t="s">
        <v>178</v>
      </c>
      <c r="R26" t="s">
        <v>1795</v>
      </c>
      <c r="W26" s="2">
        <v>43866.452380127317</v>
      </c>
    </row>
    <row r="27" spans="1:23" x14ac:dyDescent="0.25">
      <c r="A27" t="s">
        <v>176</v>
      </c>
      <c r="B27" t="s">
        <v>177</v>
      </c>
      <c r="C27" t="s">
        <v>4</v>
      </c>
      <c r="D27">
        <v>2019</v>
      </c>
      <c r="E27">
        <v>11</v>
      </c>
      <c r="F27" t="s">
        <v>215</v>
      </c>
      <c r="G27" t="s">
        <v>1352</v>
      </c>
      <c r="H27" t="s">
        <v>1353</v>
      </c>
      <c r="I27" t="s">
        <v>481</v>
      </c>
      <c r="J27" t="s">
        <v>1820</v>
      </c>
      <c r="K27" t="s">
        <v>1821</v>
      </c>
      <c r="L27" t="s">
        <v>224</v>
      </c>
      <c r="O27">
        <v>8385951.71</v>
      </c>
      <c r="P27" t="s">
        <v>178</v>
      </c>
      <c r="R27" t="s">
        <v>1795</v>
      </c>
      <c r="W27" s="2">
        <v>43866.452380127317</v>
      </c>
    </row>
    <row r="28" spans="1:23" x14ac:dyDescent="0.25">
      <c r="A28" t="s">
        <v>176</v>
      </c>
      <c r="B28" t="s">
        <v>177</v>
      </c>
      <c r="C28" t="s">
        <v>4</v>
      </c>
      <c r="D28">
        <v>2019</v>
      </c>
      <c r="E28">
        <v>11</v>
      </c>
      <c r="F28" t="s">
        <v>215</v>
      </c>
      <c r="G28" t="s">
        <v>272</v>
      </c>
      <c r="H28" t="s">
        <v>283</v>
      </c>
      <c r="I28" t="s">
        <v>222</v>
      </c>
      <c r="L28" t="s">
        <v>224</v>
      </c>
      <c r="O28">
        <v>15558.08</v>
      </c>
      <c r="P28" t="s">
        <v>178</v>
      </c>
      <c r="R28" t="s">
        <v>1795</v>
      </c>
      <c r="W28" s="2">
        <v>43866.452380127317</v>
      </c>
    </row>
    <row r="29" spans="1:23" x14ac:dyDescent="0.25">
      <c r="A29" t="s">
        <v>176</v>
      </c>
      <c r="B29" t="s">
        <v>177</v>
      </c>
      <c r="C29" t="s">
        <v>4</v>
      </c>
      <c r="D29">
        <v>2019</v>
      </c>
      <c r="E29">
        <v>11</v>
      </c>
      <c r="F29" t="s">
        <v>215</v>
      </c>
      <c r="G29" t="s">
        <v>267</v>
      </c>
      <c r="H29" t="s">
        <v>312</v>
      </c>
      <c r="I29" t="s">
        <v>222</v>
      </c>
      <c r="L29" t="s">
        <v>224</v>
      </c>
      <c r="O29">
        <v>15558.08</v>
      </c>
      <c r="P29" t="s">
        <v>178</v>
      </c>
      <c r="R29" t="s">
        <v>1795</v>
      </c>
      <c r="W29" s="2">
        <v>43866.452380127317</v>
      </c>
    </row>
    <row r="30" spans="1:23" x14ac:dyDescent="0.25">
      <c r="A30" t="s">
        <v>176</v>
      </c>
      <c r="B30" t="s">
        <v>177</v>
      </c>
      <c r="C30" t="s">
        <v>4</v>
      </c>
      <c r="D30">
        <v>2019</v>
      </c>
      <c r="E30">
        <v>11</v>
      </c>
      <c r="F30" t="s">
        <v>215</v>
      </c>
      <c r="G30" t="s">
        <v>313</v>
      </c>
      <c r="H30" t="s">
        <v>348</v>
      </c>
      <c r="I30" t="s">
        <v>222</v>
      </c>
      <c r="L30" t="s">
        <v>224</v>
      </c>
      <c r="O30">
        <v>15558.08</v>
      </c>
      <c r="P30" t="s">
        <v>178</v>
      </c>
      <c r="R30" t="s">
        <v>1795</v>
      </c>
      <c r="W30" s="2">
        <v>43866.452380127317</v>
      </c>
    </row>
    <row r="31" spans="1:23" x14ac:dyDescent="0.25">
      <c r="A31" t="s">
        <v>176</v>
      </c>
      <c r="B31" t="s">
        <v>177</v>
      </c>
      <c r="C31" t="s">
        <v>4</v>
      </c>
      <c r="D31">
        <v>2019</v>
      </c>
      <c r="E31">
        <v>11</v>
      </c>
      <c r="F31" t="s">
        <v>215</v>
      </c>
      <c r="G31" t="s">
        <v>349</v>
      </c>
      <c r="H31" t="s">
        <v>356</v>
      </c>
      <c r="I31" t="s">
        <v>222</v>
      </c>
      <c r="L31" t="s">
        <v>224</v>
      </c>
      <c r="O31">
        <v>15558.08</v>
      </c>
      <c r="P31" t="s">
        <v>178</v>
      </c>
      <c r="R31" t="s">
        <v>1795</v>
      </c>
      <c r="W31" s="2">
        <v>43866.452380127317</v>
      </c>
    </row>
    <row r="32" spans="1:23" x14ac:dyDescent="0.25">
      <c r="A32" t="s">
        <v>176</v>
      </c>
      <c r="B32" t="s">
        <v>177</v>
      </c>
      <c r="C32" t="s">
        <v>4</v>
      </c>
      <c r="D32">
        <v>2019</v>
      </c>
      <c r="E32">
        <v>11</v>
      </c>
      <c r="F32" t="s">
        <v>215</v>
      </c>
      <c r="G32" t="s">
        <v>377</v>
      </c>
      <c r="H32" t="s">
        <v>390</v>
      </c>
      <c r="I32" t="s">
        <v>222</v>
      </c>
      <c r="L32" t="s">
        <v>224</v>
      </c>
      <c r="O32">
        <v>-180851.77</v>
      </c>
      <c r="P32" t="s">
        <v>178</v>
      </c>
      <c r="R32" t="s">
        <v>1795</v>
      </c>
      <c r="W32" s="2">
        <v>43866.452380127317</v>
      </c>
    </row>
    <row r="33" spans="1:23" x14ac:dyDescent="0.25">
      <c r="A33" t="s">
        <v>176</v>
      </c>
      <c r="B33" t="s">
        <v>177</v>
      </c>
      <c r="C33" t="s">
        <v>4</v>
      </c>
      <c r="D33">
        <v>2019</v>
      </c>
      <c r="E33">
        <v>11</v>
      </c>
      <c r="F33" t="s">
        <v>215</v>
      </c>
      <c r="G33" t="s">
        <v>391</v>
      </c>
      <c r="H33" t="s">
        <v>408</v>
      </c>
      <c r="I33" t="s">
        <v>222</v>
      </c>
      <c r="L33" t="s">
        <v>224</v>
      </c>
      <c r="O33">
        <v>-180851.77</v>
      </c>
      <c r="P33" t="s">
        <v>178</v>
      </c>
      <c r="R33" t="s">
        <v>1795</v>
      </c>
      <c r="W33" s="2">
        <v>43866.452380127317</v>
      </c>
    </row>
    <row r="34" spans="1:23" x14ac:dyDescent="0.25">
      <c r="A34" t="s">
        <v>176</v>
      </c>
      <c r="B34" t="s">
        <v>177</v>
      </c>
      <c r="C34" t="s">
        <v>4</v>
      </c>
      <c r="D34">
        <v>2019</v>
      </c>
      <c r="E34">
        <v>11</v>
      </c>
      <c r="F34" t="s">
        <v>215</v>
      </c>
      <c r="G34" t="s">
        <v>357</v>
      </c>
      <c r="H34" t="s">
        <v>409</v>
      </c>
      <c r="I34" t="s">
        <v>222</v>
      </c>
      <c r="L34" t="s">
        <v>224</v>
      </c>
      <c r="O34">
        <v>-165293.69</v>
      </c>
      <c r="P34" t="s">
        <v>178</v>
      </c>
      <c r="R34" t="s">
        <v>1795</v>
      </c>
      <c r="W34" s="2">
        <v>43866.452380127317</v>
      </c>
    </row>
    <row r="35" spans="1:23" x14ac:dyDescent="0.25">
      <c r="A35" t="s">
        <v>176</v>
      </c>
      <c r="B35" t="s">
        <v>177</v>
      </c>
      <c r="C35" t="s">
        <v>4</v>
      </c>
      <c r="D35">
        <v>2019</v>
      </c>
      <c r="E35">
        <v>11</v>
      </c>
      <c r="F35" t="s">
        <v>215</v>
      </c>
      <c r="G35" t="s">
        <v>410</v>
      </c>
      <c r="H35" t="s">
        <v>427</v>
      </c>
      <c r="I35" t="s">
        <v>222</v>
      </c>
      <c r="L35" t="s">
        <v>224</v>
      </c>
      <c r="O35">
        <v>-165293.69</v>
      </c>
      <c r="P35" t="s">
        <v>178</v>
      </c>
      <c r="R35" t="s">
        <v>1795</v>
      </c>
      <c r="W35" s="2">
        <v>43866.452380127317</v>
      </c>
    </row>
    <row r="36" spans="1:23" x14ac:dyDescent="0.25">
      <c r="A36" t="s">
        <v>176</v>
      </c>
      <c r="B36" t="s">
        <v>177</v>
      </c>
      <c r="C36" t="s">
        <v>4</v>
      </c>
      <c r="D36">
        <v>2019</v>
      </c>
      <c r="E36">
        <v>11</v>
      </c>
      <c r="F36" t="s">
        <v>215</v>
      </c>
      <c r="G36" t="s">
        <v>428</v>
      </c>
      <c r="H36" t="s">
        <v>437</v>
      </c>
      <c r="I36" t="s">
        <v>222</v>
      </c>
      <c r="L36" t="s">
        <v>224</v>
      </c>
      <c r="O36">
        <v>-165293.69</v>
      </c>
      <c r="P36" t="s">
        <v>178</v>
      </c>
      <c r="R36" t="s">
        <v>1795</v>
      </c>
      <c r="W36" s="2">
        <v>43866.452380127317</v>
      </c>
    </row>
    <row r="37" spans="1:23" x14ac:dyDescent="0.25">
      <c r="A37" t="s">
        <v>176</v>
      </c>
      <c r="B37" t="s">
        <v>177</v>
      </c>
      <c r="C37" t="s">
        <v>4</v>
      </c>
      <c r="D37">
        <v>2019</v>
      </c>
      <c r="E37">
        <v>11</v>
      </c>
      <c r="F37" t="s">
        <v>215</v>
      </c>
      <c r="G37" t="s">
        <v>438</v>
      </c>
      <c r="H37" t="s">
        <v>463</v>
      </c>
      <c r="I37" t="s">
        <v>222</v>
      </c>
      <c r="L37" t="s">
        <v>224</v>
      </c>
      <c r="O37">
        <v>-165293.69</v>
      </c>
      <c r="P37" t="s">
        <v>178</v>
      </c>
      <c r="R37" t="s">
        <v>1795</v>
      </c>
      <c r="W37" s="2">
        <v>43866.452380127317</v>
      </c>
    </row>
    <row r="38" spans="1:23" x14ac:dyDescent="0.25">
      <c r="A38" t="s">
        <v>176</v>
      </c>
      <c r="B38" t="s">
        <v>177</v>
      </c>
      <c r="C38" t="s">
        <v>4</v>
      </c>
      <c r="D38">
        <v>2019</v>
      </c>
      <c r="E38">
        <v>11</v>
      </c>
      <c r="F38" t="s">
        <v>215</v>
      </c>
      <c r="G38" t="s">
        <v>992</v>
      </c>
      <c r="H38" t="s">
        <v>1001</v>
      </c>
      <c r="I38" t="s">
        <v>481</v>
      </c>
      <c r="L38" t="s">
        <v>224</v>
      </c>
      <c r="O38">
        <v>223089080.94</v>
      </c>
      <c r="P38" t="s">
        <v>178</v>
      </c>
      <c r="R38" t="s">
        <v>1795</v>
      </c>
      <c r="W38" s="2">
        <v>43866.452380127317</v>
      </c>
    </row>
    <row r="39" spans="1:23" x14ac:dyDescent="0.25">
      <c r="A39" t="s">
        <v>176</v>
      </c>
      <c r="B39" t="s">
        <v>177</v>
      </c>
      <c r="C39" t="s">
        <v>4</v>
      </c>
      <c r="D39">
        <v>2019</v>
      </c>
      <c r="E39">
        <v>11</v>
      </c>
      <c r="F39" t="s">
        <v>215</v>
      </c>
      <c r="G39" t="s">
        <v>1002</v>
      </c>
      <c r="H39" t="s">
        <v>1018</v>
      </c>
      <c r="I39" t="s">
        <v>481</v>
      </c>
      <c r="L39" t="s">
        <v>224</v>
      </c>
      <c r="O39">
        <v>223089080.94</v>
      </c>
      <c r="P39" t="s">
        <v>178</v>
      </c>
      <c r="R39" t="s">
        <v>1795</v>
      </c>
      <c r="W39" s="2">
        <v>43866.452380127317</v>
      </c>
    </row>
    <row r="40" spans="1:23" x14ac:dyDescent="0.25">
      <c r="A40" t="s">
        <v>176</v>
      </c>
      <c r="B40" t="s">
        <v>177</v>
      </c>
      <c r="C40" t="s">
        <v>4</v>
      </c>
      <c r="D40">
        <v>2019</v>
      </c>
      <c r="E40">
        <v>11</v>
      </c>
      <c r="F40" t="s">
        <v>215</v>
      </c>
      <c r="G40" t="s">
        <v>1019</v>
      </c>
      <c r="H40" t="s">
        <v>1049</v>
      </c>
      <c r="I40" t="s">
        <v>481</v>
      </c>
      <c r="L40" t="s">
        <v>224</v>
      </c>
      <c r="O40">
        <v>226168302.25999999</v>
      </c>
      <c r="P40" t="s">
        <v>178</v>
      </c>
      <c r="R40" t="s">
        <v>1795</v>
      </c>
      <c r="W40" s="2">
        <v>43866.452380127317</v>
      </c>
    </row>
    <row r="41" spans="1:23" x14ac:dyDescent="0.25">
      <c r="A41" t="s">
        <v>176</v>
      </c>
      <c r="B41" t="s">
        <v>177</v>
      </c>
      <c r="C41" t="s">
        <v>4</v>
      </c>
      <c r="D41">
        <v>2019</v>
      </c>
      <c r="E41">
        <v>11</v>
      </c>
      <c r="F41" t="s">
        <v>215</v>
      </c>
      <c r="G41" t="s">
        <v>642</v>
      </c>
      <c r="H41" t="s">
        <v>1317</v>
      </c>
      <c r="I41" t="s">
        <v>481</v>
      </c>
      <c r="L41" t="s">
        <v>224</v>
      </c>
      <c r="O41">
        <v>226168302.25999999</v>
      </c>
      <c r="P41" t="s">
        <v>178</v>
      </c>
      <c r="R41" t="s">
        <v>1795</v>
      </c>
      <c r="W41" s="2">
        <v>43866.452380127317</v>
      </c>
    </row>
    <row r="42" spans="1:23" x14ac:dyDescent="0.25">
      <c r="A42" t="s">
        <v>176</v>
      </c>
      <c r="B42" t="s">
        <v>177</v>
      </c>
      <c r="C42" t="s">
        <v>4</v>
      </c>
      <c r="D42">
        <v>2019</v>
      </c>
      <c r="E42">
        <v>11</v>
      </c>
      <c r="F42" t="s">
        <v>215</v>
      </c>
      <c r="G42" t="s">
        <v>1354</v>
      </c>
      <c r="H42" t="s">
        <v>1357</v>
      </c>
      <c r="I42" t="s">
        <v>481</v>
      </c>
      <c r="L42" t="s">
        <v>224</v>
      </c>
      <c r="O42">
        <v>7638718.5199999996</v>
      </c>
      <c r="P42" t="s">
        <v>178</v>
      </c>
      <c r="R42" t="s">
        <v>1795</v>
      </c>
      <c r="W42" s="2">
        <v>43866.452380127317</v>
      </c>
    </row>
    <row r="43" spans="1:23" x14ac:dyDescent="0.25">
      <c r="A43" t="s">
        <v>176</v>
      </c>
      <c r="B43" t="s">
        <v>177</v>
      </c>
      <c r="C43" t="s">
        <v>4</v>
      </c>
      <c r="D43">
        <v>2019</v>
      </c>
      <c r="E43">
        <v>11</v>
      </c>
      <c r="F43" t="s">
        <v>215</v>
      </c>
      <c r="G43" t="s">
        <v>1329</v>
      </c>
      <c r="H43" t="s">
        <v>1364</v>
      </c>
      <c r="I43" t="s">
        <v>481</v>
      </c>
      <c r="L43" t="s">
        <v>224</v>
      </c>
      <c r="O43">
        <v>7638718.5199999996</v>
      </c>
      <c r="P43" t="s">
        <v>178</v>
      </c>
      <c r="R43" t="s">
        <v>1795</v>
      </c>
      <c r="W43" s="2">
        <v>43866.452380127317</v>
      </c>
    </row>
    <row r="44" spans="1:23" x14ac:dyDescent="0.25">
      <c r="A44" t="s">
        <v>176</v>
      </c>
      <c r="B44" t="s">
        <v>177</v>
      </c>
      <c r="C44" t="s">
        <v>4</v>
      </c>
      <c r="D44">
        <v>2019</v>
      </c>
      <c r="E44">
        <v>11</v>
      </c>
      <c r="F44" t="s">
        <v>215</v>
      </c>
      <c r="G44" t="s">
        <v>1318</v>
      </c>
      <c r="H44" t="s">
        <v>1365</v>
      </c>
      <c r="I44" t="s">
        <v>481</v>
      </c>
      <c r="L44" t="s">
        <v>224</v>
      </c>
      <c r="O44">
        <v>233807020.78</v>
      </c>
      <c r="P44" t="s">
        <v>178</v>
      </c>
      <c r="R44" t="s">
        <v>1795</v>
      </c>
      <c r="W44" s="2">
        <v>43866.452380127317</v>
      </c>
    </row>
    <row r="45" spans="1:23" x14ac:dyDescent="0.25">
      <c r="A45" t="s">
        <v>176</v>
      </c>
      <c r="B45" t="s">
        <v>177</v>
      </c>
      <c r="C45" t="s">
        <v>4</v>
      </c>
      <c r="D45">
        <v>2019</v>
      </c>
      <c r="E45">
        <v>11</v>
      </c>
      <c r="F45" t="s">
        <v>215</v>
      </c>
      <c r="G45" t="s">
        <v>1369</v>
      </c>
      <c r="H45" t="s">
        <v>1375</v>
      </c>
      <c r="I45" t="s">
        <v>481</v>
      </c>
      <c r="L45" t="s">
        <v>224</v>
      </c>
      <c r="O45">
        <v>-4950000</v>
      </c>
      <c r="P45" t="s">
        <v>178</v>
      </c>
      <c r="R45" t="s">
        <v>1795</v>
      </c>
      <c r="W45" s="2">
        <v>43866.452380127317</v>
      </c>
    </row>
    <row r="46" spans="1:23" x14ac:dyDescent="0.25">
      <c r="A46" t="s">
        <v>176</v>
      </c>
      <c r="B46" t="s">
        <v>177</v>
      </c>
      <c r="C46" t="s">
        <v>4</v>
      </c>
      <c r="D46">
        <v>2019</v>
      </c>
      <c r="E46">
        <v>11</v>
      </c>
      <c r="F46" t="s">
        <v>215</v>
      </c>
      <c r="G46" t="s">
        <v>1445</v>
      </c>
      <c r="H46" t="s">
        <v>466</v>
      </c>
      <c r="I46" t="s">
        <v>481</v>
      </c>
      <c r="L46" t="s">
        <v>224</v>
      </c>
      <c r="O46">
        <v>-249305912.33000001</v>
      </c>
      <c r="P46" t="s">
        <v>178</v>
      </c>
      <c r="R46" t="s">
        <v>1795</v>
      </c>
      <c r="W46" s="2">
        <v>43866.452380127317</v>
      </c>
    </row>
    <row r="47" spans="1:23" x14ac:dyDescent="0.25">
      <c r="A47" t="s">
        <v>176</v>
      </c>
      <c r="B47" t="s">
        <v>177</v>
      </c>
      <c r="C47" t="s">
        <v>4</v>
      </c>
      <c r="D47">
        <v>2019</v>
      </c>
      <c r="E47">
        <v>11</v>
      </c>
      <c r="F47" t="s">
        <v>215</v>
      </c>
      <c r="G47" t="s">
        <v>1376</v>
      </c>
      <c r="H47" t="s">
        <v>1457</v>
      </c>
      <c r="I47" t="s">
        <v>481</v>
      </c>
      <c r="L47" t="s">
        <v>224</v>
      </c>
      <c r="O47">
        <v>-254255912.33000001</v>
      </c>
      <c r="P47" t="s">
        <v>178</v>
      </c>
      <c r="R47" t="s">
        <v>1795</v>
      </c>
      <c r="W47" s="2">
        <v>43866.452380127317</v>
      </c>
    </row>
    <row r="48" spans="1:23" x14ac:dyDescent="0.25">
      <c r="A48" t="s">
        <v>176</v>
      </c>
      <c r="B48" t="s">
        <v>177</v>
      </c>
      <c r="C48" t="s">
        <v>4</v>
      </c>
      <c r="D48">
        <v>2019</v>
      </c>
      <c r="E48">
        <v>11</v>
      </c>
      <c r="F48" t="s">
        <v>215</v>
      </c>
      <c r="G48" t="s">
        <v>1458</v>
      </c>
      <c r="H48" t="s">
        <v>1479</v>
      </c>
      <c r="I48" t="s">
        <v>481</v>
      </c>
      <c r="L48" t="s">
        <v>224</v>
      </c>
      <c r="O48">
        <v>-254255912.33000001</v>
      </c>
      <c r="P48" t="s">
        <v>178</v>
      </c>
      <c r="R48" t="s">
        <v>1795</v>
      </c>
      <c r="W48" s="2">
        <v>43866.452380127317</v>
      </c>
    </row>
    <row r="49" spans="1:23" x14ac:dyDescent="0.25">
      <c r="A49" t="s">
        <v>176</v>
      </c>
      <c r="B49" t="s">
        <v>177</v>
      </c>
      <c r="C49" t="s">
        <v>4</v>
      </c>
      <c r="D49">
        <v>2019</v>
      </c>
      <c r="E49">
        <v>11</v>
      </c>
      <c r="F49" t="s">
        <v>215</v>
      </c>
      <c r="G49" t="s">
        <v>1578</v>
      </c>
      <c r="H49" t="s">
        <v>1583</v>
      </c>
      <c r="I49" t="s">
        <v>481</v>
      </c>
      <c r="L49" t="s">
        <v>224</v>
      </c>
      <c r="O49">
        <v>20614185.239999998</v>
      </c>
      <c r="P49" t="s">
        <v>178</v>
      </c>
      <c r="R49" t="s">
        <v>1795</v>
      </c>
      <c r="W49" s="2">
        <v>43866.452380127317</v>
      </c>
    </row>
    <row r="50" spans="1:23" x14ac:dyDescent="0.25">
      <c r="A50" t="s">
        <v>176</v>
      </c>
      <c r="B50" t="s">
        <v>177</v>
      </c>
      <c r="C50" t="s">
        <v>4</v>
      </c>
      <c r="D50">
        <v>2019</v>
      </c>
      <c r="E50">
        <v>11</v>
      </c>
      <c r="F50" t="s">
        <v>215</v>
      </c>
      <c r="G50" t="s">
        <v>1559</v>
      </c>
      <c r="H50" t="s">
        <v>1592</v>
      </c>
      <c r="I50" t="s">
        <v>481</v>
      </c>
      <c r="L50" t="s">
        <v>224</v>
      </c>
      <c r="O50">
        <v>20614185.239999998</v>
      </c>
      <c r="P50" t="s">
        <v>178</v>
      </c>
      <c r="R50" t="s">
        <v>1795</v>
      </c>
      <c r="W50" s="2">
        <v>43866.452380127317</v>
      </c>
    </row>
    <row r="51" spans="1:23" x14ac:dyDescent="0.25">
      <c r="A51" t="s">
        <v>176</v>
      </c>
      <c r="B51" t="s">
        <v>177</v>
      </c>
      <c r="C51" t="s">
        <v>4</v>
      </c>
      <c r="D51">
        <v>2019</v>
      </c>
      <c r="E51">
        <v>11</v>
      </c>
      <c r="F51" t="s">
        <v>215</v>
      </c>
      <c r="G51" t="s">
        <v>1554</v>
      </c>
      <c r="H51" t="s">
        <v>1593</v>
      </c>
      <c r="I51" t="s">
        <v>481</v>
      </c>
      <c r="L51" t="s">
        <v>224</v>
      </c>
      <c r="O51">
        <v>20614185.239999998</v>
      </c>
      <c r="P51" t="s">
        <v>178</v>
      </c>
      <c r="R51" t="s">
        <v>1795</v>
      </c>
      <c r="W51" s="2">
        <v>43866.452380127317</v>
      </c>
    </row>
    <row r="52" spans="1:23" x14ac:dyDescent="0.25">
      <c r="A52" t="s">
        <v>176</v>
      </c>
      <c r="B52" t="s">
        <v>177</v>
      </c>
      <c r="C52" t="s">
        <v>4</v>
      </c>
      <c r="D52">
        <v>2019</v>
      </c>
      <c r="E52">
        <v>11</v>
      </c>
      <c r="F52" t="s">
        <v>215</v>
      </c>
      <c r="G52" t="s">
        <v>1480</v>
      </c>
      <c r="H52" t="s">
        <v>1594</v>
      </c>
      <c r="I52" t="s">
        <v>481</v>
      </c>
      <c r="L52" t="s">
        <v>224</v>
      </c>
      <c r="O52">
        <v>-233641727.09</v>
      </c>
      <c r="P52" t="s">
        <v>178</v>
      </c>
      <c r="R52" t="s">
        <v>1795</v>
      </c>
      <c r="W52" s="2">
        <v>43866.452380127317</v>
      </c>
    </row>
    <row r="53" spans="1:23" x14ac:dyDescent="0.25">
      <c r="A53" t="s">
        <v>185</v>
      </c>
      <c r="B53" t="s">
        <v>186</v>
      </c>
      <c r="C53" t="s">
        <v>4</v>
      </c>
      <c r="D53">
        <v>2019</v>
      </c>
      <c r="E53">
        <v>11</v>
      </c>
      <c r="F53" t="s">
        <v>215</v>
      </c>
      <c r="G53" t="s">
        <v>244</v>
      </c>
      <c r="H53" t="s">
        <v>245</v>
      </c>
      <c r="I53" t="s">
        <v>222</v>
      </c>
      <c r="J53" t="s">
        <v>1822</v>
      </c>
      <c r="K53" t="s">
        <v>1823</v>
      </c>
      <c r="L53" t="s">
        <v>224</v>
      </c>
      <c r="O53">
        <v>-180093.38</v>
      </c>
      <c r="P53" t="s">
        <v>178</v>
      </c>
      <c r="R53" t="s">
        <v>1795</v>
      </c>
      <c r="W53" s="2">
        <v>43866.452380358794</v>
      </c>
    </row>
    <row r="54" spans="1:23" x14ac:dyDescent="0.25">
      <c r="A54" t="s">
        <v>185</v>
      </c>
      <c r="B54" t="s">
        <v>186</v>
      </c>
      <c r="C54" t="s">
        <v>4</v>
      </c>
      <c r="D54">
        <v>2019</v>
      </c>
      <c r="E54">
        <v>11</v>
      </c>
      <c r="F54" t="s">
        <v>215</v>
      </c>
      <c r="G54" t="s">
        <v>244</v>
      </c>
      <c r="H54" t="s">
        <v>245</v>
      </c>
      <c r="I54" t="s">
        <v>222</v>
      </c>
      <c r="J54" t="s">
        <v>1598</v>
      </c>
      <c r="K54" t="s">
        <v>1823</v>
      </c>
      <c r="L54" t="s">
        <v>224</v>
      </c>
      <c r="O54">
        <v>-53927.96</v>
      </c>
      <c r="P54" t="s">
        <v>178</v>
      </c>
      <c r="R54" t="s">
        <v>1795</v>
      </c>
      <c r="W54" s="2">
        <v>43866.452380358794</v>
      </c>
    </row>
    <row r="55" spans="1:23" x14ac:dyDescent="0.25">
      <c r="A55" t="s">
        <v>185</v>
      </c>
      <c r="B55" t="s">
        <v>186</v>
      </c>
      <c r="C55" t="s">
        <v>4</v>
      </c>
      <c r="D55">
        <v>2019</v>
      </c>
      <c r="E55">
        <v>11</v>
      </c>
      <c r="F55" t="s">
        <v>215</v>
      </c>
      <c r="G55" t="s">
        <v>255</v>
      </c>
      <c r="H55" t="s">
        <v>256</v>
      </c>
      <c r="I55" t="s">
        <v>222</v>
      </c>
      <c r="J55" t="s">
        <v>1824</v>
      </c>
      <c r="K55" t="s">
        <v>1825</v>
      </c>
      <c r="L55" t="s">
        <v>224</v>
      </c>
      <c r="O55">
        <v>3274.55</v>
      </c>
      <c r="P55" t="s">
        <v>178</v>
      </c>
      <c r="R55" t="s">
        <v>1795</v>
      </c>
      <c r="W55" s="2">
        <v>43866.452380358794</v>
      </c>
    </row>
    <row r="56" spans="1:23" x14ac:dyDescent="0.25">
      <c r="A56" t="s">
        <v>185</v>
      </c>
      <c r="B56" t="s">
        <v>186</v>
      </c>
      <c r="C56" t="s">
        <v>4</v>
      </c>
      <c r="D56">
        <v>2019</v>
      </c>
      <c r="E56">
        <v>11</v>
      </c>
      <c r="F56" t="s">
        <v>215</v>
      </c>
      <c r="G56" t="s">
        <v>255</v>
      </c>
      <c r="H56" t="s">
        <v>256</v>
      </c>
      <c r="I56" t="s">
        <v>222</v>
      </c>
      <c r="J56" t="s">
        <v>1826</v>
      </c>
      <c r="K56" t="s">
        <v>1827</v>
      </c>
      <c r="L56" t="s">
        <v>224</v>
      </c>
      <c r="O56">
        <v>10379.24</v>
      </c>
      <c r="P56" t="s">
        <v>178</v>
      </c>
      <c r="R56" t="s">
        <v>1795</v>
      </c>
      <c r="W56" s="2">
        <v>43866.452380358794</v>
      </c>
    </row>
    <row r="57" spans="1:23" x14ac:dyDescent="0.25">
      <c r="A57" t="s">
        <v>185</v>
      </c>
      <c r="B57" t="s">
        <v>186</v>
      </c>
      <c r="C57" t="s">
        <v>4</v>
      </c>
      <c r="D57">
        <v>2019</v>
      </c>
      <c r="E57">
        <v>11</v>
      </c>
      <c r="F57" t="s">
        <v>215</v>
      </c>
      <c r="G57" t="s">
        <v>255</v>
      </c>
      <c r="H57" t="s">
        <v>256</v>
      </c>
      <c r="I57" t="s">
        <v>222</v>
      </c>
      <c r="J57" t="s">
        <v>1828</v>
      </c>
      <c r="K57" t="s">
        <v>1829</v>
      </c>
      <c r="L57" t="s">
        <v>224</v>
      </c>
      <c r="O57">
        <v>12594.19</v>
      </c>
      <c r="P57" t="s">
        <v>178</v>
      </c>
      <c r="R57" t="s">
        <v>1795</v>
      </c>
      <c r="W57" s="2">
        <v>43866.452380358794</v>
      </c>
    </row>
    <row r="58" spans="1:23" x14ac:dyDescent="0.25">
      <c r="A58" t="s">
        <v>185</v>
      </c>
      <c r="B58" t="s">
        <v>186</v>
      </c>
      <c r="C58" t="s">
        <v>4</v>
      </c>
      <c r="D58">
        <v>2019</v>
      </c>
      <c r="E58">
        <v>11</v>
      </c>
      <c r="F58" t="s">
        <v>215</v>
      </c>
      <c r="G58" t="s">
        <v>255</v>
      </c>
      <c r="H58" t="s">
        <v>256</v>
      </c>
      <c r="I58" t="s">
        <v>222</v>
      </c>
      <c r="J58" t="s">
        <v>1830</v>
      </c>
      <c r="K58" t="s">
        <v>1831</v>
      </c>
      <c r="L58" t="s">
        <v>224</v>
      </c>
      <c r="O58">
        <v>11495.5</v>
      </c>
      <c r="P58" t="s">
        <v>178</v>
      </c>
      <c r="R58" t="s">
        <v>1795</v>
      </c>
      <c r="W58" s="2">
        <v>43866.452380358794</v>
      </c>
    </row>
    <row r="59" spans="1:23" x14ac:dyDescent="0.25">
      <c r="A59" t="s">
        <v>185</v>
      </c>
      <c r="B59" t="s">
        <v>186</v>
      </c>
      <c r="C59" t="s">
        <v>4</v>
      </c>
      <c r="D59">
        <v>2019</v>
      </c>
      <c r="E59">
        <v>11</v>
      </c>
      <c r="F59" t="s">
        <v>215</v>
      </c>
      <c r="G59" t="s">
        <v>275</v>
      </c>
      <c r="H59" t="s">
        <v>276</v>
      </c>
      <c r="I59" t="s">
        <v>222</v>
      </c>
      <c r="J59" t="s">
        <v>1832</v>
      </c>
      <c r="K59" t="s">
        <v>1833</v>
      </c>
      <c r="L59" t="s">
        <v>224</v>
      </c>
      <c r="O59">
        <v>6048.14</v>
      </c>
      <c r="P59" t="s">
        <v>178</v>
      </c>
      <c r="R59" t="s">
        <v>1795</v>
      </c>
      <c r="W59" s="2">
        <v>43866.452380358794</v>
      </c>
    </row>
    <row r="60" spans="1:23" x14ac:dyDescent="0.25">
      <c r="A60" t="s">
        <v>185</v>
      </c>
      <c r="B60" t="s">
        <v>186</v>
      </c>
      <c r="C60" t="s">
        <v>4</v>
      </c>
      <c r="D60">
        <v>2019</v>
      </c>
      <c r="E60">
        <v>11</v>
      </c>
      <c r="F60" t="s">
        <v>215</v>
      </c>
      <c r="G60" t="s">
        <v>275</v>
      </c>
      <c r="H60" t="s">
        <v>276</v>
      </c>
      <c r="I60" t="s">
        <v>222</v>
      </c>
      <c r="J60" t="s">
        <v>1834</v>
      </c>
      <c r="K60" t="s">
        <v>1835</v>
      </c>
      <c r="L60" t="s">
        <v>224</v>
      </c>
      <c r="O60">
        <v>24212.560000000001</v>
      </c>
      <c r="P60" t="s">
        <v>178</v>
      </c>
      <c r="R60" t="s">
        <v>1795</v>
      </c>
      <c r="W60" s="2">
        <v>43866.452380358794</v>
      </c>
    </row>
    <row r="61" spans="1:23" x14ac:dyDescent="0.25">
      <c r="A61" t="s">
        <v>185</v>
      </c>
      <c r="B61" t="s">
        <v>186</v>
      </c>
      <c r="C61" t="s">
        <v>4</v>
      </c>
      <c r="D61">
        <v>2019</v>
      </c>
      <c r="E61">
        <v>11</v>
      </c>
      <c r="F61" t="s">
        <v>215</v>
      </c>
      <c r="G61" t="s">
        <v>381</v>
      </c>
      <c r="H61" t="s">
        <v>382</v>
      </c>
      <c r="I61" t="s">
        <v>222</v>
      </c>
      <c r="J61" t="s">
        <v>1836</v>
      </c>
      <c r="K61" t="s">
        <v>1837</v>
      </c>
      <c r="L61" t="s">
        <v>224</v>
      </c>
      <c r="O61">
        <v>-332745.8</v>
      </c>
      <c r="P61" t="s">
        <v>178</v>
      </c>
      <c r="R61" t="s">
        <v>1795</v>
      </c>
      <c r="W61" s="2">
        <v>43866.452380358794</v>
      </c>
    </row>
    <row r="62" spans="1:23" x14ac:dyDescent="0.25">
      <c r="A62" t="s">
        <v>185</v>
      </c>
      <c r="B62" t="s">
        <v>186</v>
      </c>
      <c r="C62" t="s">
        <v>4</v>
      </c>
      <c r="D62">
        <v>2019</v>
      </c>
      <c r="E62">
        <v>11</v>
      </c>
      <c r="F62" t="s">
        <v>215</v>
      </c>
      <c r="G62" t="s">
        <v>381</v>
      </c>
      <c r="H62" t="s">
        <v>382</v>
      </c>
      <c r="I62" t="s">
        <v>222</v>
      </c>
      <c r="J62" t="s">
        <v>1838</v>
      </c>
      <c r="K62" t="s">
        <v>1839</v>
      </c>
      <c r="L62" t="s">
        <v>224</v>
      </c>
      <c r="O62">
        <v>37.020000000000003</v>
      </c>
      <c r="P62" t="s">
        <v>178</v>
      </c>
      <c r="R62" t="s">
        <v>1795</v>
      </c>
      <c r="W62" s="2">
        <v>43866.452380358794</v>
      </c>
    </row>
    <row r="63" spans="1:23" x14ac:dyDescent="0.25">
      <c r="A63" t="s">
        <v>185</v>
      </c>
      <c r="B63" t="s">
        <v>186</v>
      </c>
      <c r="C63" t="s">
        <v>4</v>
      </c>
      <c r="D63">
        <v>2019</v>
      </c>
      <c r="E63">
        <v>11</v>
      </c>
      <c r="F63" t="s">
        <v>215</v>
      </c>
      <c r="G63" t="s">
        <v>383</v>
      </c>
      <c r="H63" t="s">
        <v>384</v>
      </c>
      <c r="I63" t="s">
        <v>222</v>
      </c>
      <c r="J63" t="s">
        <v>1840</v>
      </c>
      <c r="K63" t="s">
        <v>1841</v>
      </c>
      <c r="L63" t="s">
        <v>224</v>
      </c>
      <c r="O63">
        <v>399413.09</v>
      </c>
      <c r="P63" t="s">
        <v>178</v>
      </c>
      <c r="R63" t="s">
        <v>1795</v>
      </c>
      <c r="W63" s="2">
        <v>43866.452380358794</v>
      </c>
    </row>
    <row r="64" spans="1:23" x14ac:dyDescent="0.25">
      <c r="A64" t="s">
        <v>185</v>
      </c>
      <c r="B64" t="s">
        <v>186</v>
      </c>
      <c r="C64" t="s">
        <v>4</v>
      </c>
      <c r="D64">
        <v>2019</v>
      </c>
      <c r="E64">
        <v>11</v>
      </c>
      <c r="F64" t="s">
        <v>215</v>
      </c>
      <c r="G64" t="s">
        <v>397</v>
      </c>
      <c r="H64" t="s">
        <v>398</v>
      </c>
      <c r="I64" t="s">
        <v>222</v>
      </c>
      <c r="J64" t="s">
        <v>1842</v>
      </c>
      <c r="K64" t="s">
        <v>1843</v>
      </c>
      <c r="L64" t="s">
        <v>224</v>
      </c>
      <c r="O64">
        <v>28668.87</v>
      </c>
      <c r="P64" t="s">
        <v>178</v>
      </c>
      <c r="R64" t="s">
        <v>1795</v>
      </c>
      <c r="W64" s="2">
        <v>43866.452380358794</v>
      </c>
    </row>
    <row r="65" spans="1:23" x14ac:dyDescent="0.25">
      <c r="A65" t="s">
        <v>185</v>
      </c>
      <c r="B65" t="s">
        <v>186</v>
      </c>
      <c r="C65" t="s">
        <v>4</v>
      </c>
      <c r="D65">
        <v>2019</v>
      </c>
      <c r="E65">
        <v>11</v>
      </c>
      <c r="F65" t="s">
        <v>215</v>
      </c>
      <c r="G65" t="s">
        <v>395</v>
      </c>
      <c r="H65" t="s">
        <v>396</v>
      </c>
      <c r="I65" t="s">
        <v>222</v>
      </c>
      <c r="J65" t="s">
        <v>1844</v>
      </c>
      <c r="K65" t="s">
        <v>1845</v>
      </c>
      <c r="L65" t="s">
        <v>224</v>
      </c>
      <c r="O65">
        <v>180851.77</v>
      </c>
      <c r="P65" t="s">
        <v>178</v>
      </c>
      <c r="R65" t="s">
        <v>1795</v>
      </c>
      <c r="W65" s="2">
        <v>43866.452380358794</v>
      </c>
    </row>
    <row r="66" spans="1:23" x14ac:dyDescent="0.25">
      <c r="A66" t="s">
        <v>185</v>
      </c>
      <c r="B66" t="s">
        <v>186</v>
      </c>
      <c r="C66" t="s">
        <v>4</v>
      </c>
      <c r="D66">
        <v>2019</v>
      </c>
      <c r="E66">
        <v>11</v>
      </c>
      <c r="F66" t="s">
        <v>215</v>
      </c>
      <c r="G66" t="s">
        <v>405</v>
      </c>
      <c r="H66" t="s">
        <v>406</v>
      </c>
      <c r="I66" t="s">
        <v>222</v>
      </c>
      <c r="J66" t="s">
        <v>1846</v>
      </c>
      <c r="K66" t="s">
        <v>1847</v>
      </c>
      <c r="L66" t="s">
        <v>224</v>
      </c>
      <c r="O66">
        <v>-2.61</v>
      </c>
      <c r="P66" t="s">
        <v>178</v>
      </c>
      <c r="R66" t="s">
        <v>1795</v>
      </c>
      <c r="W66" s="2">
        <v>43866.452380358794</v>
      </c>
    </row>
    <row r="67" spans="1:23" x14ac:dyDescent="0.25">
      <c r="A67" t="s">
        <v>185</v>
      </c>
      <c r="B67" t="s">
        <v>186</v>
      </c>
      <c r="C67" t="s">
        <v>4</v>
      </c>
      <c r="D67">
        <v>2019</v>
      </c>
      <c r="E67">
        <v>11</v>
      </c>
      <c r="F67" t="s">
        <v>215</v>
      </c>
      <c r="G67" t="s">
        <v>676</v>
      </c>
      <c r="H67" t="s">
        <v>480</v>
      </c>
      <c r="I67" t="s">
        <v>481</v>
      </c>
      <c r="J67" t="s">
        <v>1848</v>
      </c>
      <c r="K67" t="s">
        <v>1849</v>
      </c>
      <c r="L67" t="s">
        <v>224</v>
      </c>
      <c r="O67">
        <v>1455300</v>
      </c>
      <c r="P67" t="s">
        <v>178</v>
      </c>
      <c r="R67" t="s">
        <v>1795</v>
      </c>
      <c r="W67" s="2">
        <v>43866.452380358794</v>
      </c>
    </row>
    <row r="68" spans="1:23" x14ac:dyDescent="0.25">
      <c r="A68" t="s">
        <v>185</v>
      </c>
      <c r="B68" t="s">
        <v>186</v>
      </c>
      <c r="C68" t="s">
        <v>4</v>
      </c>
      <c r="D68">
        <v>2019</v>
      </c>
      <c r="E68">
        <v>11</v>
      </c>
      <c r="F68" t="s">
        <v>215</v>
      </c>
      <c r="G68" t="s">
        <v>991</v>
      </c>
      <c r="H68" t="s">
        <v>480</v>
      </c>
      <c r="I68" t="s">
        <v>481</v>
      </c>
      <c r="J68" t="s">
        <v>1793</v>
      </c>
      <c r="K68" t="s">
        <v>1850</v>
      </c>
      <c r="L68" t="s">
        <v>224</v>
      </c>
      <c r="O68">
        <v>15007224.279999999</v>
      </c>
      <c r="P68" t="s">
        <v>178</v>
      </c>
      <c r="R68" t="s">
        <v>1795</v>
      </c>
      <c r="W68" s="2">
        <v>43866.452380358794</v>
      </c>
    </row>
    <row r="69" spans="1:23" x14ac:dyDescent="0.25">
      <c r="A69" t="s">
        <v>185</v>
      </c>
      <c r="B69" t="s">
        <v>186</v>
      </c>
      <c r="C69" t="s">
        <v>4</v>
      </c>
      <c r="D69">
        <v>2019</v>
      </c>
      <c r="E69">
        <v>11</v>
      </c>
      <c r="F69" t="s">
        <v>215</v>
      </c>
      <c r="G69" t="s">
        <v>1352</v>
      </c>
      <c r="H69" t="s">
        <v>1353</v>
      </c>
      <c r="I69" t="s">
        <v>481</v>
      </c>
      <c r="J69" t="s">
        <v>1851</v>
      </c>
      <c r="K69" t="s">
        <v>1852</v>
      </c>
      <c r="L69" t="s">
        <v>224</v>
      </c>
      <c r="O69">
        <v>42844.4</v>
      </c>
      <c r="P69" t="s">
        <v>178</v>
      </c>
      <c r="R69" t="s">
        <v>1795</v>
      </c>
      <c r="W69" s="2">
        <v>43866.452380358794</v>
      </c>
    </row>
    <row r="70" spans="1:23" x14ac:dyDescent="0.25">
      <c r="A70" t="s">
        <v>185</v>
      </c>
      <c r="B70" t="s">
        <v>186</v>
      </c>
      <c r="C70" t="s">
        <v>4</v>
      </c>
      <c r="D70">
        <v>2019</v>
      </c>
      <c r="E70">
        <v>11</v>
      </c>
      <c r="F70" t="s">
        <v>215</v>
      </c>
      <c r="G70" t="s">
        <v>1352</v>
      </c>
      <c r="H70" t="s">
        <v>1353</v>
      </c>
      <c r="I70" t="s">
        <v>481</v>
      </c>
      <c r="J70" t="s">
        <v>1853</v>
      </c>
      <c r="K70" t="s">
        <v>1854</v>
      </c>
      <c r="L70" t="s">
        <v>224</v>
      </c>
      <c r="O70">
        <v>2397294.33</v>
      </c>
      <c r="P70" t="s">
        <v>178</v>
      </c>
      <c r="R70" t="s">
        <v>1795</v>
      </c>
      <c r="W70" s="2">
        <v>43866.452380358794</v>
      </c>
    </row>
    <row r="71" spans="1:23" x14ac:dyDescent="0.25">
      <c r="A71" t="s">
        <v>185</v>
      </c>
      <c r="B71" t="s">
        <v>186</v>
      </c>
      <c r="C71" t="s">
        <v>4</v>
      </c>
      <c r="D71">
        <v>2019</v>
      </c>
      <c r="E71">
        <v>11</v>
      </c>
      <c r="F71" t="s">
        <v>215</v>
      </c>
      <c r="G71" t="s">
        <v>1367</v>
      </c>
      <c r="H71" t="s">
        <v>1368</v>
      </c>
      <c r="I71" t="s">
        <v>481</v>
      </c>
      <c r="J71" t="s">
        <v>1855</v>
      </c>
      <c r="K71" t="s">
        <v>1805</v>
      </c>
      <c r="L71" t="s">
        <v>224</v>
      </c>
      <c r="O71">
        <v>-495000</v>
      </c>
      <c r="P71" t="s">
        <v>178</v>
      </c>
      <c r="R71" t="s">
        <v>1795</v>
      </c>
      <c r="W71" s="2">
        <v>43866.452380358794</v>
      </c>
    </row>
    <row r="72" spans="1:23" x14ac:dyDescent="0.25">
      <c r="A72" t="s">
        <v>185</v>
      </c>
      <c r="B72" t="s">
        <v>186</v>
      </c>
      <c r="C72" t="s">
        <v>4</v>
      </c>
      <c r="D72">
        <v>2019</v>
      </c>
      <c r="E72">
        <v>11</v>
      </c>
      <c r="F72" t="s">
        <v>215</v>
      </c>
      <c r="G72" t="s">
        <v>1430</v>
      </c>
      <c r="H72" t="s">
        <v>1431</v>
      </c>
      <c r="I72" t="s">
        <v>481</v>
      </c>
      <c r="J72" t="s">
        <v>1856</v>
      </c>
      <c r="K72" t="s">
        <v>1857</v>
      </c>
      <c r="L72" t="s">
        <v>224</v>
      </c>
      <c r="O72">
        <v>-623258.21</v>
      </c>
      <c r="P72" t="s">
        <v>178</v>
      </c>
      <c r="R72" t="s">
        <v>1795</v>
      </c>
      <c r="W72" s="2">
        <v>43866.452380358794</v>
      </c>
    </row>
    <row r="73" spans="1:23" x14ac:dyDescent="0.25">
      <c r="A73" t="s">
        <v>185</v>
      </c>
      <c r="B73" t="s">
        <v>186</v>
      </c>
      <c r="C73" t="s">
        <v>4</v>
      </c>
      <c r="D73">
        <v>2019</v>
      </c>
      <c r="E73">
        <v>11</v>
      </c>
      <c r="F73" t="s">
        <v>215</v>
      </c>
      <c r="G73" t="s">
        <v>1443</v>
      </c>
      <c r="H73" t="s">
        <v>1444</v>
      </c>
      <c r="I73" t="s">
        <v>481</v>
      </c>
      <c r="J73" t="s">
        <v>1858</v>
      </c>
      <c r="K73" t="s">
        <v>1859</v>
      </c>
      <c r="L73" t="s">
        <v>224</v>
      </c>
      <c r="O73">
        <v>3231000.63</v>
      </c>
      <c r="P73" t="s">
        <v>178</v>
      </c>
      <c r="R73" t="s">
        <v>1795</v>
      </c>
      <c r="W73" s="2">
        <v>43866.452380358794</v>
      </c>
    </row>
    <row r="74" spans="1:23" x14ac:dyDescent="0.25">
      <c r="A74" t="s">
        <v>185</v>
      </c>
      <c r="B74" t="s">
        <v>186</v>
      </c>
      <c r="C74" t="s">
        <v>4</v>
      </c>
      <c r="D74">
        <v>2019</v>
      </c>
      <c r="E74">
        <v>11</v>
      </c>
      <c r="F74" t="s">
        <v>215</v>
      </c>
      <c r="G74" t="s">
        <v>1534</v>
      </c>
      <c r="H74" t="s">
        <v>1535</v>
      </c>
      <c r="I74" t="s">
        <v>481</v>
      </c>
      <c r="J74" t="s">
        <v>1860</v>
      </c>
      <c r="K74" t="s">
        <v>1861</v>
      </c>
      <c r="L74" t="s">
        <v>224</v>
      </c>
      <c r="O74">
        <v>-66289.95</v>
      </c>
      <c r="P74" t="s">
        <v>178</v>
      </c>
      <c r="R74" t="s">
        <v>1795</v>
      </c>
      <c r="W74" s="2">
        <v>43866.452380358794</v>
      </c>
    </row>
    <row r="75" spans="1:23" x14ac:dyDescent="0.25">
      <c r="A75" t="s">
        <v>185</v>
      </c>
      <c r="B75" t="s">
        <v>186</v>
      </c>
      <c r="C75" t="s">
        <v>4</v>
      </c>
      <c r="D75">
        <v>2019</v>
      </c>
      <c r="E75">
        <v>11</v>
      </c>
      <c r="F75" t="s">
        <v>215</v>
      </c>
      <c r="G75" t="s">
        <v>1524</v>
      </c>
      <c r="H75" t="s">
        <v>1525</v>
      </c>
      <c r="I75" t="s">
        <v>481</v>
      </c>
      <c r="J75" t="s">
        <v>1862</v>
      </c>
      <c r="K75" t="s">
        <v>1863</v>
      </c>
      <c r="L75" t="s">
        <v>224</v>
      </c>
      <c r="O75">
        <v>-334051.64</v>
      </c>
      <c r="P75" t="s">
        <v>178</v>
      </c>
      <c r="R75" t="s">
        <v>1795</v>
      </c>
      <c r="W75" s="2">
        <v>43866.452380358794</v>
      </c>
    </row>
    <row r="76" spans="1:23" x14ac:dyDescent="0.25">
      <c r="A76" t="s">
        <v>185</v>
      </c>
      <c r="B76" t="s">
        <v>186</v>
      </c>
      <c r="C76" t="s">
        <v>4</v>
      </c>
      <c r="D76">
        <v>2019</v>
      </c>
      <c r="E76">
        <v>11</v>
      </c>
      <c r="F76" t="s">
        <v>215</v>
      </c>
      <c r="G76" t="s">
        <v>1581</v>
      </c>
      <c r="H76" t="s">
        <v>1582</v>
      </c>
      <c r="I76" t="s">
        <v>481</v>
      </c>
      <c r="J76" t="s">
        <v>1864</v>
      </c>
      <c r="K76" t="s">
        <v>1865</v>
      </c>
      <c r="L76" t="s">
        <v>224</v>
      </c>
      <c r="O76">
        <v>-17648252</v>
      </c>
      <c r="P76" t="s">
        <v>178</v>
      </c>
      <c r="R76" t="s">
        <v>1795</v>
      </c>
      <c r="W76" s="2">
        <v>43866.452380358794</v>
      </c>
    </row>
    <row r="77" spans="1:23" x14ac:dyDescent="0.25">
      <c r="A77" t="s">
        <v>185</v>
      </c>
      <c r="B77" t="s">
        <v>186</v>
      </c>
      <c r="C77" t="s">
        <v>4</v>
      </c>
      <c r="D77">
        <v>2019</v>
      </c>
      <c r="E77">
        <v>11</v>
      </c>
      <c r="F77" t="s">
        <v>215</v>
      </c>
      <c r="G77" t="s">
        <v>1572</v>
      </c>
      <c r="H77" t="s">
        <v>1547</v>
      </c>
      <c r="I77" t="s">
        <v>481</v>
      </c>
      <c r="J77" t="s">
        <v>1866</v>
      </c>
      <c r="K77" t="s">
        <v>1867</v>
      </c>
      <c r="L77" t="s">
        <v>224</v>
      </c>
      <c r="O77">
        <v>121665.16</v>
      </c>
      <c r="P77" t="s">
        <v>178</v>
      </c>
      <c r="R77" t="s">
        <v>1795</v>
      </c>
      <c r="W77" s="2">
        <v>43866.452380358794</v>
      </c>
    </row>
    <row r="78" spans="1:23" x14ac:dyDescent="0.25">
      <c r="A78" t="s">
        <v>185</v>
      </c>
      <c r="B78" t="s">
        <v>186</v>
      </c>
      <c r="C78" t="s">
        <v>4</v>
      </c>
      <c r="D78">
        <v>2019</v>
      </c>
      <c r="E78">
        <v>11</v>
      </c>
      <c r="F78" t="s">
        <v>215</v>
      </c>
      <c r="G78" t="s">
        <v>1581</v>
      </c>
      <c r="H78" t="s">
        <v>1582</v>
      </c>
      <c r="I78" t="s">
        <v>481</v>
      </c>
      <c r="J78" t="s">
        <v>1868</v>
      </c>
      <c r="K78" t="s">
        <v>1869</v>
      </c>
      <c r="L78" t="s">
        <v>224</v>
      </c>
      <c r="O78">
        <v>-24750.01</v>
      </c>
      <c r="P78" t="s">
        <v>178</v>
      </c>
      <c r="R78" t="s">
        <v>1795</v>
      </c>
      <c r="W78" s="2">
        <v>43866.452380358794</v>
      </c>
    </row>
    <row r="79" spans="1:23" x14ac:dyDescent="0.25">
      <c r="A79" t="s">
        <v>185</v>
      </c>
      <c r="B79" t="s">
        <v>186</v>
      </c>
      <c r="C79" t="s">
        <v>4</v>
      </c>
      <c r="D79">
        <v>2019</v>
      </c>
      <c r="E79">
        <v>11</v>
      </c>
      <c r="F79" t="s">
        <v>215</v>
      </c>
      <c r="G79" t="s">
        <v>1550</v>
      </c>
      <c r="H79" t="s">
        <v>1551</v>
      </c>
      <c r="I79" t="s">
        <v>481</v>
      </c>
      <c r="J79" t="s">
        <v>1870</v>
      </c>
      <c r="K79" t="s">
        <v>1871</v>
      </c>
      <c r="L79" t="s">
        <v>224</v>
      </c>
      <c r="O79">
        <v>-94637.82</v>
      </c>
      <c r="P79" t="s">
        <v>178</v>
      </c>
      <c r="R79" t="s">
        <v>1795</v>
      </c>
      <c r="W79" s="2">
        <v>43866.452380358794</v>
      </c>
    </row>
    <row r="80" spans="1:23" x14ac:dyDescent="0.25">
      <c r="A80" t="s">
        <v>185</v>
      </c>
      <c r="B80" t="s">
        <v>186</v>
      </c>
      <c r="C80" t="s">
        <v>4</v>
      </c>
      <c r="D80">
        <v>2019</v>
      </c>
      <c r="E80">
        <v>11</v>
      </c>
      <c r="F80" t="s">
        <v>215</v>
      </c>
      <c r="G80" t="s">
        <v>1572</v>
      </c>
      <c r="H80" t="s">
        <v>1547</v>
      </c>
      <c r="I80" t="s">
        <v>481</v>
      </c>
      <c r="J80" t="s">
        <v>1872</v>
      </c>
      <c r="K80" t="s">
        <v>1873</v>
      </c>
      <c r="L80" t="s">
        <v>224</v>
      </c>
      <c r="O80">
        <v>-3079221.32</v>
      </c>
      <c r="P80" t="s">
        <v>178</v>
      </c>
      <c r="R80" t="s">
        <v>1795</v>
      </c>
      <c r="W80" s="2">
        <v>43866.452380358794</v>
      </c>
    </row>
    <row r="81" spans="1:23" x14ac:dyDescent="0.25">
      <c r="A81" t="s">
        <v>185</v>
      </c>
      <c r="B81" t="s">
        <v>186</v>
      </c>
      <c r="C81" t="s">
        <v>4</v>
      </c>
      <c r="D81">
        <v>2019</v>
      </c>
      <c r="E81">
        <v>11</v>
      </c>
      <c r="F81" t="s">
        <v>215</v>
      </c>
      <c r="G81" t="s">
        <v>1581</v>
      </c>
      <c r="H81" t="s">
        <v>1582</v>
      </c>
      <c r="I81" t="s">
        <v>481</v>
      </c>
      <c r="J81" t="s">
        <v>1874</v>
      </c>
      <c r="K81" t="s">
        <v>1875</v>
      </c>
      <c r="L81" t="s">
        <v>224</v>
      </c>
      <c r="O81">
        <v>-72.989999999999995</v>
      </c>
      <c r="P81" t="s">
        <v>178</v>
      </c>
      <c r="R81" t="s">
        <v>1795</v>
      </c>
      <c r="W81" s="2">
        <v>43866.452380358794</v>
      </c>
    </row>
    <row r="82" spans="1:23" x14ac:dyDescent="0.25">
      <c r="A82" t="s">
        <v>185</v>
      </c>
      <c r="B82" t="s">
        <v>186</v>
      </c>
      <c r="C82" t="s">
        <v>4</v>
      </c>
      <c r="D82">
        <v>2019</v>
      </c>
      <c r="E82">
        <v>11</v>
      </c>
      <c r="F82" t="s">
        <v>215</v>
      </c>
      <c r="G82" t="s">
        <v>244</v>
      </c>
      <c r="H82" t="s">
        <v>245</v>
      </c>
      <c r="I82" t="s">
        <v>222</v>
      </c>
      <c r="J82" t="s">
        <v>1598</v>
      </c>
      <c r="K82" t="s">
        <v>1823</v>
      </c>
      <c r="L82" t="s">
        <v>224</v>
      </c>
      <c r="O82">
        <v>-0.04</v>
      </c>
      <c r="P82" t="s">
        <v>178</v>
      </c>
      <c r="R82" t="s">
        <v>1795</v>
      </c>
      <c r="W82" s="2">
        <v>43866.452380358794</v>
      </c>
    </row>
    <row r="83" spans="1:23" x14ac:dyDescent="0.25">
      <c r="A83" t="s">
        <v>185</v>
      </c>
      <c r="B83" t="s">
        <v>186</v>
      </c>
      <c r="C83" t="s">
        <v>4</v>
      </c>
      <c r="D83">
        <v>2019</v>
      </c>
      <c r="E83">
        <v>11</v>
      </c>
      <c r="F83" t="s">
        <v>215</v>
      </c>
      <c r="G83" t="s">
        <v>991</v>
      </c>
      <c r="H83" t="s">
        <v>480</v>
      </c>
      <c r="I83" t="s">
        <v>481</v>
      </c>
      <c r="J83" t="s">
        <v>1793</v>
      </c>
      <c r="K83" t="s">
        <v>1850</v>
      </c>
      <c r="L83" t="s">
        <v>224</v>
      </c>
      <c r="O83">
        <v>-48203.57</v>
      </c>
      <c r="P83" t="s">
        <v>178</v>
      </c>
      <c r="R83" t="s">
        <v>1795</v>
      </c>
      <c r="W83" s="2">
        <v>43866.452380358794</v>
      </c>
    </row>
    <row r="84" spans="1:23" x14ac:dyDescent="0.25">
      <c r="A84" t="s">
        <v>185</v>
      </c>
      <c r="B84" t="s">
        <v>186</v>
      </c>
      <c r="C84" t="s">
        <v>4</v>
      </c>
      <c r="D84">
        <v>2019</v>
      </c>
      <c r="E84">
        <v>11</v>
      </c>
      <c r="F84" t="s">
        <v>215</v>
      </c>
      <c r="G84" t="s">
        <v>1581</v>
      </c>
      <c r="H84" t="s">
        <v>1582</v>
      </c>
      <c r="I84" t="s">
        <v>481</v>
      </c>
      <c r="J84" t="s">
        <v>1876</v>
      </c>
      <c r="K84" t="s">
        <v>1877</v>
      </c>
      <c r="L84" t="s">
        <v>224</v>
      </c>
      <c r="O84">
        <v>48203.57</v>
      </c>
      <c r="P84" t="s">
        <v>178</v>
      </c>
      <c r="R84" t="s">
        <v>1795</v>
      </c>
      <c r="W84" s="2">
        <v>43866.452380358794</v>
      </c>
    </row>
    <row r="85" spans="1:23" x14ac:dyDescent="0.25">
      <c r="A85" t="s">
        <v>185</v>
      </c>
      <c r="B85" t="s">
        <v>186</v>
      </c>
      <c r="C85" t="s">
        <v>4</v>
      </c>
      <c r="D85">
        <v>2019</v>
      </c>
      <c r="E85">
        <v>11</v>
      </c>
      <c r="F85" t="s">
        <v>215</v>
      </c>
      <c r="G85" t="s">
        <v>991</v>
      </c>
      <c r="H85" t="s">
        <v>480</v>
      </c>
      <c r="I85" t="s">
        <v>481</v>
      </c>
      <c r="J85" t="s">
        <v>1793</v>
      </c>
      <c r="K85" t="s">
        <v>1850</v>
      </c>
      <c r="L85" t="s">
        <v>224</v>
      </c>
      <c r="O85">
        <v>-182364.36</v>
      </c>
      <c r="P85" t="s">
        <v>178</v>
      </c>
      <c r="R85" t="s">
        <v>1795</v>
      </c>
      <c r="W85" s="2">
        <v>43866.452380358794</v>
      </c>
    </row>
    <row r="86" spans="1:23" x14ac:dyDescent="0.25">
      <c r="A86" t="s">
        <v>185</v>
      </c>
      <c r="B86" t="s">
        <v>186</v>
      </c>
      <c r="C86" t="s">
        <v>4</v>
      </c>
      <c r="D86">
        <v>2019</v>
      </c>
      <c r="E86">
        <v>11</v>
      </c>
      <c r="F86" t="s">
        <v>215</v>
      </c>
      <c r="G86" t="s">
        <v>1581</v>
      </c>
      <c r="H86" t="s">
        <v>1582</v>
      </c>
      <c r="I86" t="s">
        <v>481</v>
      </c>
      <c r="J86" t="s">
        <v>1868</v>
      </c>
      <c r="K86" t="s">
        <v>1869</v>
      </c>
      <c r="L86" t="s">
        <v>224</v>
      </c>
      <c r="O86">
        <v>182364.36</v>
      </c>
      <c r="P86" t="s">
        <v>178</v>
      </c>
      <c r="R86" t="s">
        <v>1795</v>
      </c>
      <c r="W86" s="2">
        <v>43866.452380358794</v>
      </c>
    </row>
    <row r="87" spans="1:23" x14ac:dyDescent="0.25">
      <c r="A87" t="s">
        <v>185</v>
      </c>
      <c r="B87" t="s">
        <v>186</v>
      </c>
      <c r="C87" t="s">
        <v>4</v>
      </c>
      <c r="D87">
        <v>2019</v>
      </c>
      <c r="E87">
        <v>11</v>
      </c>
      <c r="F87" t="s">
        <v>215</v>
      </c>
      <c r="G87" t="s">
        <v>1324</v>
      </c>
      <c r="H87" t="s">
        <v>1325</v>
      </c>
      <c r="I87" t="s">
        <v>481</v>
      </c>
      <c r="J87" t="s">
        <v>1878</v>
      </c>
      <c r="K87" t="s">
        <v>1879</v>
      </c>
      <c r="L87" t="s">
        <v>224</v>
      </c>
      <c r="O87">
        <v>4950</v>
      </c>
      <c r="P87" t="s">
        <v>178</v>
      </c>
      <c r="R87" t="s">
        <v>1795</v>
      </c>
      <c r="W87" s="2">
        <v>43866.452380358794</v>
      </c>
    </row>
    <row r="88" spans="1:23" x14ac:dyDescent="0.25">
      <c r="A88" t="s">
        <v>185</v>
      </c>
      <c r="B88" t="s">
        <v>186</v>
      </c>
      <c r="C88" t="s">
        <v>4</v>
      </c>
      <c r="D88">
        <v>2019</v>
      </c>
      <c r="E88">
        <v>11</v>
      </c>
      <c r="F88" t="s">
        <v>215</v>
      </c>
      <c r="G88" t="s">
        <v>1352</v>
      </c>
      <c r="H88" t="s">
        <v>1353</v>
      </c>
      <c r="I88" t="s">
        <v>481</v>
      </c>
      <c r="J88" t="s">
        <v>1853</v>
      </c>
      <c r="K88" t="s">
        <v>1854</v>
      </c>
      <c r="L88" t="s">
        <v>224</v>
      </c>
      <c r="O88">
        <v>-4950</v>
      </c>
      <c r="P88" t="s">
        <v>178</v>
      </c>
      <c r="R88" t="s">
        <v>1795</v>
      </c>
      <c r="W88" s="2">
        <v>43866.452380358794</v>
      </c>
    </row>
    <row r="89" spans="1:23" x14ac:dyDescent="0.25">
      <c r="A89" t="s">
        <v>185</v>
      </c>
      <c r="B89" t="s">
        <v>186</v>
      </c>
      <c r="C89" t="s">
        <v>4</v>
      </c>
      <c r="D89">
        <v>2019</v>
      </c>
      <c r="E89">
        <v>11</v>
      </c>
      <c r="F89" t="s">
        <v>215</v>
      </c>
      <c r="G89" t="s">
        <v>1570</v>
      </c>
      <c r="H89" t="s">
        <v>1571</v>
      </c>
      <c r="I89" t="s">
        <v>481</v>
      </c>
      <c r="J89" t="s">
        <v>1880</v>
      </c>
      <c r="K89" t="s">
        <v>1881</v>
      </c>
      <c r="L89" t="s">
        <v>224</v>
      </c>
      <c r="O89">
        <v>-4950</v>
      </c>
      <c r="P89" t="s">
        <v>178</v>
      </c>
      <c r="R89" t="s">
        <v>1795</v>
      </c>
      <c r="W89" s="2">
        <v>43866.452380358794</v>
      </c>
    </row>
    <row r="90" spans="1:23" x14ac:dyDescent="0.25">
      <c r="A90" t="s">
        <v>185</v>
      </c>
      <c r="B90" t="s">
        <v>186</v>
      </c>
      <c r="C90" t="s">
        <v>4</v>
      </c>
      <c r="D90">
        <v>2019</v>
      </c>
      <c r="E90">
        <v>11</v>
      </c>
      <c r="F90" t="s">
        <v>215</v>
      </c>
      <c r="G90" t="s">
        <v>1581</v>
      </c>
      <c r="H90" t="s">
        <v>1582</v>
      </c>
      <c r="I90" t="s">
        <v>481</v>
      </c>
      <c r="J90" t="s">
        <v>1868</v>
      </c>
      <c r="K90" t="s">
        <v>1869</v>
      </c>
      <c r="L90" t="s">
        <v>224</v>
      </c>
      <c r="O90">
        <v>4950</v>
      </c>
      <c r="P90" t="s">
        <v>178</v>
      </c>
      <c r="R90" t="s">
        <v>1795</v>
      </c>
      <c r="W90" s="2">
        <v>43866.452380358794</v>
      </c>
    </row>
    <row r="91" spans="1:23" x14ac:dyDescent="0.25">
      <c r="A91" t="s">
        <v>185</v>
      </c>
      <c r="B91" t="s">
        <v>186</v>
      </c>
      <c r="C91" t="s">
        <v>4</v>
      </c>
      <c r="D91">
        <v>2019</v>
      </c>
      <c r="E91">
        <v>11</v>
      </c>
      <c r="F91" t="s">
        <v>215</v>
      </c>
      <c r="G91" t="s">
        <v>1345</v>
      </c>
      <c r="H91" t="s">
        <v>1048</v>
      </c>
      <c r="I91" t="s">
        <v>481</v>
      </c>
      <c r="J91" t="s">
        <v>1882</v>
      </c>
      <c r="K91" t="s">
        <v>1883</v>
      </c>
      <c r="L91" t="s">
        <v>224</v>
      </c>
      <c r="O91">
        <v>24750</v>
      </c>
      <c r="P91" t="s">
        <v>178</v>
      </c>
      <c r="R91" t="s">
        <v>1795</v>
      </c>
      <c r="W91" s="2">
        <v>43866.452380358794</v>
      </c>
    </row>
    <row r="92" spans="1:23" x14ac:dyDescent="0.25">
      <c r="A92" t="s">
        <v>185</v>
      </c>
      <c r="B92" t="s">
        <v>186</v>
      </c>
      <c r="C92" t="s">
        <v>4</v>
      </c>
      <c r="D92">
        <v>2019</v>
      </c>
      <c r="E92">
        <v>11</v>
      </c>
      <c r="F92" t="s">
        <v>215</v>
      </c>
      <c r="G92" t="s">
        <v>1352</v>
      </c>
      <c r="H92" t="s">
        <v>1353</v>
      </c>
      <c r="I92" t="s">
        <v>481</v>
      </c>
      <c r="J92" t="s">
        <v>1853</v>
      </c>
      <c r="K92" t="s">
        <v>1854</v>
      </c>
      <c r="L92" t="s">
        <v>224</v>
      </c>
      <c r="O92">
        <v>-24750</v>
      </c>
      <c r="P92" t="s">
        <v>178</v>
      </c>
      <c r="R92" t="s">
        <v>1795</v>
      </c>
      <c r="W92" s="2">
        <v>43866.452380358794</v>
      </c>
    </row>
    <row r="93" spans="1:23" x14ac:dyDescent="0.25">
      <c r="A93" t="s">
        <v>185</v>
      </c>
      <c r="B93" t="s">
        <v>186</v>
      </c>
      <c r="C93" t="s">
        <v>4</v>
      </c>
      <c r="D93">
        <v>2019</v>
      </c>
      <c r="E93">
        <v>11</v>
      </c>
      <c r="F93" t="s">
        <v>215</v>
      </c>
      <c r="G93" t="s">
        <v>1581</v>
      </c>
      <c r="H93" t="s">
        <v>1582</v>
      </c>
      <c r="I93" t="s">
        <v>481</v>
      </c>
      <c r="J93" t="s">
        <v>1876</v>
      </c>
      <c r="K93" t="s">
        <v>1877</v>
      </c>
      <c r="L93" t="s">
        <v>224</v>
      </c>
      <c r="O93">
        <v>206113.31</v>
      </c>
      <c r="P93" t="s">
        <v>178</v>
      </c>
      <c r="R93" t="s">
        <v>1795</v>
      </c>
      <c r="W93" s="2">
        <v>43866.452380358794</v>
      </c>
    </row>
    <row r="94" spans="1:23" x14ac:dyDescent="0.25">
      <c r="A94" t="s">
        <v>185</v>
      </c>
      <c r="B94" t="s">
        <v>186</v>
      </c>
      <c r="C94" t="s">
        <v>4</v>
      </c>
      <c r="D94">
        <v>2019</v>
      </c>
      <c r="E94">
        <v>11</v>
      </c>
      <c r="F94" t="s">
        <v>215</v>
      </c>
      <c r="G94" t="s">
        <v>991</v>
      </c>
      <c r="H94" t="s">
        <v>480</v>
      </c>
      <c r="I94" t="s">
        <v>481</v>
      </c>
      <c r="J94" t="s">
        <v>1793</v>
      </c>
      <c r="K94" t="s">
        <v>1850</v>
      </c>
      <c r="L94" t="s">
        <v>224</v>
      </c>
      <c r="O94">
        <v>-206113.31</v>
      </c>
      <c r="P94" t="s">
        <v>178</v>
      </c>
      <c r="R94" t="s">
        <v>1795</v>
      </c>
      <c r="W94" s="2">
        <v>43866.452380358794</v>
      </c>
    </row>
    <row r="95" spans="1:23" x14ac:dyDescent="0.25">
      <c r="A95" t="s">
        <v>185</v>
      </c>
      <c r="B95" t="s">
        <v>186</v>
      </c>
      <c r="C95" t="s">
        <v>4</v>
      </c>
      <c r="D95">
        <v>2019</v>
      </c>
      <c r="E95">
        <v>11</v>
      </c>
      <c r="F95" t="s">
        <v>215</v>
      </c>
      <c r="G95" t="s">
        <v>1581</v>
      </c>
      <c r="H95" t="s">
        <v>1582</v>
      </c>
      <c r="I95" t="s">
        <v>481</v>
      </c>
      <c r="J95" t="s">
        <v>1876</v>
      </c>
      <c r="K95" t="s">
        <v>1877</v>
      </c>
      <c r="L95" t="s">
        <v>224</v>
      </c>
      <c r="O95">
        <v>-94272.45</v>
      </c>
      <c r="P95" t="s">
        <v>178</v>
      </c>
      <c r="R95" t="s">
        <v>1795</v>
      </c>
      <c r="W95" s="2">
        <v>43866.452380358794</v>
      </c>
    </row>
    <row r="96" spans="1:23" x14ac:dyDescent="0.25">
      <c r="A96" t="s">
        <v>185</v>
      </c>
      <c r="B96" t="s">
        <v>186</v>
      </c>
      <c r="C96" t="s">
        <v>4</v>
      </c>
      <c r="D96">
        <v>2019</v>
      </c>
      <c r="E96">
        <v>11</v>
      </c>
      <c r="F96" t="s">
        <v>215</v>
      </c>
      <c r="G96" t="s">
        <v>991</v>
      </c>
      <c r="H96" t="s">
        <v>480</v>
      </c>
      <c r="I96" t="s">
        <v>481</v>
      </c>
      <c r="J96" t="s">
        <v>1793</v>
      </c>
      <c r="K96" t="s">
        <v>1850</v>
      </c>
      <c r="L96" t="s">
        <v>224</v>
      </c>
      <c r="O96">
        <v>94272.45</v>
      </c>
      <c r="P96" t="s">
        <v>178</v>
      </c>
      <c r="R96" t="s">
        <v>1795</v>
      </c>
      <c r="W96" s="2">
        <v>43866.452380358794</v>
      </c>
    </row>
    <row r="97" spans="1:23" x14ac:dyDescent="0.25">
      <c r="A97" t="s">
        <v>185</v>
      </c>
      <c r="B97" t="s">
        <v>186</v>
      </c>
      <c r="C97" t="s">
        <v>4</v>
      </c>
      <c r="D97">
        <v>2019</v>
      </c>
      <c r="E97">
        <v>11</v>
      </c>
      <c r="F97" t="s">
        <v>215</v>
      </c>
      <c r="G97" t="s">
        <v>1581</v>
      </c>
      <c r="H97" t="s">
        <v>1582</v>
      </c>
      <c r="I97" t="s">
        <v>481</v>
      </c>
      <c r="J97" t="s">
        <v>1876</v>
      </c>
      <c r="K97" t="s">
        <v>1877</v>
      </c>
      <c r="L97" t="s">
        <v>224</v>
      </c>
      <c r="O97">
        <v>1323.54</v>
      </c>
      <c r="P97" t="s">
        <v>178</v>
      </c>
      <c r="R97" t="s">
        <v>1795</v>
      </c>
      <c r="W97" s="2">
        <v>43866.452380358794</v>
      </c>
    </row>
    <row r="98" spans="1:23" x14ac:dyDescent="0.25">
      <c r="A98" t="s">
        <v>185</v>
      </c>
      <c r="B98" t="s">
        <v>186</v>
      </c>
      <c r="C98" t="s">
        <v>4</v>
      </c>
      <c r="D98">
        <v>2019</v>
      </c>
      <c r="E98">
        <v>11</v>
      </c>
      <c r="F98" t="s">
        <v>215</v>
      </c>
      <c r="G98" t="s">
        <v>991</v>
      </c>
      <c r="H98" t="s">
        <v>480</v>
      </c>
      <c r="I98" t="s">
        <v>481</v>
      </c>
      <c r="J98" t="s">
        <v>1793</v>
      </c>
      <c r="K98" t="s">
        <v>1850</v>
      </c>
      <c r="L98" t="s">
        <v>224</v>
      </c>
      <c r="O98">
        <v>-1323.54</v>
      </c>
      <c r="P98" t="s">
        <v>178</v>
      </c>
      <c r="R98" t="s">
        <v>1795</v>
      </c>
      <c r="W98" s="2">
        <v>43866.452380358794</v>
      </c>
    </row>
    <row r="99" spans="1:23" x14ac:dyDescent="0.25">
      <c r="A99" t="s">
        <v>185</v>
      </c>
      <c r="B99" t="s">
        <v>186</v>
      </c>
      <c r="C99" t="s">
        <v>4</v>
      </c>
      <c r="D99">
        <v>2019</v>
      </c>
      <c r="E99">
        <v>11</v>
      </c>
      <c r="F99" t="s">
        <v>215</v>
      </c>
      <c r="G99" t="s">
        <v>991</v>
      </c>
      <c r="H99" t="s">
        <v>480</v>
      </c>
      <c r="I99" t="s">
        <v>481</v>
      </c>
      <c r="J99" t="s">
        <v>1793</v>
      </c>
      <c r="K99" t="s">
        <v>1850</v>
      </c>
      <c r="L99" t="s">
        <v>224</v>
      </c>
      <c r="O99">
        <v>40389.83</v>
      </c>
      <c r="P99" t="s">
        <v>178</v>
      </c>
      <c r="R99" t="s">
        <v>1795</v>
      </c>
      <c r="W99" s="2">
        <v>43866.452380358794</v>
      </c>
    </row>
    <row r="100" spans="1:23" x14ac:dyDescent="0.25">
      <c r="A100" t="s">
        <v>185</v>
      </c>
      <c r="B100" t="s">
        <v>186</v>
      </c>
      <c r="C100" t="s">
        <v>4</v>
      </c>
      <c r="D100">
        <v>2019</v>
      </c>
      <c r="E100">
        <v>11</v>
      </c>
      <c r="F100" t="s">
        <v>215</v>
      </c>
      <c r="G100" t="s">
        <v>1581</v>
      </c>
      <c r="H100" t="s">
        <v>1582</v>
      </c>
      <c r="I100" t="s">
        <v>481</v>
      </c>
      <c r="J100" t="s">
        <v>1868</v>
      </c>
      <c r="K100" t="s">
        <v>1869</v>
      </c>
      <c r="L100" t="s">
        <v>224</v>
      </c>
      <c r="O100">
        <v>-40389.83</v>
      </c>
      <c r="P100" t="s">
        <v>178</v>
      </c>
      <c r="R100" t="s">
        <v>1795</v>
      </c>
      <c r="W100" s="2">
        <v>43866.452380358794</v>
      </c>
    </row>
    <row r="101" spans="1:23" x14ac:dyDescent="0.25">
      <c r="A101" t="s">
        <v>185</v>
      </c>
      <c r="B101" t="s">
        <v>186</v>
      </c>
      <c r="C101" t="s">
        <v>4</v>
      </c>
      <c r="D101">
        <v>2019</v>
      </c>
      <c r="E101">
        <v>11</v>
      </c>
      <c r="F101" t="s">
        <v>215</v>
      </c>
      <c r="G101" t="s">
        <v>223</v>
      </c>
      <c r="H101" t="s">
        <v>248</v>
      </c>
      <c r="I101" t="s">
        <v>222</v>
      </c>
      <c r="L101" t="s">
        <v>224</v>
      </c>
      <c r="O101">
        <v>-234021.38</v>
      </c>
      <c r="P101" t="s">
        <v>178</v>
      </c>
      <c r="R101" t="s">
        <v>1795</v>
      </c>
      <c r="W101" s="2">
        <v>43866.452380358794</v>
      </c>
    </row>
    <row r="102" spans="1:23" x14ac:dyDescent="0.25">
      <c r="A102" t="s">
        <v>185</v>
      </c>
      <c r="B102" t="s">
        <v>186</v>
      </c>
      <c r="C102" t="s">
        <v>4</v>
      </c>
      <c r="D102">
        <v>2019</v>
      </c>
      <c r="E102">
        <v>11</v>
      </c>
      <c r="F102" t="s">
        <v>215</v>
      </c>
      <c r="G102" t="s">
        <v>252</v>
      </c>
      <c r="H102" t="s">
        <v>259</v>
      </c>
      <c r="I102" t="s">
        <v>222</v>
      </c>
      <c r="L102" t="s">
        <v>224</v>
      </c>
      <c r="O102">
        <v>37743.480000000003</v>
      </c>
      <c r="P102" t="s">
        <v>178</v>
      </c>
      <c r="R102" t="s">
        <v>1795</v>
      </c>
      <c r="W102" s="2">
        <v>43866.452380358794</v>
      </c>
    </row>
    <row r="103" spans="1:23" x14ac:dyDescent="0.25">
      <c r="A103" t="s">
        <v>185</v>
      </c>
      <c r="B103" t="s">
        <v>186</v>
      </c>
      <c r="C103" t="s">
        <v>4</v>
      </c>
      <c r="D103">
        <v>2019</v>
      </c>
      <c r="E103">
        <v>11</v>
      </c>
      <c r="F103" t="s">
        <v>215</v>
      </c>
      <c r="G103" t="s">
        <v>249</v>
      </c>
      <c r="H103" t="s">
        <v>260</v>
      </c>
      <c r="I103" t="s">
        <v>222</v>
      </c>
      <c r="L103" t="s">
        <v>224</v>
      </c>
      <c r="O103">
        <v>-196277.9</v>
      </c>
      <c r="P103" t="s">
        <v>178</v>
      </c>
      <c r="R103" t="s">
        <v>1795</v>
      </c>
      <c r="W103" s="2">
        <v>43866.452380358794</v>
      </c>
    </row>
    <row r="104" spans="1:23" x14ac:dyDescent="0.25">
      <c r="A104" t="s">
        <v>185</v>
      </c>
      <c r="B104" t="s">
        <v>186</v>
      </c>
      <c r="C104" t="s">
        <v>4</v>
      </c>
      <c r="D104">
        <v>2019</v>
      </c>
      <c r="E104">
        <v>11</v>
      </c>
      <c r="F104" t="s">
        <v>215</v>
      </c>
      <c r="G104" t="s">
        <v>261</v>
      </c>
      <c r="H104" t="s">
        <v>266</v>
      </c>
      <c r="I104" t="s">
        <v>222</v>
      </c>
      <c r="L104" t="s">
        <v>224</v>
      </c>
      <c r="O104">
        <v>-196277.9</v>
      </c>
      <c r="P104" t="s">
        <v>178</v>
      </c>
      <c r="R104" t="s">
        <v>1795</v>
      </c>
      <c r="W104" s="2">
        <v>43866.452380358794</v>
      </c>
    </row>
    <row r="105" spans="1:23" x14ac:dyDescent="0.25">
      <c r="A105" t="s">
        <v>185</v>
      </c>
      <c r="B105" t="s">
        <v>186</v>
      </c>
      <c r="C105" t="s">
        <v>4</v>
      </c>
      <c r="D105">
        <v>2019</v>
      </c>
      <c r="E105">
        <v>11</v>
      </c>
      <c r="F105" t="s">
        <v>215</v>
      </c>
      <c r="G105" t="s">
        <v>272</v>
      </c>
      <c r="H105" t="s">
        <v>283</v>
      </c>
      <c r="I105" t="s">
        <v>222</v>
      </c>
      <c r="L105" t="s">
        <v>224</v>
      </c>
      <c r="O105">
        <v>30260.7</v>
      </c>
      <c r="P105" t="s">
        <v>178</v>
      </c>
      <c r="R105" t="s">
        <v>1795</v>
      </c>
      <c r="W105" s="2">
        <v>43866.452380358794</v>
      </c>
    </row>
    <row r="106" spans="1:23" x14ac:dyDescent="0.25">
      <c r="A106" t="s">
        <v>185</v>
      </c>
      <c r="B106" t="s">
        <v>186</v>
      </c>
      <c r="C106" t="s">
        <v>4</v>
      </c>
      <c r="D106">
        <v>2019</v>
      </c>
      <c r="E106">
        <v>11</v>
      </c>
      <c r="F106" t="s">
        <v>215</v>
      </c>
      <c r="G106" t="s">
        <v>267</v>
      </c>
      <c r="H106" t="s">
        <v>312</v>
      </c>
      <c r="I106" t="s">
        <v>222</v>
      </c>
      <c r="L106" t="s">
        <v>224</v>
      </c>
      <c r="O106">
        <v>-166017.20000000001</v>
      </c>
      <c r="P106" t="s">
        <v>178</v>
      </c>
      <c r="R106" t="s">
        <v>1795</v>
      </c>
      <c r="W106" s="2">
        <v>43866.452380358794</v>
      </c>
    </row>
    <row r="107" spans="1:23" x14ac:dyDescent="0.25">
      <c r="A107" t="s">
        <v>185</v>
      </c>
      <c r="B107" t="s">
        <v>186</v>
      </c>
      <c r="C107" t="s">
        <v>4</v>
      </c>
      <c r="D107">
        <v>2019</v>
      </c>
      <c r="E107">
        <v>11</v>
      </c>
      <c r="F107" t="s">
        <v>215</v>
      </c>
      <c r="G107" t="s">
        <v>313</v>
      </c>
      <c r="H107" t="s">
        <v>348</v>
      </c>
      <c r="I107" t="s">
        <v>222</v>
      </c>
      <c r="L107" t="s">
        <v>224</v>
      </c>
      <c r="O107">
        <v>-166017.20000000001</v>
      </c>
      <c r="P107" t="s">
        <v>178</v>
      </c>
      <c r="R107" t="s">
        <v>1795</v>
      </c>
      <c r="W107" s="2">
        <v>43866.452380358794</v>
      </c>
    </row>
    <row r="108" spans="1:23" x14ac:dyDescent="0.25">
      <c r="A108" t="s">
        <v>185</v>
      </c>
      <c r="B108" t="s">
        <v>186</v>
      </c>
      <c r="C108" t="s">
        <v>4</v>
      </c>
      <c r="D108">
        <v>2019</v>
      </c>
      <c r="E108">
        <v>11</v>
      </c>
      <c r="F108" t="s">
        <v>215</v>
      </c>
      <c r="G108" t="s">
        <v>349</v>
      </c>
      <c r="H108" t="s">
        <v>356</v>
      </c>
      <c r="I108" t="s">
        <v>222</v>
      </c>
      <c r="L108" t="s">
        <v>224</v>
      </c>
      <c r="O108">
        <v>-166017.20000000001</v>
      </c>
      <c r="P108" t="s">
        <v>178</v>
      </c>
      <c r="R108" t="s">
        <v>1795</v>
      </c>
      <c r="W108" s="2">
        <v>43866.452380358794</v>
      </c>
    </row>
    <row r="109" spans="1:23" x14ac:dyDescent="0.25">
      <c r="A109" t="s">
        <v>185</v>
      </c>
      <c r="B109" t="s">
        <v>186</v>
      </c>
      <c r="C109" t="s">
        <v>4</v>
      </c>
      <c r="D109">
        <v>2019</v>
      </c>
      <c r="E109">
        <v>11</v>
      </c>
      <c r="F109" t="s">
        <v>215</v>
      </c>
      <c r="G109" t="s">
        <v>377</v>
      </c>
      <c r="H109" t="s">
        <v>390</v>
      </c>
      <c r="I109" t="s">
        <v>222</v>
      </c>
      <c r="L109" t="s">
        <v>224</v>
      </c>
      <c r="O109">
        <v>66704.31</v>
      </c>
      <c r="P109" t="s">
        <v>178</v>
      </c>
      <c r="R109" t="s">
        <v>1795</v>
      </c>
      <c r="W109" s="2">
        <v>43866.452380358794</v>
      </c>
    </row>
    <row r="110" spans="1:23" x14ac:dyDescent="0.25">
      <c r="A110" t="s">
        <v>185</v>
      </c>
      <c r="B110" t="s">
        <v>186</v>
      </c>
      <c r="C110" t="s">
        <v>4</v>
      </c>
      <c r="D110">
        <v>2019</v>
      </c>
      <c r="E110">
        <v>11</v>
      </c>
      <c r="F110" t="s">
        <v>215</v>
      </c>
      <c r="G110" t="s">
        <v>394</v>
      </c>
      <c r="H110" t="s">
        <v>407</v>
      </c>
      <c r="I110" t="s">
        <v>222</v>
      </c>
      <c r="L110" t="s">
        <v>224</v>
      </c>
      <c r="O110">
        <v>209518.03</v>
      </c>
      <c r="P110" t="s">
        <v>178</v>
      </c>
      <c r="R110" t="s">
        <v>1795</v>
      </c>
      <c r="W110" s="2">
        <v>43866.452380358794</v>
      </c>
    </row>
    <row r="111" spans="1:23" x14ac:dyDescent="0.25">
      <c r="A111" t="s">
        <v>185</v>
      </c>
      <c r="B111" t="s">
        <v>186</v>
      </c>
      <c r="C111" t="s">
        <v>4</v>
      </c>
      <c r="D111">
        <v>2019</v>
      </c>
      <c r="E111">
        <v>11</v>
      </c>
      <c r="F111" t="s">
        <v>215</v>
      </c>
      <c r="G111" t="s">
        <v>391</v>
      </c>
      <c r="H111" t="s">
        <v>408</v>
      </c>
      <c r="I111" t="s">
        <v>222</v>
      </c>
      <c r="L111" t="s">
        <v>224</v>
      </c>
      <c r="O111">
        <v>276222.34000000003</v>
      </c>
      <c r="P111" t="s">
        <v>178</v>
      </c>
      <c r="R111" t="s">
        <v>1795</v>
      </c>
      <c r="W111" s="2">
        <v>43866.452380358794</v>
      </c>
    </row>
    <row r="112" spans="1:23" x14ac:dyDescent="0.25">
      <c r="A112" t="s">
        <v>185</v>
      </c>
      <c r="B112" t="s">
        <v>186</v>
      </c>
      <c r="C112" t="s">
        <v>4</v>
      </c>
      <c r="D112">
        <v>2019</v>
      </c>
      <c r="E112">
        <v>11</v>
      </c>
      <c r="F112" t="s">
        <v>215</v>
      </c>
      <c r="G112" t="s">
        <v>357</v>
      </c>
      <c r="H112" t="s">
        <v>409</v>
      </c>
      <c r="I112" t="s">
        <v>222</v>
      </c>
      <c r="L112" t="s">
        <v>224</v>
      </c>
      <c r="O112">
        <v>110205.14</v>
      </c>
      <c r="P112" t="s">
        <v>178</v>
      </c>
      <c r="R112" t="s">
        <v>1795</v>
      </c>
      <c r="W112" s="2">
        <v>43866.452380358794</v>
      </c>
    </row>
    <row r="113" spans="1:23" x14ac:dyDescent="0.25">
      <c r="A113" t="s">
        <v>185</v>
      </c>
      <c r="B113" t="s">
        <v>186</v>
      </c>
      <c r="C113" t="s">
        <v>4</v>
      </c>
      <c r="D113">
        <v>2019</v>
      </c>
      <c r="E113">
        <v>11</v>
      </c>
      <c r="F113" t="s">
        <v>215</v>
      </c>
      <c r="G113" t="s">
        <v>410</v>
      </c>
      <c r="H113" t="s">
        <v>427</v>
      </c>
      <c r="I113" t="s">
        <v>222</v>
      </c>
      <c r="L113" t="s">
        <v>224</v>
      </c>
      <c r="O113">
        <v>110205.14</v>
      </c>
      <c r="P113" t="s">
        <v>178</v>
      </c>
      <c r="R113" t="s">
        <v>1795</v>
      </c>
      <c r="W113" s="2">
        <v>43866.452380358794</v>
      </c>
    </row>
    <row r="114" spans="1:23" x14ac:dyDescent="0.25">
      <c r="A114" t="s">
        <v>185</v>
      </c>
      <c r="B114" t="s">
        <v>186</v>
      </c>
      <c r="C114" t="s">
        <v>4</v>
      </c>
      <c r="D114">
        <v>2019</v>
      </c>
      <c r="E114">
        <v>11</v>
      </c>
      <c r="F114" t="s">
        <v>215</v>
      </c>
      <c r="G114" t="s">
        <v>428</v>
      </c>
      <c r="H114" t="s">
        <v>437</v>
      </c>
      <c r="I114" t="s">
        <v>222</v>
      </c>
      <c r="L114" t="s">
        <v>224</v>
      </c>
      <c r="O114">
        <v>110205.14</v>
      </c>
      <c r="P114" t="s">
        <v>178</v>
      </c>
      <c r="R114" t="s">
        <v>1795</v>
      </c>
      <c r="W114" s="2">
        <v>43866.452380358794</v>
      </c>
    </row>
    <row r="115" spans="1:23" x14ac:dyDescent="0.25">
      <c r="A115" t="s">
        <v>185</v>
      </c>
      <c r="B115" t="s">
        <v>186</v>
      </c>
      <c r="C115" t="s">
        <v>4</v>
      </c>
      <c r="D115">
        <v>2019</v>
      </c>
      <c r="E115">
        <v>11</v>
      </c>
      <c r="F115" t="s">
        <v>215</v>
      </c>
      <c r="G115" t="s">
        <v>438</v>
      </c>
      <c r="H115" t="s">
        <v>463</v>
      </c>
      <c r="I115" t="s">
        <v>222</v>
      </c>
      <c r="L115" t="s">
        <v>224</v>
      </c>
      <c r="O115">
        <v>110205.14</v>
      </c>
      <c r="P115" t="s">
        <v>178</v>
      </c>
      <c r="R115" t="s">
        <v>1795</v>
      </c>
      <c r="W115" s="2">
        <v>43866.452380358794</v>
      </c>
    </row>
    <row r="116" spans="1:23" x14ac:dyDescent="0.25">
      <c r="A116" t="s">
        <v>185</v>
      </c>
      <c r="B116" t="s">
        <v>186</v>
      </c>
      <c r="C116" t="s">
        <v>4</v>
      </c>
      <c r="D116">
        <v>2019</v>
      </c>
      <c r="E116">
        <v>11</v>
      </c>
      <c r="F116" t="s">
        <v>215</v>
      </c>
      <c r="G116" t="s">
        <v>677</v>
      </c>
      <c r="H116" t="s">
        <v>684</v>
      </c>
      <c r="I116" t="s">
        <v>481</v>
      </c>
      <c r="L116" t="s">
        <v>224</v>
      </c>
      <c r="O116">
        <v>1455300</v>
      </c>
      <c r="P116" t="s">
        <v>178</v>
      </c>
      <c r="R116" t="s">
        <v>1795</v>
      </c>
      <c r="W116" s="2">
        <v>43866.452380358794</v>
      </c>
    </row>
    <row r="117" spans="1:23" x14ac:dyDescent="0.25">
      <c r="A117" t="s">
        <v>185</v>
      </c>
      <c r="B117" t="s">
        <v>186</v>
      </c>
      <c r="C117" t="s">
        <v>4</v>
      </c>
      <c r="D117">
        <v>2019</v>
      </c>
      <c r="E117">
        <v>11</v>
      </c>
      <c r="F117" t="s">
        <v>215</v>
      </c>
      <c r="G117" t="s">
        <v>685</v>
      </c>
      <c r="H117" t="s">
        <v>329</v>
      </c>
      <c r="I117" t="s">
        <v>481</v>
      </c>
      <c r="L117" t="s">
        <v>224</v>
      </c>
      <c r="O117">
        <v>1455300</v>
      </c>
      <c r="P117" t="s">
        <v>178</v>
      </c>
      <c r="R117" t="s">
        <v>1795</v>
      </c>
      <c r="W117" s="2">
        <v>43866.452380358794</v>
      </c>
    </row>
    <row r="118" spans="1:23" x14ac:dyDescent="0.25">
      <c r="A118" t="s">
        <v>185</v>
      </c>
      <c r="B118" t="s">
        <v>186</v>
      </c>
      <c r="C118" t="s">
        <v>4</v>
      </c>
      <c r="D118">
        <v>2019</v>
      </c>
      <c r="E118">
        <v>11</v>
      </c>
      <c r="F118" t="s">
        <v>215</v>
      </c>
      <c r="G118" t="s">
        <v>675</v>
      </c>
      <c r="H118" t="s">
        <v>809</v>
      </c>
      <c r="I118" t="s">
        <v>481</v>
      </c>
      <c r="L118" t="s">
        <v>224</v>
      </c>
      <c r="O118">
        <v>1455300</v>
      </c>
      <c r="P118" t="s">
        <v>178</v>
      </c>
      <c r="R118" t="s">
        <v>1795</v>
      </c>
      <c r="W118" s="2">
        <v>43866.452380358794</v>
      </c>
    </row>
    <row r="119" spans="1:23" x14ac:dyDescent="0.25">
      <c r="A119" t="s">
        <v>185</v>
      </c>
      <c r="B119" t="s">
        <v>186</v>
      </c>
      <c r="C119" t="s">
        <v>4</v>
      </c>
      <c r="D119">
        <v>2019</v>
      </c>
      <c r="E119">
        <v>11</v>
      </c>
      <c r="F119" t="s">
        <v>215</v>
      </c>
      <c r="G119" t="s">
        <v>992</v>
      </c>
      <c r="H119" t="s">
        <v>1001</v>
      </c>
      <c r="I119" t="s">
        <v>481</v>
      </c>
      <c r="L119" t="s">
        <v>224</v>
      </c>
      <c r="O119">
        <v>14703881.779999999</v>
      </c>
      <c r="P119" t="s">
        <v>178</v>
      </c>
      <c r="R119" t="s">
        <v>1795</v>
      </c>
      <c r="W119" s="2">
        <v>43866.452380358794</v>
      </c>
    </row>
    <row r="120" spans="1:23" x14ac:dyDescent="0.25">
      <c r="A120" t="s">
        <v>185</v>
      </c>
      <c r="B120" t="s">
        <v>186</v>
      </c>
      <c r="C120" t="s">
        <v>4</v>
      </c>
      <c r="D120">
        <v>2019</v>
      </c>
      <c r="E120">
        <v>11</v>
      </c>
      <c r="F120" t="s">
        <v>215</v>
      </c>
      <c r="G120" t="s">
        <v>1002</v>
      </c>
      <c r="H120" t="s">
        <v>1018</v>
      </c>
      <c r="I120" t="s">
        <v>481</v>
      </c>
      <c r="L120" t="s">
        <v>224</v>
      </c>
      <c r="O120">
        <v>14703881.779999999</v>
      </c>
      <c r="P120" t="s">
        <v>178</v>
      </c>
      <c r="R120" t="s">
        <v>1795</v>
      </c>
      <c r="W120" s="2">
        <v>43866.452380358794</v>
      </c>
    </row>
    <row r="121" spans="1:23" x14ac:dyDescent="0.25">
      <c r="A121" t="s">
        <v>185</v>
      </c>
      <c r="B121" t="s">
        <v>186</v>
      </c>
      <c r="C121" t="s">
        <v>4</v>
      </c>
      <c r="D121">
        <v>2019</v>
      </c>
      <c r="E121">
        <v>11</v>
      </c>
      <c r="F121" t="s">
        <v>215</v>
      </c>
      <c r="G121" t="s">
        <v>1019</v>
      </c>
      <c r="H121" t="s">
        <v>1049</v>
      </c>
      <c r="I121" t="s">
        <v>481</v>
      </c>
      <c r="L121" t="s">
        <v>224</v>
      </c>
      <c r="O121">
        <v>14703881.779999999</v>
      </c>
      <c r="P121" t="s">
        <v>178</v>
      </c>
      <c r="R121" t="s">
        <v>1795</v>
      </c>
      <c r="W121" s="2">
        <v>43866.452380358794</v>
      </c>
    </row>
    <row r="122" spans="1:23" x14ac:dyDescent="0.25">
      <c r="A122" t="s">
        <v>185</v>
      </c>
      <c r="B122" t="s">
        <v>186</v>
      </c>
      <c r="C122" t="s">
        <v>4</v>
      </c>
      <c r="D122">
        <v>2019</v>
      </c>
      <c r="E122">
        <v>11</v>
      </c>
      <c r="F122" t="s">
        <v>215</v>
      </c>
      <c r="G122" t="s">
        <v>642</v>
      </c>
      <c r="H122" t="s">
        <v>1317</v>
      </c>
      <c r="I122" t="s">
        <v>481</v>
      </c>
      <c r="L122" t="s">
        <v>224</v>
      </c>
      <c r="O122">
        <v>16159181.779999999</v>
      </c>
      <c r="P122" t="s">
        <v>178</v>
      </c>
      <c r="R122" t="s">
        <v>1795</v>
      </c>
      <c r="W122" s="2">
        <v>43866.452380358794</v>
      </c>
    </row>
    <row r="123" spans="1:23" x14ac:dyDescent="0.25">
      <c r="A123" t="s">
        <v>185</v>
      </c>
      <c r="B123" t="s">
        <v>186</v>
      </c>
      <c r="C123" t="s">
        <v>4</v>
      </c>
      <c r="D123">
        <v>2019</v>
      </c>
      <c r="E123">
        <v>11</v>
      </c>
      <c r="F123" t="s">
        <v>215</v>
      </c>
      <c r="G123" t="s">
        <v>1321</v>
      </c>
      <c r="H123" t="s">
        <v>1328</v>
      </c>
      <c r="I123" t="s">
        <v>481</v>
      </c>
      <c r="L123" t="s">
        <v>224</v>
      </c>
      <c r="O123">
        <v>4950</v>
      </c>
      <c r="P123" t="s">
        <v>178</v>
      </c>
      <c r="R123" t="s">
        <v>1795</v>
      </c>
      <c r="W123" s="2">
        <v>43866.452380358794</v>
      </c>
    </row>
    <row r="124" spans="1:23" x14ac:dyDescent="0.25">
      <c r="A124" t="s">
        <v>185</v>
      </c>
      <c r="B124" t="s">
        <v>186</v>
      </c>
      <c r="C124" t="s">
        <v>4</v>
      </c>
      <c r="D124">
        <v>2019</v>
      </c>
      <c r="E124">
        <v>11</v>
      </c>
      <c r="F124" t="s">
        <v>215</v>
      </c>
      <c r="G124" t="s">
        <v>1337</v>
      </c>
      <c r="H124" t="s">
        <v>1348</v>
      </c>
      <c r="I124" t="s">
        <v>481</v>
      </c>
      <c r="L124" t="s">
        <v>224</v>
      </c>
      <c r="O124">
        <v>24750</v>
      </c>
      <c r="P124" t="s">
        <v>178</v>
      </c>
      <c r="R124" t="s">
        <v>1795</v>
      </c>
      <c r="W124" s="2">
        <v>43866.452380358794</v>
      </c>
    </row>
    <row r="125" spans="1:23" x14ac:dyDescent="0.25">
      <c r="A125" t="s">
        <v>185</v>
      </c>
      <c r="B125" t="s">
        <v>186</v>
      </c>
      <c r="C125" t="s">
        <v>4</v>
      </c>
      <c r="D125">
        <v>2019</v>
      </c>
      <c r="E125">
        <v>11</v>
      </c>
      <c r="F125" t="s">
        <v>215</v>
      </c>
      <c r="G125" t="s">
        <v>1354</v>
      </c>
      <c r="H125" t="s">
        <v>1357</v>
      </c>
      <c r="I125" t="s">
        <v>481</v>
      </c>
      <c r="L125" t="s">
        <v>224</v>
      </c>
      <c r="O125">
        <v>2410438.73</v>
      </c>
      <c r="P125" t="s">
        <v>178</v>
      </c>
      <c r="R125" t="s">
        <v>1795</v>
      </c>
      <c r="W125" s="2">
        <v>43866.452380358794</v>
      </c>
    </row>
    <row r="126" spans="1:23" x14ac:dyDescent="0.25">
      <c r="A126" t="s">
        <v>185</v>
      </c>
      <c r="B126" t="s">
        <v>186</v>
      </c>
      <c r="C126" t="s">
        <v>4</v>
      </c>
      <c r="D126">
        <v>2019</v>
      </c>
      <c r="E126">
        <v>11</v>
      </c>
      <c r="F126" t="s">
        <v>215</v>
      </c>
      <c r="G126" t="s">
        <v>1329</v>
      </c>
      <c r="H126" t="s">
        <v>1364</v>
      </c>
      <c r="I126" t="s">
        <v>481</v>
      </c>
      <c r="L126" t="s">
        <v>224</v>
      </c>
      <c r="O126">
        <v>2440138.73</v>
      </c>
      <c r="P126" t="s">
        <v>178</v>
      </c>
      <c r="R126" t="s">
        <v>1795</v>
      </c>
      <c r="W126" s="2">
        <v>43866.452380358794</v>
      </c>
    </row>
    <row r="127" spans="1:23" x14ac:dyDescent="0.25">
      <c r="A127" t="s">
        <v>185</v>
      </c>
      <c r="B127" t="s">
        <v>186</v>
      </c>
      <c r="C127" t="s">
        <v>4</v>
      </c>
      <c r="D127">
        <v>2019</v>
      </c>
      <c r="E127">
        <v>11</v>
      </c>
      <c r="F127" t="s">
        <v>215</v>
      </c>
      <c r="G127" t="s">
        <v>1318</v>
      </c>
      <c r="H127" t="s">
        <v>1365</v>
      </c>
      <c r="I127" t="s">
        <v>481</v>
      </c>
      <c r="L127" t="s">
        <v>224</v>
      </c>
      <c r="O127">
        <v>18599320.510000002</v>
      </c>
      <c r="P127" t="s">
        <v>178</v>
      </c>
      <c r="R127" t="s">
        <v>1795</v>
      </c>
      <c r="W127" s="2">
        <v>43866.452380358794</v>
      </c>
    </row>
    <row r="128" spans="1:23" x14ac:dyDescent="0.25">
      <c r="A128" t="s">
        <v>185</v>
      </c>
      <c r="B128" t="s">
        <v>186</v>
      </c>
      <c r="C128" t="s">
        <v>4</v>
      </c>
      <c r="D128">
        <v>2019</v>
      </c>
      <c r="E128">
        <v>11</v>
      </c>
      <c r="F128" t="s">
        <v>215</v>
      </c>
      <c r="G128" t="s">
        <v>1369</v>
      </c>
      <c r="H128" t="s">
        <v>1375</v>
      </c>
      <c r="I128" t="s">
        <v>481</v>
      </c>
      <c r="L128" t="s">
        <v>224</v>
      </c>
      <c r="O128">
        <v>-495000</v>
      </c>
      <c r="P128" t="s">
        <v>178</v>
      </c>
      <c r="R128" t="s">
        <v>1795</v>
      </c>
      <c r="W128" s="2">
        <v>43866.452380358794</v>
      </c>
    </row>
    <row r="129" spans="1:23" x14ac:dyDescent="0.25">
      <c r="A129" t="s">
        <v>185</v>
      </c>
      <c r="B129" t="s">
        <v>186</v>
      </c>
      <c r="C129" t="s">
        <v>4</v>
      </c>
      <c r="D129">
        <v>2019</v>
      </c>
      <c r="E129">
        <v>11</v>
      </c>
      <c r="F129" t="s">
        <v>215</v>
      </c>
      <c r="G129" t="s">
        <v>1432</v>
      </c>
      <c r="H129" t="s">
        <v>1441</v>
      </c>
      <c r="I129" t="s">
        <v>481</v>
      </c>
      <c r="L129" t="s">
        <v>224</v>
      </c>
      <c r="O129">
        <v>-623258.21</v>
      </c>
      <c r="P129" t="s">
        <v>178</v>
      </c>
      <c r="R129" t="s">
        <v>1795</v>
      </c>
      <c r="W129" s="2">
        <v>43866.452380358794</v>
      </c>
    </row>
    <row r="130" spans="1:23" x14ac:dyDescent="0.25">
      <c r="A130" t="s">
        <v>185</v>
      </c>
      <c r="B130" t="s">
        <v>186</v>
      </c>
      <c r="C130" t="s">
        <v>4</v>
      </c>
      <c r="D130">
        <v>2019</v>
      </c>
      <c r="E130">
        <v>11</v>
      </c>
      <c r="F130" t="s">
        <v>215</v>
      </c>
      <c r="G130" t="s">
        <v>1407</v>
      </c>
      <c r="H130" t="s">
        <v>1442</v>
      </c>
      <c r="I130" t="s">
        <v>481</v>
      </c>
      <c r="L130" t="s">
        <v>224</v>
      </c>
      <c r="O130">
        <v>-623258.21</v>
      </c>
      <c r="P130" t="s">
        <v>178</v>
      </c>
      <c r="R130" t="s">
        <v>1795</v>
      </c>
      <c r="W130" s="2">
        <v>43866.452380358794</v>
      </c>
    </row>
    <row r="131" spans="1:23" x14ac:dyDescent="0.25">
      <c r="A131" t="s">
        <v>185</v>
      </c>
      <c r="B131" t="s">
        <v>186</v>
      </c>
      <c r="C131" t="s">
        <v>4</v>
      </c>
      <c r="D131">
        <v>2019</v>
      </c>
      <c r="E131">
        <v>11</v>
      </c>
      <c r="F131" t="s">
        <v>215</v>
      </c>
      <c r="G131" t="s">
        <v>1445</v>
      </c>
      <c r="H131" t="s">
        <v>466</v>
      </c>
      <c r="I131" t="s">
        <v>481</v>
      </c>
      <c r="L131" t="s">
        <v>224</v>
      </c>
      <c r="O131">
        <v>3231000.63</v>
      </c>
      <c r="P131" t="s">
        <v>178</v>
      </c>
      <c r="R131" t="s">
        <v>1795</v>
      </c>
      <c r="W131" s="2">
        <v>43866.452380358794</v>
      </c>
    </row>
    <row r="132" spans="1:23" x14ac:dyDescent="0.25">
      <c r="A132" t="s">
        <v>185</v>
      </c>
      <c r="B132" t="s">
        <v>186</v>
      </c>
      <c r="C132" t="s">
        <v>4</v>
      </c>
      <c r="D132">
        <v>2019</v>
      </c>
      <c r="E132">
        <v>11</v>
      </c>
      <c r="F132" t="s">
        <v>215</v>
      </c>
      <c r="G132" t="s">
        <v>1376</v>
      </c>
      <c r="H132" t="s">
        <v>1457</v>
      </c>
      <c r="I132" t="s">
        <v>481</v>
      </c>
      <c r="L132" t="s">
        <v>224</v>
      </c>
      <c r="O132">
        <v>2112742.42</v>
      </c>
      <c r="P132" t="s">
        <v>178</v>
      </c>
      <c r="R132" t="s">
        <v>1795</v>
      </c>
      <c r="W132" s="2">
        <v>43866.452380358794</v>
      </c>
    </row>
    <row r="133" spans="1:23" x14ac:dyDescent="0.25">
      <c r="A133" t="s">
        <v>185</v>
      </c>
      <c r="B133" t="s">
        <v>186</v>
      </c>
      <c r="C133" t="s">
        <v>4</v>
      </c>
      <c r="D133">
        <v>2019</v>
      </c>
      <c r="E133">
        <v>11</v>
      </c>
      <c r="F133" t="s">
        <v>215</v>
      </c>
      <c r="G133" t="s">
        <v>1458</v>
      </c>
      <c r="H133" t="s">
        <v>1479</v>
      </c>
      <c r="I133" t="s">
        <v>481</v>
      </c>
      <c r="L133" t="s">
        <v>224</v>
      </c>
      <c r="O133">
        <v>2112742.42</v>
      </c>
      <c r="P133" t="s">
        <v>178</v>
      </c>
      <c r="R133" t="s">
        <v>1795</v>
      </c>
      <c r="W133" s="2">
        <v>43866.452380358794</v>
      </c>
    </row>
    <row r="134" spans="1:23" x14ac:dyDescent="0.25">
      <c r="A134" t="s">
        <v>185</v>
      </c>
      <c r="B134" t="s">
        <v>186</v>
      </c>
      <c r="C134" t="s">
        <v>4</v>
      </c>
      <c r="D134">
        <v>2019</v>
      </c>
      <c r="E134">
        <v>11</v>
      </c>
      <c r="F134" t="s">
        <v>215</v>
      </c>
      <c r="G134" t="s">
        <v>1526</v>
      </c>
      <c r="H134" t="s">
        <v>1533</v>
      </c>
      <c r="I134" t="s">
        <v>481</v>
      </c>
      <c r="L134" t="s">
        <v>224</v>
      </c>
      <c r="O134">
        <v>-334051.64</v>
      </c>
      <c r="P134" t="s">
        <v>178</v>
      </c>
      <c r="R134" t="s">
        <v>1795</v>
      </c>
      <c r="W134" s="2">
        <v>43866.452380358794</v>
      </c>
    </row>
    <row r="135" spans="1:23" x14ac:dyDescent="0.25">
      <c r="A135" t="s">
        <v>185</v>
      </c>
      <c r="B135" t="s">
        <v>186</v>
      </c>
      <c r="C135" t="s">
        <v>4</v>
      </c>
      <c r="D135">
        <v>2019</v>
      </c>
      <c r="E135">
        <v>11</v>
      </c>
      <c r="F135" t="s">
        <v>215</v>
      </c>
      <c r="G135" t="s">
        <v>1536</v>
      </c>
      <c r="H135" t="s">
        <v>1544</v>
      </c>
      <c r="I135" t="s">
        <v>481</v>
      </c>
      <c r="L135" t="s">
        <v>224</v>
      </c>
      <c r="O135">
        <v>-66289.95</v>
      </c>
      <c r="P135" t="s">
        <v>178</v>
      </c>
      <c r="R135" t="s">
        <v>1795</v>
      </c>
      <c r="W135" s="2">
        <v>43866.452380358794</v>
      </c>
    </row>
    <row r="136" spans="1:23" x14ac:dyDescent="0.25">
      <c r="A136" t="s">
        <v>185</v>
      </c>
      <c r="B136" t="s">
        <v>186</v>
      </c>
      <c r="C136" t="s">
        <v>4</v>
      </c>
      <c r="D136">
        <v>2019</v>
      </c>
      <c r="E136">
        <v>11</v>
      </c>
      <c r="F136" t="s">
        <v>215</v>
      </c>
      <c r="G136" t="s">
        <v>1545</v>
      </c>
      <c r="H136" t="s">
        <v>1552</v>
      </c>
      <c r="I136" t="s">
        <v>481</v>
      </c>
      <c r="L136" t="s">
        <v>224</v>
      </c>
      <c r="O136">
        <v>-160927.76999999999</v>
      </c>
      <c r="P136" t="s">
        <v>178</v>
      </c>
      <c r="R136" t="s">
        <v>1795</v>
      </c>
      <c r="W136" s="2">
        <v>43866.452380358794</v>
      </c>
    </row>
    <row r="137" spans="1:23" x14ac:dyDescent="0.25">
      <c r="A137" t="s">
        <v>185</v>
      </c>
      <c r="B137" t="s">
        <v>186</v>
      </c>
      <c r="C137" t="s">
        <v>4</v>
      </c>
      <c r="D137">
        <v>2019</v>
      </c>
      <c r="E137">
        <v>11</v>
      </c>
      <c r="F137" t="s">
        <v>215</v>
      </c>
      <c r="G137" t="s">
        <v>1523</v>
      </c>
      <c r="H137" t="s">
        <v>1553</v>
      </c>
      <c r="I137" t="s">
        <v>481</v>
      </c>
      <c r="L137" t="s">
        <v>224</v>
      </c>
      <c r="O137">
        <v>-494979.41</v>
      </c>
      <c r="P137" t="s">
        <v>178</v>
      </c>
      <c r="R137" t="s">
        <v>1795</v>
      </c>
      <c r="W137" s="2">
        <v>43866.452380358794</v>
      </c>
    </row>
    <row r="138" spans="1:23" x14ac:dyDescent="0.25">
      <c r="A138" t="s">
        <v>185</v>
      </c>
      <c r="B138" t="s">
        <v>186</v>
      </c>
      <c r="C138" t="s">
        <v>4</v>
      </c>
      <c r="D138">
        <v>2019</v>
      </c>
      <c r="E138">
        <v>11</v>
      </c>
      <c r="F138" t="s">
        <v>215</v>
      </c>
      <c r="G138" t="s">
        <v>1578</v>
      </c>
      <c r="H138" t="s">
        <v>1583</v>
      </c>
      <c r="I138" t="s">
        <v>481</v>
      </c>
      <c r="L138" t="s">
        <v>224</v>
      </c>
      <c r="O138">
        <v>-17364782.5</v>
      </c>
      <c r="P138" t="s">
        <v>178</v>
      </c>
      <c r="R138" t="s">
        <v>1795</v>
      </c>
      <c r="W138" s="2">
        <v>43866.452380358794</v>
      </c>
    </row>
    <row r="139" spans="1:23" x14ac:dyDescent="0.25">
      <c r="A139" t="s">
        <v>185</v>
      </c>
      <c r="B139" t="s">
        <v>186</v>
      </c>
      <c r="C139" t="s">
        <v>4</v>
      </c>
      <c r="D139">
        <v>2019</v>
      </c>
      <c r="E139">
        <v>11</v>
      </c>
      <c r="F139" t="s">
        <v>215</v>
      </c>
      <c r="G139" t="s">
        <v>1559</v>
      </c>
      <c r="H139" t="s">
        <v>1592</v>
      </c>
      <c r="I139" t="s">
        <v>481</v>
      </c>
      <c r="L139" t="s">
        <v>224</v>
      </c>
      <c r="O139">
        <v>-20327288.66</v>
      </c>
      <c r="P139" t="s">
        <v>178</v>
      </c>
      <c r="R139" t="s">
        <v>1795</v>
      </c>
      <c r="W139" s="2">
        <v>43866.452380358794</v>
      </c>
    </row>
    <row r="140" spans="1:23" x14ac:dyDescent="0.25">
      <c r="A140" t="s">
        <v>185</v>
      </c>
      <c r="B140" t="s">
        <v>186</v>
      </c>
      <c r="C140" t="s">
        <v>4</v>
      </c>
      <c r="D140">
        <v>2019</v>
      </c>
      <c r="E140">
        <v>11</v>
      </c>
      <c r="F140" t="s">
        <v>215</v>
      </c>
      <c r="G140" t="s">
        <v>1554</v>
      </c>
      <c r="H140" t="s">
        <v>1593</v>
      </c>
      <c r="I140" t="s">
        <v>481</v>
      </c>
      <c r="L140" t="s">
        <v>224</v>
      </c>
      <c r="O140">
        <v>-20822268.07</v>
      </c>
      <c r="P140" t="s">
        <v>178</v>
      </c>
      <c r="R140" t="s">
        <v>1795</v>
      </c>
      <c r="W140" s="2">
        <v>43866.452380358794</v>
      </c>
    </row>
    <row r="141" spans="1:23" x14ac:dyDescent="0.25">
      <c r="A141" t="s">
        <v>185</v>
      </c>
      <c r="B141" t="s">
        <v>186</v>
      </c>
      <c r="C141" t="s">
        <v>4</v>
      </c>
      <c r="D141">
        <v>2019</v>
      </c>
      <c r="E141">
        <v>11</v>
      </c>
      <c r="F141" t="s">
        <v>215</v>
      </c>
      <c r="G141" t="s">
        <v>1480</v>
      </c>
      <c r="H141" t="s">
        <v>1594</v>
      </c>
      <c r="I141" t="s">
        <v>481</v>
      </c>
      <c r="L141" t="s">
        <v>224</v>
      </c>
      <c r="O141">
        <v>-18709525.649999999</v>
      </c>
      <c r="P141" t="s">
        <v>178</v>
      </c>
      <c r="R141" t="s">
        <v>1795</v>
      </c>
      <c r="W141" s="2">
        <v>43866.452380358794</v>
      </c>
    </row>
    <row r="142" spans="1:23" x14ac:dyDescent="0.25">
      <c r="A142" t="s">
        <v>172</v>
      </c>
      <c r="B142" t="s">
        <v>173</v>
      </c>
      <c r="C142" t="s">
        <v>4</v>
      </c>
      <c r="D142">
        <v>2019</v>
      </c>
      <c r="E142">
        <v>11</v>
      </c>
      <c r="F142" t="s">
        <v>215</v>
      </c>
      <c r="G142" t="s">
        <v>676</v>
      </c>
      <c r="H142" t="s">
        <v>480</v>
      </c>
      <c r="I142" t="s">
        <v>481</v>
      </c>
      <c r="J142" t="s">
        <v>1884</v>
      </c>
      <c r="K142" t="s">
        <v>1885</v>
      </c>
      <c r="L142" t="s">
        <v>224</v>
      </c>
      <c r="O142">
        <v>93746.04</v>
      </c>
      <c r="P142" t="s">
        <v>174</v>
      </c>
      <c r="R142" t="s">
        <v>1795</v>
      </c>
      <c r="W142" s="2">
        <v>43866.452366516205</v>
      </c>
    </row>
    <row r="143" spans="1:23" x14ac:dyDescent="0.25">
      <c r="A143" t="s">
        <v>172</v>
      </c>
      <c r="B143" t="s">
        <v>173</v>
      </c>
      <c r="C143" t="s">
        <v>4</v>
      </c>
      <c r="D143">
        <v>2019</v>
      </c>
      <c r="E143">
        <v>11</v>
      </c>
      <c r="F143" t="s">
        <v>215</v>
      </c>
      <c r="G143" t="s">
        <v>676</v>
      </c>
      <c r="H143" t="s">
        <v>480</v>
      </c>
      <c r="I143" t="s">
        <v>481</v>
      </c>
      <c r="J143" t="s">
        <v>1886</v>
      </c>
      <c r="K143" t="s">
        <v>1887</v>
      </c>
      <c r="L143" t="s">
        <v>224</v>
      </c>
      <c r="O143">
        <v>2006298.75</v>
      </c>
      <c r="P143" t="s">
        <v>174</v>
      </c>
      <c r="R143" t="s">
        <v>1795</v>
      </c>
      <c r="W143" s="2">
        <v>43866.452366516205</v>
      </c>
    </row>
    <row r="144" spans="1:23" x14ac:dyDescent="0.25">
      <c r="A144" t="s">
        <v>172</v>
      </c>
      <c r="B144" t="s">
        <v>173</v>
      </c>
      <c r="C144" t="s">
        <v>4</v>
      </c>
      <c r="D144">
        <v>2019</v>
      </c>
      <c r="E144">
        <v>11</v>
      </c>
      <c r="F144" t="s">
        <v>215</v>
      </c>
      <c r="G144" t="s">
        <v>1331</v>
      </c>
      <c r="H144" t="s">
        <v>1332</v>
      </c>
      <c r="I144" t="s">
        <v>481</v>
      </c>
      <c r="J144" t="s">
        <v>1888</v>
      </c>
      <c r="K144" t="s">
        <v>1889</v>
      </c>
      <c r="L144" t="s">
        <v>224</v>
      </c>
      <c r="O144">
        <v>356408.93</v>
      </c>
      <c r="P144" t="s">
        <v>174</v>
      </c>
      <c r="R144" t="s">
        <v>1795</v>
      </c>
      <c r="W144" s="2">
        <v>43866.452366516205</v>
      </c>
    </row>
    <row r="145" spans="1:23" x14ac:dyDescent="0.25">
      <c r="A145" t="s">
        <v>172</v>
      </c>
      <c r="B145" t="s">
        <v>173</v>
      </c>
      <c r="C145" t="s">
        <v>4</v>
      </c>
      <c r="D145">
        <v>2019</v>
      </c>
      <c r="E145">
        <v>11</v>
      </c>
      <c r="F145" t="s">
        <v>215</v>
      </c>
      <c r="G145" t="s">
        <v>1345</v>
      </c>
      <c r="H145" t="s">
        <v>1048</v>
      </c>
      <c r="I145" t="s">
        <v>481</v>
      </c>
      <c r="J145" t="s">
        <v>1616</v>
      </c>
      <c r="K145" t="s">
        <v>1890</v>
      </c>
      <c r="L145" t="s">
        <v>224</v>
      </c>
      <c r="O145">
        <v>952.85</v>
      </c>
      <c r="P145" t="s">
        <v>174</v>
      </c>
      <c r="R145" t="s">
        <v>1795</v>
      </c>
      <c r="W145" s="2">
        <v>43866.452366516205</v>
      </c>
    </row>
    <row r="146" spans="1:23" x14ac:dyDescent="0.25">
      <c r="A146" t="s">
        <v>172</v>
      </c>
      <c r="B146" t="s">
        <v>173</v>
      </c>
      <c r="C146" t="s">
        <v>4</v>
      </c>
      <c r="D146">
        <v>2019</v>
      </c>
      <c r="E146">
        <v>11</v>
      </c>
      <c r="F146" t="s">
        <v>215</v>
      </c>
      <c r="G146" t="s">
        <v>1345</v>
      </c>
      <c r="H146" t="s">
        <v>1048</v>
      </c>
      <c r="I146" t="s">
        <v>481</v>
      </c>
      <c r="J146" t="s">
        <v>1891</v>
      </c>
      <c r="K146" t="s">
        <v>1892</v>
      </c>
      <c r="L146" t="s">
        <v>224</v>
      </c>
      <c r="O146">
        <v>3431.52</v>
      </c>
      <c r="P146" t="s">
        <v>174</v>
      </c>
      <c r="R146" t="s">
        <v>1795</v>
      </c>
      <c r="W146" s="2">
        <v>43866.452366516205</v>
      </c>
    </row>
    <row r="147" spans="1:23" x14ac:dyDescent="0.25">
      <c r="A147" t="s">
        <v>172</v>
      </c>
      <c r="B147" t="s">
        <v>173</v>
      </c>
      <c r="C147" t="s">
        <v>4</v>
      </c>
      <c r="D147">
        <v>2019</v>
      </c>
      <c r="E147">
        <v>11</v>
      </c>
      <c r="F147" t="s">
        <v>215</v>
      </c>
      <c r="G147" t="s">
        <v>1345</v>
      </c>
      <c r="H147" t="s">
        <v>1048</v>
      </c>
      <c r="I147" t="s">
        <v>481</v>
      </c>
      <c r="J147" t="s">
        <v>1893</v>
      </c>
      <c r="K147" t="s">
        <v>1894</v>
      </c>
      <c r="L147" t="s">
        <v>224</v>
      </c>
      <c r="O147">
        <v>197.9</v>
      </c>
      <c r="P147" t="s">
        <v>174</v>
      </c>
      <c r="R147" t="s">
        <v>1795</v>
      </c>
      <c r="W147" s="2">
        <v>43866.452366516205</v>
      </c>
    </row>
    <row r="148" spans="1:23" x14ac:dyDescent="0.25">
      <c r="A148" t="s">
        <v>172</v>
      </c>
      <c r="B148" t="s">
        <v>173</v>
      </c>
      <c r="C148" t="s">
        <v>4</v>
      </c>
      <c r="D148">
        <v>2019</v>
      </c>
      <c r="E148">
        <v>11</v>
      </c>
      <c r="F148" t="s">
        <v>215</v>
      </c>
      <c r="G148" t="s">
        <v>1352</v>
      </c>
      <c r="H148" t="s">
        <v>1353</v>
      </c>
      <c r="I148" t="s">
        <v>481</v>
      </c>
      <c r="J148" t="s">
        <v>1895</v>
      </c>
      <c r="K148" t="s">
        <v>1896</v>
      </c>
      <c r="L148" t="s">
        <v>224</v>
      </c>
      <c r="O148">
        <v>321701.46999999997</v>
      </c>
      <c r="P148" t="s">
        <v>174</v>
      </c>
      <c r="R148" t="s">
        <v>1795</v>
      </c>
      <c r="W148" s="2">
        <v>43866.452366516205</v>
      </c>
    </row>
    <row r="149" spans="1:23" x14ac:dyDescent="0.25">
      <c r="A149" t="s">
        <v>172</v>
      </c>
      <c r="B149" t="s">
        <v>173</v>
      </c>
      <c r="C149" t="s">
        <v>4</v>
      </c>
      <c r="D149">
        <v>2019</v>
      </c>
      <c r="E149">
        <v>11</v>
      </c>
      <c r="F149" t="s">
        <v>215</v>
      </c>
      <c r="G149" t="s">
        <v>1352</v>
      </c>
      <c r="H149" t="s">
        <v>1353</v>
      </c>
      <c r="I149" t="s">
        <v>481</v>
      </c>
      <c r="J149" t="s">
        <v>1897</v>
      </c>
      <c r="K149" t="s">
        <v>1898</v>
      </c>
      <c r="L149" t="s">
        <v>224</v>
      </c>
      <c r="O149">
        <v>146536.39000000001</v>
      </c>
      <c r="P149" t="s">
        <v>174</v>
      </c>
      <c r="R149" t="s">
        <v>1795</v>
      </c>
      <c r="W149" s="2">
        <v>43866.452366516205</v>
      </c>
    </row>
    <row r="150" spans="1:23" x14ac:dyDescent="0.25">
      <c r="A150" t="s">
        <v>172</v>
      </c>
      <c r="B150" t="s">
        <v>173</v>
      </c>
      <c r="C150" t="s">
        <v>4</v>
      </c>
      <c r="D150">
        <v>2019</v>
      </c>
      <c r="E150">
        <v>11</v>
      </c>
      <c r="F150" t="s">
        <v>215</v>
      </c>
      <c r="G150" t="s">
        <v>1346</v>
      </c>
      <c r="H150" t="s">
        <v>1347</v>
      </c>
      <c r="I150" t="s">
        <v>481</v>
      </c>
      <c r="J150" t="s">
        <v>1899</v>
      </c>
      <c r="K150" t="s">
        <v>1900</v>
      </c>
      <c r="L150" t="s">
        <v>224</v>
      </c>
      <c r="O150">
        <v>3724.88</v>
      </c>
      <c r="P150" t="s">
        <v>174</v>
      </c>
      <c r="R150" t="s">
        <v>1795</v>
      </c>
      <c r="W150" s="2">
        <v>43866.452366516205</v>
      </c>
    </row>
    <row r="151" spans="1:23" x14ac:dyDescent="0.25">
      <c r="A151" t="s">
        <v>172</v>
      </c>
      <c r="B151" t="s">
        <v>173</v>
      </c>
      <c r="C151" t="s">
        <v>4</v>
      </c>
      <c r="D151">
        <v>2019</v>
      </c>
      <c r="E151">
        <v>11</v>
      </c>
      <c r="F151" t="s">
        <v>215</v>
      </c>
      <c r="G151" t="s">
        <v>1367</v>
      </c>
      <c r="H151" t="s">
        <v>1368</v>
      </c>
      <c r="I151" t="s">
        <v>481</v>
      </c>
      <c r="J151" t="s">
        <v>1901</v>
      </c>
      <c r="K151" t="s">
        <v>1902</v>
      </c>
      <c r="L151" t="s">
        <v>224</v>
      </c>
      <c r="O151">
        <v>-59400</v>
      </c>
      <c r="P151" t="s">
        <v>174</v>
      </c>
      <c r="R151" t="s">
        <v>1795</v>
      </c>
      <c r="W151" s="2">
        <v>43866.452366516205</v>
      </c>
    </row>
    <row r="152" spans="1:23" x14ac:dyDescent="0.25">
      <c r="A152" t="s">
        <v>172</v>
      </c>
      <c r="B152" t="s">
        <v>173</v>
      </c>
      <c r="C152" t="s">
        <v>4</v>
      </c>
      <c r="D152">
        <v>2019</v>
      </c>
      <c r="E152">
        <v>11</v>
      </c>
      <c r="F152" t="s">
        <v>215</v>
      </c>
      <c r="G152" t="s">
        <v>1443</v>
      </c>
      <c r="H152" t="s">
        <v>1444</v>
      </c>
      <c r="I152" t="s">
        <v>481</v>
      </c>
      <c r="J152" t="s">
        <v>1903</v>
      </c>
      <c r="K152" t="s">
        <v>1904</v>
      </c>
      <c r="L152" t="s">
        <v>224</v>
      </c>
      <c r="O152">
        <v>-103159.33</v>
      </c>
      <c r="P152" t="s">
        <v>174</v>
      </c>
      <c r="R152" t="s">
        <v>1795</v>
      </c>
      <c r="W152" s="2">
        <v>43866.452366516205</v>
      </c>
    </row>
    <row r="153" spans="1:23" x14ac:dyDescent="0.25">
      <c r="A153" t="s">
        <v>172</v>
      </c>
      <c r="B153" t="s">
        <v>173</v>
      </c>
      <c r="C153" t="s">
        <v>4</v>
      </c>
      <c r="D153">
        <v>2019</v>
      </c>
      <c r="E153">
        <v>11</v>
      </c>
      <c r="F153" t="s">
        <v>215</v>
      </c>
      <c r="G153" t="s">
        <v>1425</v>
      </c>
      <c r="H153" t="s">
        <v>1426</v>
      </c>
      <c r="I153" t="s">
        <v>481</v>
      </c>
      <c r="J153" t="s">
        <v>1905</v>
      </c>
      <c r="K153" t="s">
        <v>1906</v>
      </c>
      <c r="L153" t="s">
        <v>224</v>
      </c>
      <c r="O153">
        <v>-7566.38</v>
      </c>
      <c r="P153" t="s">
        <v>174</v>
      </c>
      <c r="R153" t="s">
        <v>1795</v>
      </c>
      <c r="W153" s="2">
        <v>43866.452366516205</v>
      </c>
    </row>
    <row r="154" spans="1:23" x14ac:dyDescent="0.25">
      <c r="A154" t="s">
        <v>172</v>
      </c>
      <c r="B154" t="s">
        <v>173</v>
      </c>
      <c r="C154" t="s">
        <v>4</v>
      </c>
      <c r="D154">
        <v>2019</v>
      </c>
      <c r="E154">
        <v>11</v>
      </c>
      <c r="F154" t="s">
        <v>215</v>
      </c>
      <c r="G154" t="s">
        <v>1050</v>
      </c>
      <c r="H154" t="s">
        <v>1051</v>
      </c>
      <c r="I154" t="s">
        <v>481</v>
      </c>
      <c r="J154" t="s">
        <v>1824</v>
      </c>
      <c r="K154" t="s">
        <v>1907</v>
      </c>
      <c r="L154" t="s">
        <v>224</v>
      </c>
      <c r="O154">
        <v>3651.14</v>
      </c>
      <c r="P154" t="s">
        <v>174</v>
      </c>
      <c r="R154" t="s">
        <v>1795</v>
      </c>
      <c r="W154" s="2">
        <v>43866.452366516205</v>
      </c>
    </row>
    <row r="155" spans="1:23" x14ac:dyDescent="0.25">
      <c r="A155" t="s">
        <v>172</v>
      </c>
      <c r="B155" t="s">
        <v>173</v>
      </c>
      <c r="C155" t="s">
        <v>4</v>
      </c>
      <c r="D155">
        <v>2019</v>
      </c>
      <c r="E155">
        <v>11</v>
      </c>
      <c r="F155" t="s">
        <v>215</v>
      </c>
      <c r="G155" t="s">
        <v>1581</v>
      </c>
      <c r="H155" t="s">
        <v>1582</v>
      </c>
      <c r="I155" t="s">
        <v>481</v>
      </c>
      <c r="J155" t="s">
        <v>1908</v>
      </c>
      <c r="K155" t="s">
        <v>1909</v>
      </c>
      <c r="L155" t="s">
        <v>224</v>
      </c>
      <c r="O155">
        <v>-3248.34</v>
      </c>
      <c r="P155" t="s">
        <v>174</v>
      </c>
      <c r="R155" t="s">
        <v>1795</v>
      </c>
      <c r="W155" s="2">
        <v>43866.452366516205</v>
      </c>
    </row>
    <row r="156" spans="1:23" x14ac:dyDescent="0.25">
      <c r="A156" t="s">
        <v>172</v>
      </c>
      <c r="B156" t="s">
        <v>173</v>
      </c>
      <c r="C156" t="s">
        <v>4</v>
      </c>
      <c r="D156">
        <v>2019</v>
      </c>
      <c r="E156">
        <v>11</v>
      </c>
      <c r="F156" t="s">
        <v>215</v>
      </c>
      <c r="G156" t="s">
        <v>1508</v>
      </c>
      <c r="H156" t="s">
        <v>1509</v>
      </c>
      <c r="I156" t="s">
        <v>481</v>
      </c>
      <c r="J156" t="s">
        <v>1910</v>
      </c>
      <c r="K156" t="s">
        <v>1911</v>
      </c>
      <c r="L156" t="s">
        <v>224</v>
      </c>
      <c r="O156">
        <v>-13721.4</v>
      </c>
      <c r="P156" t="s">
        <v>174</v>
      </c>
      <c r="R156" t="s">
        <v>1795</v>
      </c>
      <c r="W156" s="2">
        <v>43866.452366516205</v>
      </c>
    </row>
    <row r="157" spans="1:23" x14ac:dyDescent="0.25">
      <c r="A157" t="s">
        <v>172</v>
      </c>
      <c r="B157" t="s">
        <v>173</v>
      </c>
      <c r="C157" t="s">
        <v>4</v>
      </c>
      <c r="D157">
        <v>2019</v>
      </c>
      <c r="E157">
        <v>11</v>
      </c>
      <c r="F157" t="s">
        <v>215</v>
      </c>
      <c r="G157" t="s">
        <v>1581</v>
      </c>
      <c r="H157" t="s">
        <v>1582</v>
      </c>
      <c r="I157" t="s">
        <v>481</v>
      </c>
      <c r="J157" t="s">
        <v>1912</v>
      </c>
      <c r="K157" t="s">
        <v>1913</v>
      </c>
      <c r="L157" t="s">
        <v>224</v>
      </c>
      <c r="O157">
        <v>-1375277.08</v>
      </c>
      <c r="P157" t="s">
        <v>174</v>
      </c>
      <c r="R157" t="s">
        <v>1795</v>
      </c>
      <c r="W157" s="2">
        <v>43866.452366516205</v>
      </c>
    </row>
    <row r="158" spans="1:23" x14ac:dyDescent="0.25">
      <c r="A158" t="s">
        <v>172</v>
      </c>
      <c r="B158" t="s">
        <v>173</v>
      </c>
      <c r="C158" t="s">
        <v>4</v>
      </c>
      <c r="D158">
        <v>2019</v>
      </c>
      <c r="E158">
        <v>11</v>
      </c>
      <c r="F158" t="s">
        <v>215</v>
      </c>
      <c r="G158" t="s">
        <v>1570</v>
      </c>
      <c r="H158" t="s">
        <v>1571</v>
      </c>
      <c r="I158" t="s">
        <v>481</v>
      </c>
      <c r="J158" t="s">
        <v>1668</v>
      </c>
      <c r="K158" t="s">
        <v>1914</v>
      </c>
      <c r="L158" t="s">
        <v>224</v>
      </c>
      <c r="O158">
        <v>-7015.07</v>
      </c>
      <c r="P158" t="s">
        <v>174</v>
      </c>
      <c r="R158" t="s">
        <v>1795</v>
      </c>
      <c r="W158" s="2">
        <v>43866.452366516205</v>
      </c>
    </row>
    <row r="159" spans="1:23" x14ac:dyDescent="0.25">
      <c r="A159" t="s">
        <v>172</v>
      </c>
      <c r="B159" t="s">
        <v>173</v>
      </c>
      <c r="C159" t="s">
        <v>4</v>
      </c>
      <c r="D159">
        <v>2019</v>
      </c>
      <c r="E159">
        <v>11</v>
      </c>
      <c r="F159" t="s">
        <v>215</v>
      </c>
      <c r="G159" t="s">
        <v>1581</v>
      </c>
      <c r="H159" t="s">
        <v>1582</v>
      </c>
      <c r="I159" t="s">
        <v>481</v>
      </c>
      <c r="J159" t="s">
        <v>1915</v>
      </c>
      <c r="K159" t="s">
        <v>1916</v>
      </c>
      <c r="L159" t="s">
        <v>224</v>
      </c>
      <c r="O159">
        <v>-4735.79</v>
      </c>
      <c r="P159" t="s">
        <v>174</v>
      </c>
      <c r="R159" t="s">
        <v>1795</v>
      </c>
      <c r="W159" s="2">
        <v>43866.452366516205</v>
      </c>
    </row>
    <row r="160" spans="1:23" x14ac:dyDescent="0.25">
      <c r="A160" t="s">
        <v>172</v>
      </c>
      <c r="B160" t="s">
        <v>173</v>
      </c>
      <c r="C160" t="s">
        <v>4</v>
      </c>
      <c r="D160">
        <v>2019</v>
      </c>
      <c r="E160">
        <v>11</v>
      </c>
      <c r="F160" t="s">
        <v>215</v>
      </c>
      <c r="G160" t="s">
        <v>240</v>
      </c>
      <c r="H160" t="s">
        <v>241</v>
      </c>
      <c r="I160" t="s">
        <v>222</v>
      </c>
      <c r="J160" t="s">
        <v>1917</v>
      </c>
      <c r="K160" t="s">
        <v>1918</v>
      </c>
      <c r="L160" t="s">
        <v>224</v>
      </c>
      <c r="O160">
        <v>-103288.67</v>
      </c>
      <c r="P160" t="s">
        <v>174</v>
      </c>
      <c r="R160" t="s">
        <v>1795</v>
      </c>
      <c r="W160" s="2">
        <v>43866.452366516205</v>
      </c>
    </row>
    <row r="161" spans="1:23" x14ac:dyDescent="0.25">
      <c r="A161" t="s">
        <v>172</v>
      </c>
      <c r="B161" t="s">
        <v>173</v>
      </c>
      <c r="C161" t="s">
        <v>4</v>
      </c>
      <c r="D161">
        <v>2019</v>
      </c>
      <c r="E161">
        <v>11</v>
      </c>
      <c r="F161" t="s">
        <v>215</v>
      </c>
      <c r="G161" t="s">
        <v>242</v>
      </c>
      <c r="H161" t="s">
        <v>243</v>
      </c>
      <c r="I161" t="s">
        <v>222</v>
      </c>
      <c r="J161" t="s">
        <v>1919</v>
      </c>
      <c r="K161" t="s">
        <v>1920</v>
      </c>
      <c r="L161" t="s">
        <v>224</v>
      </c>
      <c r="O161">
        <v>-88673.97</v>
      </c>
      <c r="P161" t="s">
        <v>174</v>
      </c>
      <c r="R161" t="s">
        <v>1795</v>
      </c>
      <c r="W161" s="2">
        <v>43866.452366516205</v>
      </c>
    </row>
    <row r="162" spans="1:23" x14ac:dyDescent="0.25">
      <c r="A162" t="s">
        <v>172</v>
      </c>
      <c r="B162" t="s">
        <v>173</v>
      </c>
      <c r="C162" t="s">
        <v>4</v>
      </c>
      <c r="D162">
        <v>2019</v>
      </c>
      <c r="E162">
        <v>11</v>
      </c>
      <c r="F162" t="s">
        <v>215</v>
      </c>
      <c r="G162" t="s">
        <v>250</v>
      </c>
      <c r="H162" t="s">
        <v>251</v>
      </c>
      <c r="I162" t="s">
        <v>222</v>
      </c>
      <c r="J162" t="s">
        <v>1921</v>
      </c>
      <c r="K162" t="s">
        <v>1922</v>
      </c>
      <c r="L162" t="s">
        <v>224</v>
      </c>
      <c r="O162">
        <v>-143.61000000000001</v>
      </c>
      <c r="P162" t="s">
        <v>174</v>
      </c>
      <c r="R162" t="s">
        <v>1795</v>
      </c>
      <c r="W162" s="2">
        <v>43866.452366516205</v>
      </c>
    </row>
    <row r="163" spans="1:23" x14ac:dyDescent="0.25">
      <c r="A163" t="s">
        <v>172</v>
      </c>
      <c r="B163" t="s">
        <v>173</v>
      </c>
      <c r="C163" t="s">
        <v>4</v>
      </c>
      <c r="D163">
        <v>2019</v>
      </c>
      <c r="E163">
        <v>11</v>
      </c>
      <c r="F163" t="s">
        <v>215</v>
      </c>
      <c r="G163" t="s">
        <v>250</v>
      </c>
      <c r="H163" t="s">
        <v>251</v>
      </c>
      <c r="I163" t="s">
        <v>222</v>
      </c>
      <c r="J163" t="s">
        <v>1923</v>
      </c>
      <c r="K163" t="s">
        <v>1924</v>
      </c>
      <c r="L163" t="s">
        <v>224</v>
      </c>
      <c r="O163">
        <v>-41730.47</v>
      </c>
      <c r="P163" t="s">
        <v>174</v>
      </c>
      <c r="R163" t="s">
        <v>1795</v>
      </c>
      <c r="W163" s="2">
        <v>43866.452366516205</v>
      </c>
    </row>
    <row r="164" spans="1:23" x14ac:dyDescent="0.25">
      <c r="A164" t="s">
        <v>172</v>
      </c>
      <c r="B164" t="s">
        <v>173</v>
      </c>
      <c r="C164" t="s">
        <v>4</v>
      </c>
      <c r="D164">
        <v>2019</v>
      </c>
      <c r="E164">
        <v>11</v>
      </c>
      <c r="F164" t="s">
        <v>215</v>
      </c>
      <c r="G164" t="s">
        <v>328</v>
      </c>
      <c r="H164" t="s">
        <v>329</v>
      </c>
      <c r="I164" t="s">
        <v>222</v>
      </c>
      <c r="J164" t="s">
        <v>1925</v>
      </c>
      <c r="K164" t="s">
        <v>1926</v>
      </c>
      <c r="L164" t="s">
        <v>224</v>
      </c>
      <c r="O164">
        <v>73639.33</v>
      </c>
      <c r="P164" t="s">
        <v>174</v>
      </c>
      <c r="R164" t="s">
        <v>1795</v>
      </c>
      <c r="W164" s="2">
        <v>43866.452366516205</v>
      </c>
    </row>
    <row r="165" spans="1:23" x14ac:dyDescent="0.25">
      <c r="A165" t="s">
        <v>172</v>
      </c>
      <c r="B165" t="s">
        <v>173</v>
      </c>
      <c r="C165" t="s">
        <v>4</v>
      </c>
      <c r="D165">
        <v>2019</v>
      </c>
      <c r="E165">
        <v>11</v>
      </c>
      <c r="F165" t="s">
        <v>215</v>
      </c>
      <c r="G165" t="s">
        <v>250</v>
      </c>
      <c r="H165" t="s">
        <v>251</v>
      </c>
      <c r="I165" t="s">
        <v>222</v>
      </c>
      <c r="J165" t="s">
        <v>1927</v>
      </c>
      <c r="K165" t="s">
        <v>1928</v>
      </c>
      <c r="L165" t="s">
        <v>224</v>
      </c>
      <c r="O165">
        <v>2443.5700000000002</v>
      </c>
      <c r="P165" t="s">
        <v>174</v>
      </c>
      <c r="R165" t="s">
        <v>1795</v>
      </c>
      <c r="W165" s="2">
        <v>43866.452366516205</v>
      </c>
    </row>
    <row r="166" spans="1:23" x14ac:dyDescent="0.25">
      <c r="A166" t="s">
        <v>172</v>
      </c>
      <c r="B166" t="s">
        <v>173</v>
      </c>
      <c r="C166" t="s">
        <v>4</v>
      </c>
      <c r="D166">
        <v>2019</v>
      </c>
      <c r="E166">
        <v>11</v>
      </c>
      <c r="F166" t="s">
        <v>215</v>
      </c>
      <c r="G166" t="s">
        <v>250</v>
      </c>
      <c r="H166" t="s">
        <v>251</v>
      </c>
      <c r="I166" t="s">
        <v>222</v>
      </c>
      <c r="J166" t="s">
        <v>1929</v>
      </c>
      <c r="K166" t="s">
        <v>1930</v>
      </c>
      <c r="L166" t="s">
        <v>224</v>
      </c>
      <c r="O166">
        <v>1259.25</v>
      </c>
      <c r="P166" t="s">
        <v>174</v>
      </c>
      <c r="R166" t="s">
        <v>1795</v>
      </c>
      <c r="W166" s="2">
        <v>43866.452366516205</v>
      </c>
    </row>
    <row r="167" spans="1:23" x14ac:dyDescent="0.25">
      <c r="A167" t="s">
        <v>172</v>
      </c>
      <c r="B167" t="s">
        <v>173</v>
      </c>
      <c r="C167" t="s">
        <v>4</v>
      </c>
      <c r="D167">
        <v>2019</v>
      </c>
      <c r="E167">
        <v>11</v>
      </c>
      <c r="F167" t="s">
        <v>215</v>
      </c>
      <c r="G167" t="s">
        <v>250</v>
      </c>
      <c r="H167" t="s">
        <v>251</v>
      </c>
      <c r="I167" t="s">
        <v>222</v>
      </c>
      <c r="J167" t="s">
        <v>1931</v>
      </c>
      <c r="K167" t="s">
        <v>1932</v>
      </c>
      <c r="L167" t="s">
        <v>224</v>
      </c>
      <c r="O167">
        <v>248.34</v>
      </c>
      <c r="P167" t="s">
        <v>174</v>
      </c>
      <c r="R167" t="s">
        <v>1795</v>
      </c>
      <c r="W167" s="2">
        <v>43866.452366516205</v>
      </c>
    </row>
    <row r="168" spans="1:23" x14ac:dyDescent="0.25">
      <c r="A168" t="s">
        <v>172</v>
      </c>
      <c r="B168" t="s">
        <v>173</v>
      </c>
      <c r="C168" t="s">
        <v>4</v>
      </c>
      <c r="D168">
        <v>2019</v>
      </c>
      <c r="E168">
        <v>11</v>
      </c>
      <c r="F168" t="s">
        <v>215</v>
      </c>
      <c r="G168" t="s">
        <v>250</v>
      </c>
      <c r="H168" t="s">
        <v>251</v>
      </c>
      <c r="I168" t="s">
        <v>222</v>
      </c>
      <c r="J168" t="s">
        <v>1933</v>
      </c>
      <c r="K168" t="s">
        <v>1934</v>
      </c>
      <c r="L168" t="s">
        <v>224</v>
      </c>
      <c r="O168">
        <v>2522.7800000000002</v>
      </c>
      <c r="P168" t="s">
        <v>174</v>
      </c>
      <c r="R168" t="s">
        <v>1795</v>
      </c>
      <c r="W168" s="2">
        <v>43866.452366516205</v>
      </c>
    </row>
    <row r="169" spans="1:23" x14ac:dyDescent="0.25">
      <c r="A169" t="s">
        <v>172</v>
      </c>
      <c r="B169" t="s">
        <v>173</v>
      </c>
      <c r="C169" t="s">
        <v>4</v>
      </c>
      <c r="D169">
        <v>2019</v>
      </c>
      <c r="E169">
        <v>11</v>
      </c>
      <c r="F169" t="s">
        <v>215</v>
      </c>
      <c r="G169" t="s">
        <v>250</v>
      </c>
      <c r="H169" t="s">
        <v>251</v>
      </c>
      <c r="I169" t="s">
        <v>222</v>
      </c>
      <c r="J169" t="s">
        <v>1935</v>
      </c>
      <c r="K169" t="s">
        <v>1936</v>
      </c>
      <c r="L169" t="s">
        <v>224</v>
      </c>
      <c r="O169">
        <v>27.9</v>
      </c>
      <c r="P169" t="s">
        <v>174</v>
      </c>
      <c r="R169" t="s">
        <v>1795</v>
      </c>
      <c r="W169" s="2">
        <v>43866.452366516205</v>
      </c>
    </row>
    <row r="170" spans="1:23" x14ac:dyDescent="0.25">
      <c r="A170" t="s">
        <v>172</v>
      </c>
      <c r="B170" t="s">
        <v>173</v>
      </c>
      <c r="C170" t="s">
        <v>4</v>
      </c>
      <c r="D170">
        <v>2019</v>
      </c>
      <c r="E170">
        <v>11</v>
      </c>
      <c r="F170" t="s">
        <v>215</v>
      </c>
      <c r="G170" t="s">
        <v>250</v>
      </c>
      <c r="H170" t="s">
        <v>251</v>
      </c>
      <c r="I170" t="s">
        <v>222</v>
      </c>
      <c r="J170" t="s">
        <v>1937</v>
      </c>
      <c r="K170" t="s">
        <v>1938</v>
      </c>
      <c r="L170" t="s">
        <v>224</v>
      </c>
      <c r="O170">
        <v>44136.99</v>
      </c>
      <c r="P170" t="s">
        <v>174</v>
      </c>
      <c r="R170" t="s">
        <v>1795</v>
      </c>
      <c r="W170" s="2">
        <v>43866.452366516205</v>
      </c>
    </row>
    <row r="171" spans="1:23" x14ac:dyDescent="0.25">
      <c r="A171" t="s">
        <v>172</v>
      </c>
      <c r="B171" t="s">
        <v>173</v>
      </c>
      <c r="C171" t="s">
        <v>4</v>
      </c>
      <c r="D171">
        <v>2019</v>
      </c>
      <c r="E171">
        <v>11</v>
      </c>
      <c r="F171" t="s">
        <v>215</v>
      </c>
      <c r="G171" t="s">
        <v>250</v>
      </c>
      <c r="H171" t="s">
        <v>251</v>
      </c>
      <c r="I171" t="s">
        <v>222</v>
      </c>
      <c r="J171" t="s">
        <v>1939</v>
      </c>
      <c r="K171" t="s">
        <v>1940</v>
      </c>
      <c r="L171" t="s">
        <v>224</v>
      </c>
      <c r="O171">
        <v>24636.45</v>
      </c>
      <c r="P171" t="s">
        <v>174</v>
      </c>
      <c r="R171" t="s">
        <v>1795</v>
      </c>
      <c r="W171" s="2">
        <v>43866.452366516205</v>
      </c>
    </row>
    <row r="172" spans="1:23" x14ac:dyDescent="0.25">
      <c r="A172" t="s">
        <v>172</v>
      </c>
      <c r="B172" t="s">
        <v>173</v>
      </c>
      <c r="C172" t="s">
        <v>4</v>
      </c>
      <c r="D172">
        <v>2019</v>
      </c>
      <c r="E172">
        <v>11</v>
      </c>
      <c r="F172" t="s">
        <v>215</v>
      </c>
      <c r="G172" t="s">
        <v>250</v>
      </c>
      <c r="H172" t="s">
        <v>251</v>
      </c>
      <c r="I172" t="s">
        <v>222</v>
      </c>
      <c r="J172" t="s">
        <v>1941</v>
      </c>
      <c r="K172" t="s">
        <v>1942</v>
      </c>
      <c r="L172" t="s">
        <v>224</v>
      </c>
      <c r="O172">
        <v>269.89</v>
      </c>
      <c r="P172" t="s">
        <v>174</v>
      </c>
      <c r="R172" t="s">
        <v>1795</v>
      </c>
      <c r="W172" s="2">
        <v>43866.452366516205</v>
      </c>
    </row>
    <row r="173" spans="1:23" x14ac:dyDescent="0.25">
      <c r="A173" t="s">
        <v>172</v>
      </c>
      <c r="B173" t="s">
        <v>173</v>
      </c>
      <c r="C173" t="s">
        <v>4</v>
      </c>
      <c r="D173">
        <v>2019</v>
      </c>
      <c r="E173">
        <v>11</v>
      </c>
      <c r="F173" t="s">
        <v>215</v>
      </c>
      <c r="G173" t="s">
        <v>250</v>
      </c>
      <c r="H173" t="s">
        <v>251</v>
      </c>
      <c r="I173" t="s">
        <v>222</v>
      </c>
      <c r="J173" t="s">
        <v>1943</v>
      </c>
      <c r="K173" t="s">
        <v>1944</v>
      </c>
      <c r="L173" t="s">
        <v>224</v>
      </c>
      <c r="O173">
        <v>2803.67</v>
      </c>
      <c r="P173" t="s">
        <v>174</v>
      </c>
      <c r="R173" t="s">
        <v>1795</v>
      </c>
      <c r="W173" s="2">
        <v>43866.452366516205</v>
      </c>
    </row>
    <row r="174" spans="1:23" x14ac:dyDescent="0.25">
      <c r="A174" t="s">
        <v>172</v>
      </c>
      <c r="B174" t="s">
        <v>173</v>
      </c>
      <c r="C174" t="s">
        <v>4</v>
      </c>
      <c r="D174">
        <v>2019</v>
      </c>
      <c r="E174">
        <v>11</v>
      </c>
      <c r="F174" t="s">
        <v>215</v>
      </c>
      <c r="G174" t="s">
        <v>250</v>
      </c>
      <c r="H174" t="s">
        <v>251</v>
      </c>
      <c r="I174" t="s">
        <v>222</v>
      </c>
      <c r="J174" t="s">
        <v>1945</v>
      </c>
      <c r="K174" t="s">
        <v>1946</v>
      </c>
      <c r="L174" t="s">
        <v>224</v>
      </c>
      <c r="O174">
        <v>1201.44</v>
      </c>
      <c r="P174" t="s">
        <v>174</v>
      </c>
      <c r="R174" t="s">
        <v>1795</v>
      </c>
      <c r="W174" s="2">
        <v>43866.452366516205</v>
      </c>
    </row>
    <row r="175" spans="1:23" x14ac:dyDescent="0.25">
      <c r="A175" t="s">
        <v>172</v>
      </c>
      <c r="B175" t="s">
        <v>173</v>
      </c>
      <c r="C175" t="s">
        <v>4</v>
      </c>
      <c r="D175">
        <v>2019</v>
      </c>
      <c r="E175">
        <v>11</v>
      </c>
      <c r="F175" t="s">
        <v>215</v>
      </c>
      <c r="G175" t="s">
        <v>250</v>
      </c>
      <c r="H175" t="s">
        <v>251</v>
      </c>
      <c r="I175" t="s">
        <v>222</v>
      </c>
      <c r="J175" t="s">
        <v>1947</v>
      </c>
      <c r="K175" t="s">
        <v>1948</v>
      </c>
      <c r="L175" t="s">
        <v>224</v>
      </c>
      <c r="O175">
        <v>3057.21</v>
      </c>
      <c r="P175" t="s">
        <v>174</v>
      </c>
      <c r="R175" t="s">
        <v>1795</v>
      </c>
      <c r="W175" s="2">
        <v>43866.452366516205</v>
      </c>
    </row>
    <row r="176" spans="1:23" x14ac:dyDescent="0.25">
      <c r="A176" t="s">
        <v>172</v>
      </c>
      <c r="B176" t="s">
        <v>173</v>
      </c>
      <c r="C176" t="s">
        <v>4</v>
      </c>
      <c r="D176">
        <v>2019</v>
      </c>
      <c r="E176">
        <v>11</v>
      </c>
      <c r="F176" t="s">
        <v>215</v>
      </c>
      <c r="G176" t="s">
        <v>250</v>
      </c>
      <c r="H176" t="s">
        <v>251</v>
      </c>
      <c r="I176" t="s">
        <v>222</v>
      </c>
      <c r="J176" t="s">
        <v>1949</v>
      </c>
      <c r="K176" t="s">
        <v>1950</v>
      </c>
      <c r="L176" t="s">
        <v>224</v>
      </c>
      <c r="O176">
        <v>4369.91</v>
      </c>
      <c r="P176" t="s">
        <v>174</v>
      </c>
      <c r="R176" t="s">
        <v>1795</v>
      </c>
      <c r="W176" s="2">
        <v>43866.452366516205</v>
      </c>
    </row>
    <row r="177" spans="1:23" x14ac:dyDescent="0.25">
      <c r="A177" t="s">
        <v>172</v>
      </c>
      <c r="B177" t="s">
        <v>173</v>
      </c>
      <c r="C177" t="s">
        <v>4</v>
      </c>
      <c r="D177">
        <v>2019</v>
      </c>
      <c r="E177">
        <v>11</v>
      </c>
      <c r="F177" t="s">
        <v>215</v>
      </c>
      <c r="G177" t="s">
        <v>250</v>
      </c>
      <c r="H177" t="s">
        <v>251</v>
      </c>
      <c r="I177" t="s">
        <v>222</v>
      </c>
      <c r="J177" t="s">
        <v>1951</v>
      </c>
      <c r="K177" t="s">
        <v>1952</v>
      </c>
      <c r="L177" t="s">
        <v>224</v>
      </c>
      <c r="O177">
        <v>388.32</v>
      </c>
      <c r="P177" t="s">
        <v>174</v>
      </c>
      <c r="R177" t="s">
        <v>1795</v>
      </c>
      <c r="W177" s="2">
        <v>43866.452366516205</v>
      </c>
    </row>
    <row r="178" spans="1:23" x14ac:dyDescent="0.25">
      <c r="A178" t="s">
        <v>172</v>
      </c>
      <c r="B178" t="s">
        <v>173</v>
      </c>
      <c r="C178" t="s">
        <v>4</v>
      </c>
      <c r="D178">
        <v>2019</v>
      </c>
      <c r="E178">
        <v>11</v>
      </c>
      <c r="F178" t="s">
        <v>215</v>
      </c>
      <c r="G178" t="s">
        <v>250</v>
      </c>
      <c r="H178" t="s">
        <v>251</v>
      </c>
      <c r="I178" t="s">
        <v>222</v>
      </c>
      <c r="J178" t="s">
        <v>1953</v>
      </c>
      <c r="K178" t="s">
        <v>1954</v>
      </c>
      <c r="L178" t="s">
        <v>224</v>
      </c>
      <c r="O178">
        <v>643.63</v>
      </c>
      <c r="P178" t="s">
        <v>174</v>
      </c>
      <c r="R178" t="s">
        <v>1795</v>
      </c>
      <c r="W178" s="2">
        <v>43866.452366516205</v>
      </c>
    </row>
    <row r="179" spans="1:23" x14ac:dyDescent="0.25">
      <c r="A179" t="s">
        <v>172</v>
      </c>
      <c r="B179" t="s">
        <v>173</v>
      </c>
      <c r="C179" t="s">
        <v>4</v>
      </c>
      <c r="D179">
        <v>2019</v>
      </c>
      <c r="E179">
        <v>11</v>
      </c>
      <c r="F179" t="s">
        <v>215</v>
      </c>
      <c r="G179" t="s">
        <v>250</v>
      </c>
      <c r="H179" t="s">
        <v>251</v>
      </c>
      <c r="I179" t="s">
        <v>222</v>
      </c>
      <c r="J179" t="s">
        <v>1955</v>
      </c>
      <c r="K179" t="s">
        <v>1956</v>
      </c>
      <c r="L179" t="s">
        <v>224</v>
      </c>
      <c r="O179">
        <v>230.38</v>
      </c>
      <c r="P179" t="s">
        <v>174</v>
      </c>
      <c r="R179" t="s">
        <v>1795</v>
      </c>
      <c r="W179" s="2">
        <v>43866.452366516205</v>
      </c>
    </row>
    <row r="180" spans="1:23" x14ac:dyDescent="0.25">
      <c r="A180" t="s">
        <v>172</v>
      </c>
      <c r="B180" t="s">
        <v>173</v>
      </c>
      <c r="C180" t="s">
        <v>4</v>
      </c>
      <c r="D180">
        <v>2019</v>
      </c>
      <c r="E180">
        <v>11</v>
      </c>
      <c r="F180" t="s">
        <v>215</v>
      </c>
      <c r="G180" t="s">
        <v>686</v>
      </c>
      <c r="H180" t="s">
        <v>654</v>
      </c>
      <c r="I180" t="s">
        <v>481</v>
      </c>
      <c r="J180" t="s">
        <v>1957</v>
      </c>
      <c r="K180" t="s">
        <v>1958</v>
      </c>
      <c r="L180" t="s">
        <v>224</v>
      </c>
      <c r="O180">
        <v>-1042295.42</v>
      </c>
      <c r="P180" t="s">
        <v>174</v>
      </c>
      <c r="R180" t="s">
        <v>1795</v>
      </c>
      <c r="W180" s="2">
        <v>43866.452366516205</v>
      </c>
    </row>
    <row r="181" spans="1:23" x14ac:dyDescent="0.25">
      <c r="A181" t="s">
        <v>172</v>
      </c>
      <c r="B181" t="s">
        <v>173</v>
      </c>
      <c r="C181" t="s">
        <v>4</v>
      </c>
      <c r="D181">
        <v>2019</v>
      </c>
      <c r="E181">
        <v>11</v>
      </c>
      <c r="F181" t="s">
        <v>215</v>
      </c>
      <c r="G181" t="s">
        <v>690</v>
      </c>
      <c r="H181" t="s">
        <v>660</v>
      </c>
      <c r="I181" t="s">
        <v>481</v>
      </c>
      <c r="J181" t="s">
        <v>1959</v>
      </c>
      <c r="K181" t="s">
        <v>1960</v>
      </c>
      <c r="L181" t="s">
        <v>224</v>
      </c>
      <c r="O181">
        <v>-73639.33</v>
      </c>
      <c r="P181" t="s">
        <v>174</v>
      </c>
      <c r="R181" t="s">
        <v>1795</v>
      </c>
      <c r="W181" s="2">
        <v>43866.452366516205</v>
      </c>
    </row>
    <row r="182" spans="1:23" x14ac:dyDescent="0.25">
      <c r="A182" t="s">
        <v>172</v>
      </c>
      <c r="B182" t="s">
        <v>173</v>
      </c>
      <c r="C182" t="s">
        <v>4</v>
      </c>
      <c r="D182">
        <v>2019</v>
      </c>
      <c r="E182">
        <v>11</v>
      </c>
      <c r="F182" t="s">
        <v>215</v>
      </c>
      <c r="G182" t="s">
        <v>275</v>
      </c>
      <c r="H182" t="s">
        <v>276</v>
      </c>
      <c r="I182" t="s">
        <v>222</v>
      </c>
      <c r="J182" t="s">
        <v>1961</v>
      </c>
      <c r="K182" t="s">
        <v>1962</v>
      </c>
      <c r="L182" t="s">
        <v>224</v>
      </c>
      <c r="O182">
        <v>0.01</v>
      </c>
      <c r="P182" t="s">
        <v>174</v>
      </c>
      <c r="R182" t="s">
        <v>1795</v>
      </c>
      <c r="W182" s="2">
        <v>43866.452366516205</v>
      </c>
    </row>
    <row r="183" spans="1:23" x14ac:dyDescent="0.25">
      <c r="A183" t="s">
        <v>172</v>
      </c>
      <c r="B183" t="s">
        <v>173</v>
      </c>
      <c r="C183" t="s">
        <v>4</v>
      </c>
      <c r="D183">
        <v>2019</v>
      </c>
      <c r="E183">
        <v>11</v>
      </c>
      <c r="F183" t="s">
        <v>215</v>
      </c>
      <c r="G183" t="s">
        <v>1570</v>
      </c>
      <c r="H183" t="s">
        <v>1571</v>
      </c>
      <c r="I183" t="s">
        <v>481</v>
      </c>
      <c r="J183" t="s">
        <v>1668</v>
      </c>
      <c r="K183" t="s">
        <v>1914</v>
      </c>
      <c r="L183" t="s">
        <v>224</v>
      </c>
      <c r="O183">
        <v>-9900</v>
      </c>
      <c r="P183" t="s">
        <v>174</v>
      </c>
      <c r="R183" t="s">
        <v>1795</v>
      </c>
      <c r="W183" s="2">
        <v>43866.452366516205</v>
      </c>
    </row>
    <row r="184" spans="1:23" x14ac:dyDescent="0.25">
      <c r="A184" t="s">
        <v>172</v>
      </c>
      <c r="B184" t="s">
        <v>173</v>
      </c>
      <c r="C184" t="s">
        <v>4</v>
      </c>
      <c r="D184">
        <v>2019</v>
      </c>
      <c r="E184">
        <v>11</v>
      </c>
      <c r="F184" t="s">
        <v>215</v>
      </c>
      <c r="G184" t="s">
        <v>1581</v>
      </c>
      <c r="H184" t="s">
        <v>1582</v>
      </c>
      <c r="I184" t="s">
        <v>481</v>
      </c>
      <c r="J184" t="s">
        <v>1908</v>
      </c>
      <c r="K184" t="s">
        <v>1909</v>
      </c>
      <c r="L184" t="s">
        <v>224</v>
      </c>
      <c r="O184">
        <v>9900</v>
      </c>
      <c r="P184" t="s">
        <v>174</v>
      </c>
      <c r="R184" t="s">
        <v>1795</v>
      </c>
      <c r="W184" s="2">
        <v>43866.452366516205</v>
      </c>
    </row>
    <row r="185" spans="1:23" x14ac:dyDescent="0.25">
      <c r="A185" t="s">
        <v>172</v>
      </c>
      <c r="B185" t="s">
        <v>173</v>
      </c>
      <c r="C185" t="s">
        <v>4</v>
      </c>
      <c r="D185">
        <v>2019</v>
      </c>
      <c r="E185">
        <v>11</v>
      </c>
      <c r="F185" t="s">
        <v>215</v>
      </c>
      <c r="G185" t="s">
        <v>1324</v>
      </c>
      <c r="H185" t="s">
        <v>1325</v>
      </c>
      <c r="I185" t="s">
        <v>481</v>
      </c>
      <c r="J185" t="s">
        <v>1620</v>
      </c>
      <c r="K185" t="s">
        <v>1879</v>
      </c>
      <c r="L185" t="s">
        <v>224</v>
      </c>
      <c r="O185">
        <v>15345</v>
      </c>
      <c r="P185" t="s">
        <v>174</v>
      </c>
      <c r="R185" t="s">
        <v>1795</v>
      </c>
      <c r="W185" s="2">
        <v>43866.452366516205</v>
      </c>
    </row>
    <row r="186" spans="1:23" x14ac:dyDescent="0.25">
      <c r="A186" t="s">
        <v>172</v>
      </c>
      <c r="B186" t="s">
        <v>173</v>
      </c>
      <c r="C186" t="s">
        <v>4</v>
      </c>
      <c r="D186">
        <v>2019</v>
      </c>
      <c r="E186">
        <v>11</v>
      </c>
      <c r="F186" t="s">
        <v>215</v>
      </c>
      <c r="G186" t="s">
        <v>1352</v>
      </c>
      <c r="H186" t="s">
        <v>1353</v>
      </c>
      <c r="I186" t="s">
        <v>481</v>
      </c>
      <c r="J186" t="s">
        <v>1895</v>
      </c>
      <c r="K186" t="s">
        <v>1896</v>
      </c>
      <c r="L186" t="s">
        <v>224</v>
      </c>
      <c r="O186">
        <v>-15345</v>
      </c>
      <c r="P186" t="s">
        <v>174</v>
      </c>
      <c r="R186" t="s">
        <v>1795</v>
      </c>
      <c r="W186" s="2">
        <v>43866.452366516205</v>
      </c>
    </row>
    <row r="187" spans="1:23" x14ac:dyDescent="0.25">
      <c r="A187" t="s">
        <v>172</v>
      </c>
      <c r="B187" t="s">
        <v>173</v>
      </c>
      <c r="C187" t="s">
        <v>4</v>
      </c>
      <c r="D187">
        <v>2019</v>
      </c>
      <c r="E187">
        <v>11</v>
      </c>
      <c r="F187" t="s">
        <v>215</v>
      </c>
      <c r="G187" t="s">
        <v>1331</v>
      </c>
      <c r="H187" t="s">
        <v>1332</v>
      </c>
      <c r="I187" t="s">
        <v>481</v>
      </c>
      <c r="J187" t="s">
        <v>1888</v>
      </c>
      <c r="K187" t="s">
        <v>1889</v>
      </c>
      <c r="L187" t="s">
        <v>224</v>
      </c>
      <c r="O187">
        <v>-302940</v>
      </c>
      <c r="P187" t="s">
        <v>174</v>
      </c>
      <c r="R187" t="s">
        <v>1795</v>
      </c>
      <c r="W187" s="2">
        <v>43866.452366516205</v>
      </c>
    </row>
    <row r="188" spans="1:23" x14ac:dyDescent="0.25">
      <c r="A188" t="s">
        <v>172</v>
      </c>
      <c r="B188" t="s">
        <v>173</v>
      </c>
      <c r="C188" t="s">
        <v>4</v>
      </c>
      <c r="D188">
        <v>2019</v>
      </c>
      <c r="E188">
        <v>11</v>
      </c>
      <c r="F188" t="s">
        <v>215</v>
      </c>
      <c r="G188" t="s">
        <v>1352</v>
      </c>
      <c r="H188" t="s">
        <v>1353</v>
      </c>
      <c r="I188" t="s">
        <v>481</v>
      </c>
      <c r="J188" t="s">
        <v>1895</v>
      </c>
      <c r="K188" t="s">
        <v>1896</v>
      </c>
      <c r="L188" t="s">
        <v>224</v>
      </c>
      <c r="O188">
        <v>302940</v>
      </c>
      <c r="P188" t="s">
        <v>174</v>
      </c>
      <c r="R188" t="s">
        <v>1795</v>
      </c>
      <c r="W188" s="2">
        <v>43866.452366516205</v>
      </c>
    </row>
    <row r="189" spans="1:23" x14ac:dyDescent="0.25">
      <c r="A189" t="s">
        <v>172</v>
      </c>
      <c r="B189" t="s">
        <v>173</v>
      </c>
      <c r="C189" t="s">
        <v>4</v>
      </c>
      <c r="D189">
        <v>2019</v>
      </c>
      <c r="E189">
        <v>11</v>
      </c>
      <c r="F189" t="s">
        <v>215</v>
      </c>
      <c r="G189" t="s">
        <v>223</v>
      </c>
      <c r="H189" t="s">
        <v>248</v>
      </c>
      <c r="I189" t="s">
        <v>222</v>
      </c>
      <c r="L189" t="s">
        <v>224</v>
      </c>
      <c r="O189">
        <v>-191962.64</v>
      </c>
      <c r="P189" t="s">
        <v>174</v>
      </c>
      <c r="R189" t="s">
        <v>1795</v>
      </c>
      <c r="W189" s="2">
        <v>43866.452366516205</v>
      </c>
    </row>
    <row r="190" spans="1:23" x14ac:dyDescent="0.25">
      <c r="A190" t="s">
        <v>172</v>
      </c>
      <c r="B190" t="s">
        <v>173</v>
      </c>
      <c r="C190" t="s">
        <v>4</v>
      </c>
      <c r="D190">
        <v>2019</v>
      </c>
      <c r="E190">
        <v>11</v>
      </c>
      <c r="F190" t="s">
        <v>215</v>
      </c>
      <c r="G190" t="s">
        <v>252</v>
      </c>
      <c r="H190" t="s">
        <v>259</v>
      </c>
      <c r="I190" t="s">
        <v>222</v>
      </c>
      <c r="L190" t="s">
        <v>224</v>
      </c>
      <c r="O190">
        <v>46365.65</v>
      </c>
      <c r="P190" t="s">
        <v>174</v>
      </c>
      <c r="R190" t="s">
        <v>1795</v>
      </c>
      <c r="W190" s="2">
        <v>43866.452366516205</v>
      </c>
    </row>
    <row r="191" spans="1:23" x14ac:dyDescent="0.25">
      <c r="A191" t="s">
        <v>172</v>
      </c>
      <c r="B191" t="s">
        <v>173</v>
      </c>
      <c r="C191" t="s">
        <v>4</v>
      </c>
      <c r="D191">
        <v>2019</v>
      </c>
      <c r="E191">
        <v>11</v>
      </c>
      <c r="F191" t="s">
        <v>215</v>
      </c>
      <c r="G191" t="s">
        <v>249</v>
      </c>
      <c r="H191" t="s">
        <v>260</v>
      </c>
      <c r="I191" t="s">
        <v>222</v>
      </c>
      <c r="L191" t="s">
        <v>224</v>
      </c>
      <c r="O191">
        <v>-145596.99</v>
      </c>
      <c r="P191" t="s">
        <v>174</v>
      </c>
      <c r="R191" t="s">
        <v>1795</v>
      </c>
      <c r="W191" s="2">
        <v>43866.452366516205</v>
      </c>
    </row>
    <row r="192" spans="1:23" x14ac:dyDescent="0.25">
      <c r="A192" t="s">
        <v>172</v>
      </c>
      <c r="B192" t="s">
        <v>173</v>
      </c>
      <c r="C192" t="s">
        <v>4</v>
      </c>
      <c r="D192">
        <v>2019</v>
      </c>
      <c r="E192">
        <v>11</v>
      </c>
      <c r="F192" t="s">
        <v>215</v>
      </c>
      <c r="G192" t="s">
        <v>261</v>
      </c>
      <c r="H192" t="s">
        <v>266</v>
      </c>
      <c r="I192" t="s">
        <v>222</v>
      </c>
      <c r="L192" t="s">
        <v>224</v>
      </c>
      <c r="O192">
        <v>-145596.99</v>
      </c>
      <c r="P192" t="s">
        <v>174</v>
      </c>
      <c r="R192" t="s">
        <v>1795</v>
      </c>
      <c r="W192" s="2">
        <v>43866.452366516205</v>
      </c>
    </row>
    <row r="193" spans="1:23" x14ac:dyDescent="0.25">
      <c r="A193" t="s">
        <v>172</v>
      </c>
      <c r="B193" t="s">
        <v>173</v>
      </c>
      <c r="C193" t="s">
        <v>4</v>
      </c>
      <c r="D193">
        <v>2019</v>
      </c>
      <c r="E193">
        <v>11</v>
      </c>
      <c r="F193" t="s">
        <v>215</v>
      </c>
      <c r="G193" t="s">
        <v>272</v>
      </c>
      <c r="H193" t="s">
        <v>283</v>
      </c>
      <c r="I193" t="s">
        <v>222</v>
      </c>
      <c r="L193" t="s">
        <v>224</v>
      </c>
      <c r="O193">
        <v>0.01</v>
      </c>
      <c r="P193" t="s">
        <v>174</v>
      </c>
      <c r="R193" t="s">
        <v>1795</v>
      </c>
      <c r="W193" s="2">
        <v>43866.452366516205</v>
      </c>
    </row>
    <row r="194" spans="1:23" x14ac:dyDescent="0.25">
      <c r="A194" t="s">
        <v>172</v>
      </c>
      <c r="B194" t="s">
        <v>173</v>
      </c>
      <c r="C194" t="s">
        <v>4</v>
      </c>
      <c r="D194">
        <v>2019</v>
      </c>
      <c r="E194">
        <v>11</v>
      </c>
      <c r="F194" t="s">
        <v>215</v>
      </c>
      <c r="G194" t="s">
        <v>267</v>
      </c>
      <c r="H194" t="s">
        <v>312</v>
      </c>
      <c r="I194" t="s">
        <v>222</v>
      </c>
      <c r="L194" t="s">
        <v>224</v>
      </c>
      <c r="O194">
        <v>-145596.98000000001</v>
      </c>
      <c r="P194" t="s">
        <v>174</v>
      </c>
      <c r="R194" t="s">
        <v>1795</v>
      </c>
      <c r="W194" s="2">
        <v>43866.452366516205</v>
      </c>
    </row>
    <row r="195" spans="1:23" x14ac:dyDescent="0.25">
      <c r="A195" t="s">
        <v>172</v>
      </c>
      <c r="B195" t="s">
        <v>173</v>
      </c>
      <c r="C195" t="s">
        <v>4</v>
      </c>
      <c r="D195">
        <v>2019</v>
      </c>
      <c r="E195">
        <v>11</v>
      </c>
      <c r="F195" t="s">
        <v>215</v>
      </c>
      <c r="G195" t="s">
        <v>327</v>
      </c>
      <c r="H195" t="s">
        <v>334</v>
      </c>
      <c r="I195" t="s">
        <v>222</v>
      </c>
      <c r="L195" t="s">
        <v>224</v>
      </c>
      <c r="O195">
        <v>73639.33</v>
      </c>
      <c r="P195" t="s">
        <v>174</v>
      </c>
      <c r="R195" t="s">
        <v>1795</v>
      </c>
      <c r="W195" s="2">
        <v>43866.452366516205</v>
      </c>
    </row>
    <row r="196" spans="1:23" x14ac:dyDescent="0.25">
      <c r="A196" t="s">
        <v>172</v>
      </c>
      <c r="B196" t="s">
        <v>173</v>
      </c>
      <c r="C196" t="s">
        <v>4</v>
      </c>
      <c r="D196">
        <v>2019</v>
      </c>
      <c r="E196">
        <v>11</v>
      </c>
      <c r="F196" t="s">
        <v>215</v>
      </c>
      <c r="G196" t="s">
        <v>324</v>
      </c>
      <c r="H196" t="s">
        <v>335</v>
      </c>
      <c r="I196" t="s">
        <v>222</v>
      </c>
      <c r="L196" t="s">
        <v>224</v>
      </c>
      <c r="O196">
        <v>73639.33</v>
      </c>
      <c r="P196" t="s">
        <v>174</v>
      </c>
      <c r="R196" t="s">
        <v>1795</v>
      </c>
      <c r="W196" s="2">
        <v>43866.452366516205</v>
      </c>
    </row>
    <row r="197" spans="1:23" x14ac:dyDescent="0.25">
      <c r="A197" t="s">
        <v>172</v>
      </c>
      <c r="B197" t="s">
        <v>173</v>
      </c>
      <c r="C197" t="s">
        <v>4</v>
      </c>
      <c r="D197">
        <v>2019</v>
      </c>
      <c r="E197">
        <v>11</v>
      </c>
      <c r="F197" t="s">
        <v>215</v>
      </c>
      <c r="G197" t="s">
        <v>336</v>
      </c>
      <c r="H197" t="s">
        <v>347</v>
      </c>
      <c r="I197" t="s">
        <v>222</v>
      </c>
      <c r="L197" t="s">
        <v>224</v>
      </c>
      <c r="O197">
        <v>73639.33</v>
      </c>
      <c r="P197" t="s">
        <v>174</v>
      </c>
      <c r="R197" t="s">
        <v>1795</v>
      </c>
      <c r="W197" s="2">
        <v>43866.452366516205</v>
      </c>
    </row>
    <row r="198" spans="1:23" x14ac:dyDescent="0.25">
      <c r="A198" t="s">
        <v>172</v>
      </c>
      <c r="B198" t="s">
        <v>173</v>
      </c>
      <c r="C198" t="s">
        <v>4</v>
      </c>
      <c r="D198">
        <v>2019</v>
      </c>
      <c r="E198">
        <v>11</v>
      </c>
      <c r="F198" t="s">
        <v>215</v>
      </c>
      <c r="G198" t="s">
        <v>313</v>
      </c>
      <c r="H198" t="s">
        <v>348</v>
      </c>
      <c r="I198" t="s">
        <v>222</v>
      </c>
      <c r="L198" t="s">
        <v>224</v>
      </c>
      <c r="O198">
        <v>-71957.649999999994</v>
      </c>
      <c r="P198" t="s">
        <v>174</v>
      </c>
      <c r="R198" t="s">
        <v>1795</v>
      </c>
      <c r="W198" s="2">
        <v>43866.452366516205</v>
      </c>
    </row>
    <row r="199" spans="1:23" x14ac:dyDescent="0.25">
      <c r="A199" t="s">
        <v>172</v>
      </c>
      <c r="B199" t="s">
        <v>173</v>
      </c>
      <c r="C199" t="s">
        <v>4</v>
      </c>
      <c r="D199">
        <v>2019</v>
      </c>
      <c r="E199">
        <v>11</v>
      </c>
      <c r="F199" t="s">
        <v>215</v>
      </c>
      <c r="G199" t="s">
        <v>349</v>
      </c>
      <c r="H199" t="s">
        <v>356</v>
      </c>
      <c r="I199" t="s">
        <v>222</v>
      </c>
      <c r="L199" t="s">
        <v>224</v>
      </c>
      <c r="O199">
        <v>-71957.649999999994</v>
      </c>
      <c r="P199" t="s">
        <v>174</v>
      </c>
      <c r="R199" t="s">
        <v>1795</v>
      </c>
      <c r="W199" s="2">
        <v>43866.452366516205</v>
      </c>
    </row>
    <row r="200" spans="1:23" x14ac:dyDescent="0.25">
      <c r="A200" t="s">
        <v>172</v>
      </c>
      <c r="B200" t="s">
        <v>173</v>
      </c>
      <c r="C200" t="s">
        <v>4</v>
      </c>
      <c r="D200">
        <v>2019</v>
      </c>
      <c r="E200">
        <v>11</v>
      </c>
      <c r="F200" t="s">
        <v>215</v>
      </c>
      <c r="G200" t="s">
        <v>357</v>
      </c>
      <c r="H200" t="s">
        <v>409</v>
      </c>
      <c r="I200" t="s">
        <v>222</v>
      </c>
      <c r="L200" t="s">
        <v>224</v>
      </c>
      <c r="O200">
        <v>-71957.649999999994</v>
      </c>
      <c r="P200" t="s">
        <v>174</v>
      </c>
      <c r="R200" t="s">
        <v>1795</v>
      </c>
      <c r="W200" s="2">
        <v>43866.452366516205</v>
      </c>
    </row>
    <row r="201" spans="1:23" x14ac:dyDescent="0.25">
      <c r="A201" t="s">
        <v>172</v>
      </c>
      <c r="B201" t="s">
        <v>173</v>
      </c>
      <c r="C201" t="s">
        <v>4</v>
      </c>
      <c r="D201">
        <v>2019</v>
      </c>
      <c r="E201">
        <v>11</v>
      </c>
      <c r="F201" t="s">
        <v>215</v>
      </c>
      <c r="G201" t="s">
        <v>410</v>
      </c>
      <c r="H201" t="s">
        <v>427</v>
      </c>
      <c r="I201" t="s">
        <v>222</v>
      </c>
      <c r="L201" t="s">
        <v>224</v>
      </c>
      <c r="O201">
        <v>-71957.649999999994</v>
      </c>
      <c r="P201" t="s">
        <v>174</v>
      </c>
      <c r="R201" t="s">
        <v>1795</v>
      </c>
      <c r="W201" s="2">
        <v>43866.452366516205</v>
      </c>
    </row>
    <row r="202" spans="1:23" x14ac:dyDescent="0.25">
      <c r="A202" t="s">
        <v>172</v>
      </c>
      <c r="B202" t="s">
        <v>173</v>
      </c>
      <c r="C202" t="s">
        <v>4</v>
      </c>
      <c r="D202">
        <v>2019</v>
      </c>
      <c r="E202">
        <v>11</v>
      </c>
      <c r="F202" t="s">
        <v>215</v>
      </c>
      <c r="G202" t="s">
        <v>428</v>
      </c>
      <c r="H202" t="s">
        <v>437</v>
      </c>
      <c r="I202" t="s">
        <v>222</v>
      </c>
      <c r="L202" t="s">
        <v>224</v>
      </c>
      <c r="O202">
        <v>-71957.649999999994</v>
      </c>
      <c r="P202" t="s">
        <v>174</v>
      </c>
      <c r="R202" t="s">
        <v>1795</v>
      </c>
      <c r="W202" s="2">
        <v>43866.452366516205</v>
      </c>
    </row>
    <row r="203" spans="1:23" x14ac:dyDescent="0.25">
      <c r="A203" t="s">
        <v>172</v>
      </c>
      <c r="B203" t="s">
        <v>173</v>
      </c>
      <c r="C203" t="s">
        <v>4</v>
      </c>
      <c r="D203">
        <v>2019</v>
      </c>
      <c r="E203">
        <v>11</v>
      </c>
      <c r="F203" t="s">
        <v>215</v>
      </c>
      <c r="G203" t="s">
        <v>438</v>
      </c>
      <c r="H203" t="s">
        <v>463</v>
      </c>
      <c r="I203" t="s">
        <v>222</v>
      </c>
      <c r="L203" t="s">
        <v>224</v>
      </c>
      <c r="O203">
        <v>-71957.649999999994</v>
      </c>
      <c r="P203" t="s">
        <v>174</v>
      </c>
      <c r="R203" t="s">
        <v>1795</v>
      </c>
      <c r="W203" s="2">
        <v>43866.452366516205</v>
      </c>
    </row>
    <row r="204" spans="1:23" x14ac:dyDescent="0.25">
      <c r="A204" t="s">
        <v>172</v>
      </c>
      <c r="B204" t="s">
        <v>173</v>
      </c>
      <c r="C204" t="s">
        <v>4</v>
      </c>
      <c r="D204">
        <v>2019</v>
      </c>
      <c r="E204">
        <v>11</v>
      </c>
      <c r="F204" t="s">
        <v>215</v>
      </c>
      <c r="G204" t="s">
        <v>677</v>
      </c>
      <c r="H204" t="s">
        <v>684</v>
      </c>
      <c r="I204" t="s">
        <v>481</v>
      </c>
      <c r="L204" t="s">
        <v>224</v>
      </c>
      <c r="O204">
        <v>2100044.79</v>
      </c>
      <c r="P204" t="s">
        <v>174</v>
      </c>
      <c r="R204" t="s">
        <v>1795</v>
      </c>
      <c r="W204" s="2">
        <v>43866.452366516205</v>
      </c>
    </row>
    <row r="205" spans="1:23" x14ac:dyDescent="0.25">
      <c r="A205" t="s">
        <v>172</v>
      </c>
      <c r="B205" t="s">
        <v>173</v>
      </c>
      <c r="C205" t="s">
        <v>4</v>
      </c>
      <c r="D205">
        <v>2019</v>
      </c>
      <c r="E205">
        <v>11</v>
      </c>
      <c r="F205" t="s">
        <v>215</v>
      </c>
      <c r="G205" t="s">
        <v>687</v>
      </c>
      <c r="H205" t="s">
        <v>693</v>
      </c>
      <c r="I205" t="s">
        <v>481</v>
      </c>
      <c r="L205" t="s">
        <v>224</v>
      </c>
      <c r="O205">
        <v>-1115934.75</v>
      </c>
      <c r="P205" t="s">
        <v>174</v>
      </c>
      <c r="R205" t="s">
        <v>1795</v>
      </c>
      <c r="W205" s="2">
        <v>43866.452366516205</v>
      </c>
    </row>
    <row r="206" spans="1:23" x14ac:dyDescent="0.25">
      <c r="A206" t="s">
        <v>172</v>
      </c>
      <c r="B206" t="s">
        <v>173</v>
      </c>
      <c r="C206" t="s">
        <v>4</v>
      </c>
      <c r="D206">
        <v>2019</v>
      </c>
      <c r="E206">
        <v>11</v>
      </c>
      <c r="F206" t="s">
        <v>215</v>
      </c>
      <c r="G206" t="s">
        <v>685</v>
      </c>
      <c r="H206" t="s">
        <v>329</v>
      </c>
      <c r="I206" t="s">
        <v>481</v>
      </c>
      <c r="L206" t="s">
        <v>224</v>
      </c>
      <c r="O206">
        <v>984110.04</v>
      </c>
      <c r="P206" t="s">
        <v>174</v>
      </c>
      <c r="R206" t="s">
        <v>1795</v>
      </c>
      <c r="W206" s="2">
        <v>43866.452366516205</v>
      </c>
    </row>
    <row r="207" spans="1:23" x14ac:dyDescent="0.25">
      <c r="A207" t="s">
        <v>172</v>
      </c>
      <c r="B207" t="s">
        <v>173</v>
      </c>
      <c r="C207" t="s">
        <v>4</v>
      </c>
      <c r="D207">
        <v>2019</v>
      </c>
      <c r="E207">
        <v>11</v>
      </c>
      <c r="F207" t="s">
        <v>215</v>
      </c>
      <c r="G207" t="s">
        <v>675</v>
      </c>
      <c r="H207" t="s">
        <v>809</v>
      </c>
      <c r="I207" t="s">
        <v>481</v>
      </c>
      <c r="L207" t="s">
        <v>224</v>
      </c>
      <c r="O207">
        <v>984110.04</v>
      </c>
      <c r="P207" t="s">
        <v>174</v>
      </c>
      <c r="R207" t="s">
        <v>1795</v>
      </c>
      <c r="W207" s="2">
        <v>43866.452366516205</v>
      </c>
    </row>
    <row r="208" spans="1:23" x14ac:dyDescent="0.25">
      <c r="A208" t="s">
        <v>172</v>
      </c>
      <c r="B208" t="s">
        <v>173</v>
      </c>
      <c r="C208" t="s">
        <v>4</v>
      </c>
      <c r="D208">
        <v>2019</v>
      </c>
      <c r="E208">
        <v>11</v>
      </c>
      <c r="F208" t="s">
        <v>215</v>
      </c>
      <c r="G208" t="s">
        <v>1052</v>
      </c>
      <c r="H208" t="s">
        <v>1051</v>
      </c>
      <c r="I208" t="s">
        <v>481</v>
      </c>
      <c r="L208" t="s">
        <v>224</v>
      </c>
      <c r="O208">
        <v>3651.14</v>
      </c>
      <c r="P208" t="s">
        <v>174</v>
      </c>
      <c r="R208" t="s">
        <v>1795</v>
      </c>
      <c r="W208" s="2">
        <v>43866.452366516205</v>
      </c>
    </row>
    <row r="209" spans="1:23" x14ac:dyDescent="0.25">
      <c r="A209" t="s">
        <v>172</v>
      </c>
      <c r="B209" t="s">
        <v>173</v>
      </c>
      <c r="C209" t="s">
        <v>4</v>
      </c>
      <c r="D209">
        <v>2019</v>
      </c>
      <c r="E209">
        <v>11</v>
      </c>
      <c r="F209" t="s">
        <v>215</v>
      </c>
      <c r="G209" t="s">
        <v>642</v>
      </c>
      <c r="H209" t="s">
        <v>1317</v>
      </c>
      <c r="I209" t="s">
        <v>481</v>
      </c>
      <c r="L209" t="s">
        <v>224</v>
      </c>
      <c r="O209">
        <v>987761.18</v>
      </c>
      <c r="P209" t="s">
        <v>174</v>
      </c>
      <c r="R209" t="s">
        <v>1795</v>
      </c>
      <c r="W209" s="2">
        <v>43866.452366516205</v>
      </c>
    </row>
    <row r="210" spans="1:23" x14ac:dyDescent="0.25">
      <c r="A210" t="s">
        <v>172</v>
      </c>
      <c r="B210" t="s">
        <v>173</v>
      </c>
      <c r="C210" t="s">
        <v>4</v>
      </c>
      <c r="D210">
        <v>2019</v>
      </c>
      <c r="E210">
        <v>11</v>
      </c>
      <c r="F210" t="s">
        <v>215</v>
      </c>
      <c r="G210" t="s">
        <v>1321</v>
      </c>
      <c r="H210" t="s">
        <v>1328</v>
      </c>
      <c r="I210" t="s">
        <v>481</v>
      </c>
      <c r="L210" t="s">
        <v>224</v>
      </c>
      <c r="O210">
        <v>15345</v>
      </c>
      <c r="P210" t="s">
        <v>174</v>
      </c>
      <c r="R210" t="s">
        <v>1795</v>
      </c>
      <c r="W210" s="2">
        <v>43866.452366516205</v>
      </c>
    </row>
    <row r="211" spans="1:23" x14ac:dyDescent="0.25">
      <c r="A211" t="s">
        <v>172</v>
      </c>
      <c r="B211" t="s">
        <v>173</v>
      </c>
      <c r="C211" t="s">
        <v>4</v>
      </c>
      <c r="D211">
        <v>2019</v>
      </c>
      <c r="E211">
        <v>11</v>
      </c>
      <c r="F211" t="s">
        <v>215</v>
      </c>
      <c r="G211" t="s">
        <v>1333</v>
      </c>
      <c r="H211" t="s">
        <v>1336</v>
      </c>
      <c r="I211" t="s">
        <v>481</v>
      </c>
      <c r="L211" t="s">
        <v>224</v>
      </c>
      <c r="O211">
        <v>53468.93</v>
      </c>
      <c r="P211" t="s">
        <v>174</v>
      </c>
      <c r="R211" t="s">
        <v>1795</v>
      </c>
      <c r="W211" s="2">
        <v>43866.452366516205</v>
      </c>
    </row>
    <row r="212" spans="1:23" x14ac:dyDescent="0.25">
      <c r="A212" t="s">
        <v>172</v>
      </c>
      <c r="B212" t="s">
        <v>173</v>
      </c>
      <c r="C212" t="s">
        <v>4</v>
      </c>
      <c r="D212">
        <v>2019</v>
      </c>
      <c r="E212">
        <v>11</v>
      </c>
      <c r="F212" t="s">
        <v>215</v>
      </c>
      <c r="G212" t="s">
        <v>1337</v>
      </c>
      <c r="H212" t="s">
        <v>1348</v>
      </c>
      <c r="I212" t="s">
        <v>481</v>
      </c>
      <c r="L212" t="s">
        <v>224</v>
      </c>
      <c r="O212">
        <v>61776.08</v>
      </c>
      <c r="P212" t="s">
        <v>174</v>
      </c>
      <c r="R212" t="s">
        <v>1795</v>
      </c>
      <c r="W212" s="2">
        <v>43866.452366516205</v>
      </c>
    </row>
    <row r="213" spans="1:23" x14ac:dyDescent="0.25">
      <c r="A213" t="s">
        <v>172</v>
      </c>
      <c r="B213" t="s">
        <v>173</v>
      </c>
      <c r="C213" t="s">
        <v>4</v>
      </c>
      <c r="D213">
        <v>2019</v>
      </c>
      <c r="E213">
        <v>11</v>
      </c>
      <c r="F213" t="s">
        <v>215</v>
      </c>
      <c r="G213" t="s">
        <v>1354</v>
      </c>
      <c r="H213" t="s">
        <v>1357</v>
      </c>
      <c r="I213" t="s">
        <v>481</v>
      </c>
      <c r="L213" t="s">
        <v>224</v>
      </c>
      <c r="O213">
        <v>755832.86</v>
      </c>
      <c r="P213" t="s">
        <v>174</v>
      </c>
      <c r="R213" t="s">
        <v>1795</v>
      </c>
      <c r="W213" s="2">
        <v>43866.452366516205</v>
      </c>
    </row>
    <row r="214" spans="1:23" x14ac:dyDescent="0.25">
      <c r="A214" t="s">
        <v>172</v>
      </c>
      <c r="B214" t="s">
        <v>173</v>
      </c>
      <c r="C214" t="s">
        <v>4</v>
      </c>
      <c r="D214">
        <v>2019</v>
      </c>
      <c r="E214">
        <v>11</v>
      </c>
      <c r="F214" t="s">
        <v>215</v>
      </c>
      <c r="G214" t="s">
        <v>1329</v>
      </c>
      <c r="H214" t="s">
        <v>1364</v>
      </c>
      <c r="I214" t="s">
        <v>481</v>
      </c>
      <c r="L214" t="s">
        <v>224</v>
      </c>
      <c r="O214">
        <v>832953.94</v>
      </c>
      <c r="P214" t="s">
        <v>174</v>
      </c>
      <c r="R214" t="s">
        <v>1795</v>
      </c>
      <c r="W214" s="2">
        <v>43866.452366516205</v>
      </c>
    </row>
    <row r="215" spans="1:23" x14ac:dyDescent="0.25">
      <c r="A215" t="s">
        <v>172</v>
      </c>
      <c r="B215" t="s">
        <v>173</v>
      </c>
      <c r="C215" t="s">
        <v>4</v>
      </c>
      <c r="D215">
        <v>2019</v>
      </c>
      <c r="E215">
        <v>11</v>
      </c>
      <c r="F215" t="s">
        <v>215</v>
      </c>
      <c r="G215" t="s">
        <v>1318</v>
      </c>
      <c r="H215" t="s">
        <v>1365</v>
      </c>
      <c r="I215" t="s">
        <v>481</v>
      </c>
      <c r="L215" t="s">
        <v>224</v>
      </c>
      <c r="O215">
        <v>1820715.12</v>
      </c>
      <c r="P215" t="s">
        <v>174</v>
      </c>
      <c r="R215" t="s">
        <v>1795</v>
      </c>
      <c r="W215" s="2">
        <v>43866.452366516205</v>
      </c>
    </row>
    <row r="216" spans="1:23" x14ac:dyDescent="0.25">
      <c r="A216" t="s">
        <v>172</v>
      </c>
      <c r="B216" t="s">
        <v>173</v>
      </c>
      <c r="C216" t="s">
        <v>4</v>
      </c>
      <c r="D216">
        <v>2019</v>
      </c>
      <c r="E216">
        <v>11</v>
      </c>
      <c r="F216" t="s">
        <v>215</v>
      </c>
      <c r="G216" t="s">
        <v>1369</v>
      </c>
      <c r="H216" t="s">
        <v>1375</v>
      </c>
      <c r="I216" t="s">
        <v>481</v>
      </c>
      <c r="L216" t="s">
        <v>224</v>
      </c>
      <c r="O216">
        <v>-59400</v>
      </c>
      <c r="P216" t="s">
        <v>174</v>
      </c>
      <c r="R216" t="s">
        <v>1795</v>
      </c>
      <c r="W216" s="2">
        <v>43866.452366516205</v>
      </c>
    </row>
    <row r="217" spans="1:23" x14ac:dyDescent="0.25">
      <c r="A217" t="s">
        <v>172</v>
      </c>
      <c r="B217" t="s">
        <v>173</v>
      </c>
      <c r="C217" t="s">
        <v>4</v>
      </c>
      <c r="D217">
        <v>2019</v>
      </c>
      <c r="E217">
        <v>11</v>
      </c>
      <c r="F217" t="s">
        <v>215</v>
      </c>
      <c r="G217" t="s">
        <v>1421</v>
      </c>
      <c r="H217" t="s">
        <v>1429</v>
      </c>
      <c r="I217" t="s">
        <v>481</v>
      </c>
      <c r="L217" t="s">
        <v>224</v>
      </c>
      <c r="O217">
        <v>-7566.38</v>
      </c>
      <c r="P217" t="s">
        <v>174</v>
      </c>
      <c r="R217" t="s">
        <v>1795</v>
      </c>
      <c r="W217" s="2">
        <v>43866.452366516205</v>
      </c>
    </row>
    <row r="218" spans="1:23" x14ac:dyDescent="0.25">
      <c r="A218" t="s">
        <v>172</v>
      </c>
      <c r="B218" t="s">
        <v>173</v>
      </c>
      <c r="C218" t="s">
        <v>4</v>
      </c>
      <c r="D218">
        <v>2019</v>
      </c>
      <c r="E218">
        <v>11</v>
      </c>
      <c r="F218" t="s">
        <v>215</v>
      </c>
      <c r="G218" t="s">
        <v>1407</v>
      </c>
      <c r="H218" t="s">
        <v>1442</v>
      </c>
      <c r="I218" t="s">
        <v>481</v>
      </c>
      <c r="L218" t="s">
        <v>224</v>
      </c>
      <c r="O218">
        <v>-7566.38</v>
      </c>
      <c r="P218" t="s">
        <v>174</v>
      </c>
      <c r="R218" t="s">
        <v>1795</v>
      </c>
      <c r="W218" s="2">
        <v>43866.452366516205</v>
      </c>
    </row>
    <row r="219" spans="1:23" x14ac:dyDescent="0.25">
      <c r="A219" t="s">
        <v>172</v>
      </c>
      <c r="B219" t="s">
        <v>173</v>
      </c>
      <c r="C219" t="s">
        <v>4</v>
      </c>
      <c r="D219">
        <v>2019</v>
      </c>
      <c r="E219">
        <v>11</v>
      </c>
      <c r="F219" t="s">
        <v>215</v>
      </c>
      <c r="G219" t="s">
        <v>1445</v>
      </c>
      <c r="H219" t="s">
        <v>466</v>
      </c>
      <c r="I219" t="s">
        <v>481</v>
      </c>
      <c r="L219" t="s">
        <v>224</v>
      </c>
      <c r="O219">
        <v>-103159.33</v>
      </c>
      <c r="P219" t="s">
        <v>174</v>
      </c>
      <c r="R219" t="s">
        <v>1795</v>
      </c>
      <c r="W219" s="2">
        <v>43866.452366516205</v>
      </c>
    </row>
    <row r="220" spans="1:23" x14ac:dyDescent="0.25">
      <c r="A220" t="s">
        <v>172</v>
      </c>
      <c r="B220" t="s">
        <v>173</v>
      </c>
      <c r="C220" t="s">
        <v>4</v>
      </c>
      <c r="D220">
        <v>2019</v>
      </c>
      <c r="E220">
        <v>11</v>
      </c>
      <c r="F220" t="s">
        <v>215</v>
      </c>
      <c r="G220" t="s">
        <v>1376</v>
      </c>
      <c r="H220" t="s">
        <v>1457</v>
      </c>
      <c r="I220" t="s">
        <v>481</v>
      </c>
      <c r="L220" t="s">
        <v>224</v>
      </c>
      <c r="O220">
        <v>-170125.71</v>
      </c>
      <c r="P220" t="s">
        <v>174</v>
      </c>
      <c r="R220" t="s">
        <v>1795</v>
      </c>
      <c r="W220" s="2">
        <v>43866.452366516205</v>
      </c>
    </row>
    <row r="221" spans="1:23" x14ac:dyDescent="0.25">
      <c r="A221" t="s">
        <v>172</v>
      </c>
      <c r="B221" t="s">
        <v>173</v>
      </c>
      <c r="C221" t="s">
        <v>4</v>
      </c>
      <c r="D221">
        <v>2019</v>
      </c>
      <c r="E221">
        <v>11</v>
      </c>
      <c r="F221" t="s">
        <v>215</v>
      </c>
      <c r="G221" t="s">
        <v>1458</v>
      </c>
      <c r="H221" t="s">
        <v>1479</v>
      </c>
      <c r="I221" t="s">
        <v>481</v>
      </c>
      <c r="L221" t="s">
        <v>224</v>
      </c>
      <c r="O221">
        <v>-170125.71</v>
      </c>
      <c r="P221" t="s">
        <v>174</v>
      </c>
      <c r="R221" t="s">
        <v>1795</v>
      </c>
      <c r="W221" s="2">
        <v>43866.452366516205</v>
      </c>
    </row>
    <row r="222" spans="1:23" x14ac:dyDescent="0.25">
      <c r="A222" t="s">
        <v>172</v>
      </c>
      <c r="B222" t="s">
        <v>173</v>
      </c>
      <c r="C222" t="s">
        <v>4</v>
      </c>
      <c r="D222">
        <v>2019</v>
      </c>
      <c r="E222">
        <v>11</v>
      </c>
      <c r="F222" t="s">
        <v>215</v>
      </c>
      <c r="G222" t="s">
        <v>1510</v>
      </c>
      <c r="H222" t="s">
        <v>1519</v>
      </c>
      <c r="I222" t="s">
        <v>481</v>
      </c>
      <c r="L222" t="s">
        <v>224</v>
      </c>
      <c r="O222">
        <v>-13721.4</v>
      </c>
      <c r="P222" t="s">
        <v>174</v>
      </c>
      <c r="R222" t="s">
        <v>1795</v>
      </c>
      <c r="W222" s="2">
        <v>43866.452366516205</v>
      </c>
    </row>
    <row r="223" spans="1:23" x14ac:dyDescent="0.25">
      <c r="A223" t="s">
        <v>172</v>
      </c>
      <c r="B223" t="s">
        <v>173</v>
      </c>
      <c r="C223" t="s">
        <v>4</v>
      </c>
      <c r="D223">
        <v>2019</v>
      </c>
      <c r="E223">
        <v>11</v>
      </c>
      <c r="F223" t="s">
        <v>215</v>
      </c>
      <c r="G223" t="s">
        <v>1495</v>
      </c>
      <c r="H223" t="s">
        <v>1522</v>
      </c>
      <c r="I223" t="s">
        <v>481</v>
      </c>
      <c r="L223" t="s">
        <v>224</v>
      </c>
      <c r="O223">
        <v>-13721.4</v>
      </c>
      <c r="P223" t="s">
        <v>174</v>
      </c>
      <c r="R223" t="s">
        <v>1795</v>
      </c>
      <c r="W223" s="2">
        <v>43866.452366516205</v>
      </c>
    </row>
    <row r="224" spans="1:23" x14ac:dyDescent="0.25">
      <c r="A224" t="s">
        <v>172</v>
      </c>
      <c r="B224" t="s">
        <v>173</v>
      </c>
      <c r="C224" t="s">
        <v>4</v>
      </c>
      <c r="D224">
        <v>2019</v>
      </c>
      <c r="E224">
        <v>11</v>
      </c>
      <c r="F224" t="s">
        <v>215</v>
      </c>
      <c r="G224" t="s">
        <v>1523</v>
      </c>
      <c r="H224" t="s">
        <v>1553</v>
      </c>
      <c r="I224" t="s">
        <v>481</v>
      </c>
      <c r="L224" t="s">
        <v>224</v>
      </c>
      <c r="O224">
        <v>-13721.4</v>
      </c>
      <c r="P224" t="s">
        <v>174</v>
      </c>
      <c r="R224" t="s">
        <v>1795</v>
      </c>
      <c r="W224" s="2">
        <v>43866.452366516205</v>
      </c>
    </row>
    <row r="225" spans="1:23" x14ac:dyDescent="0.25">
      <c r="A225" t="s">
        <v>172</v>
      </c>
      <c r="B225" t="s">
        <v>173</v>
      </c>
      <c r="C225" t="s">
        <v>4</v>
      </c>
      <c r="D225">
        <v>2019</v>
      </c>
      <c r="E225">
        <v>11</v>
      </c>
      <c r="F225" t="s">
        <v>215</v>
      </c>
      <c r="G225" t="s">
        <v>1578</v>
      </c>
      <c r="H225" t="s">
        <v>1583</v>
      </c>
      <c r="I225" t="s">
        <v>481</v>
      </c>
      <c r="L225" t="s">
        <v>224</v>
      </c>
      <c r="O225">
        <v>-1373361.21</v>
      </c>
      <c r="P225" t="s">
        <v>174</v>
      </c>
      <c r="R225" t="s">
        <v>1795</v>
      </c>
      <c r="W225" s="2">
        <v>43866.452366516205</v>
      </c>
    </row>
    <row r="226" spans="1:23" x14ac:dyDescent="0.25">
      <c r="A226" t="s">
        <v>172</v>
      </c>
      <c r="B226" t="s">
        <v>173</v>
      </c>
      <c r="C226" t="s">
        <v>4</v>
      </c>
      <c r="D226">
        <v>2019</v>
      </c>
      <c r="E226">
        <v>11</v>
      </c>
      <c r="F226" t="s">
        <v>215</v>
      </c>
      <c r="G226" t="s">
        <v>1559</v>
      </c>
      <c r="H226" t="s">
        <v>1592</v>
      </c>
      <c r="I226" t="s">
        <v>481</v>
      </c>
      <c r="L226" t="s">
        <v>224</v>
      </c>
      <c r="O226">
        <v>-1390276.28</v>
      </c>
      <c r="P226" t="s">
        <v>174</v>
      </c>
      <c r="R226" t="s">
        <v>1795</v>
      </c>
      <c r="W226" s="2">
        <v>43866.452366516205</v>
      </c>
    </row>
    <row r="227" spans="1:23" x14ac:dyDescent="0.25">
      <c r="A227" t="s">
        <v>172</v>
      </c>
      <c r="B227" t="s">
        <v>173</v>
      </c>
      <c r="C227" t="s">
        <v>4</v>
      </c>
      <c r="D227">
        <v>2019</v>
      </c>
      <c r="E227">
        <v>11</v>
      </c>
      <c r="F227" t="s">
        <v>215</v>
      </c>
      <c r="G227" t="s">
        <v>1554</v>
      </c>
      <c r="H227" t="s">
        <v>1593</v>
      </c>
      <c r="I227" t="s">
        <v>481</v>
      </c>
      <c r="L227" t="s">
        <v>224</v>
      </c>
      <c r="O227">
        <v>-1403997.68</v>
      </c>
      <c r="P227" t="s">
        <v>174</v>
      </c>
      <c r="R227" t="s">
        <v>1795</v>
      </c>
      <c r="W227" s="2">
        <v>43866.452366516205</v>
      </c>
    </row>
    <row r="228" spans="1:23" x14ac:dyDescent="0.25">
      <c r="A228" t="s">
        <v>172</v>
      </c>
      <c r="B228" t="s">
        <v>173</v>
      </c>
      <c r="C228" t="s">
        <v>4</v>
      </c>
      <c r="D228">
        <v>2019</v>
      </c>
      <c r="E228">
        <v>11</v>
      </c>
      <c r="F228" t="s">
        <v>215</v>
      </c>
      <c r="G228" t="s">
        <v>1480</v>
      </c>
      <c r="H228" t="s">
        <v>1594</v>
      </c>
      <c r="I228" t="s">
        <v>481</v>
      </c>
      <c r="L228" t="s">
        <v>224</v>
      </c>
      <c r="O228">
        <v>-1574123.39</v>
      </c>
      <c r="P228" t="s">
        <v>174</v>
      </c>
      <c r="R228" t="s">
        <v>1795</v>
      </c>
      <c r="W228" s="2">
        <v>43866.452366516205</v>
      </c>
    </row>
    <row r="229" spans="1:23" x14ac:dyDescent="0.25">
      <c r="A229" t="s">
        <v>172</v>
      </c>
      <c r="B229" t="s">
        <v>173</v>
      </c>
      <c r="C229" t="s">
        <v>4</v>
      </c>
      <c r="D229">
        <v>2019</v>
      </c>
      <c r="E229">
        <v>11</v>
      </c>
      <c r="F229" t="s">
        <v>215</v>
      </c>
      <c r="G229" t="s">
        <v>240</v>
      </c>
      <c r="H229" t="s">
        <v>241</v>
      </c>
      <c r="I229" t="s">
        <v>222</v>
      </c>
      <c r="J229" t="s">
        <v>1963</v>
      </c>
      <c r="K229" t="s">
        <v>1964</v>
      </c>
      <c r="L229" t="s">
        <v>1965</v>
      </c>
      <c r="M229" t="s">
        <v>1966</v>
      </c>
      <c r="O229">
        <v>-65630.19</v>
      </c>
      <c r="P229" t="s">
        <v>174</v>
      </c>
      <c r="R229" t="s">
        <v>1795</v>
      </c>
      <c r="W229" s="2">
        <v>43866.452366516205</v>
      </c>
    </row>
    <row r="230" spans="1:23" x14ac:dyDescent="0.25">
      <c r="A230" t="s">
        <v>172</v>
      </c>
      <c r="B230" t="s">
        <v>173</v>
      </c>
      <c r="C230" t="s">
        <v>4</v>
      </c>
      <c r="D230">
        <v>2019</v>
      </c>
      <c r="E230">
        <v>11</v>
      </c>
      <c r="F230" t="s">
        <v>215</v>
      </c>
      <c r="G230" t="s">
        <v>250</v>
      </c>
      <c r="H230" t="s">
        <v>251</v>
      </c>
      <c r="I230" t="s">
        <v>222</v>
      </c>
      <c r="J230" t="s">
        <v>1757</v>
      </c>
      <c r="K230" t="s">
        <v>1967</v>
      </c>
      <c r="L230" t="s">
        <v>1965</v>
      </c>
      <c r="M230" t="s">
        <v>1966</v>
      </c>
      <c r="O230">
        <v>65.650000000000006</v>
      </c>
      <c r="P230" t="s">
        <v>174</v>
      </c>
      <c r="R230" t="s">
        <v>1795</v>
      </c>
      <c r="W230" s="2">
        <v>43866.452366516205</v>
      </c>
    </row>
    <row r="231" spans="1:23" x14ac:dyDescent="0.25">
      <c r="A231" t="s">
        <v>172</v>
      </c>
      <c r="B231" t="s">
        <v>173</v>
      </c>
      <c r="C231" t="s">
        <v>4</v>
      </c>
      <c r="D231">
        <v>2019</v>
      </c>
      <c r="E231">
        <v>11</v>
      </c>
      <c r="F231" t="s">
        <v>215</v>
      </c>
      <c r="G231" t="s">
        <v>223</v>
      </c>
      <c r="H231" t="s">
        <v>248</v>
      </c>
      <c r="I231" t="s">
        <v>222</v>
      </c>
      <c r="L231" t="s">
        <v>1965</v>
      </c>
      <c r="M231" t="s">
        <v>1966</v>
      </c>
      <c r="O231">
        <v>-65630.19</v>
      </c>
      <c r="P231" t="s">
        <v>174</v>
      </c>
      <c r="R231" t="s">
        <v>1795</v>
      </c>
      <c r="W231" s="2">
        <v>43866.452366516205</v>
      </c>
    </row>
    <row r="232" spans="1:23" x14ac:dyDescent="0.25">
      <c r="A232" t="s">
        <v>172</v>
      </c>
      <c r="B232" t="s">
        <v>173</v>
      </c>
      <c r="C232" t="s">
        <v>4</v>
      </c>
      <c r="D232">
        <v>2019</v>
      </c>
      <c r="E232">
        <v>11</v>
      </c>
      <c r="F232" t="s">
        <v>215</v>
      </c>
      <c r="G232" t="s">
        <v>252</v>
      </c>
      <c r="H232" t="s">
        <v>259</v>
      </c>
      <c r="I232" t="s">
        <v>222</v>
      </c>
      <c r="L232" t="s">
        <v>1965</v>
      </c>
      <c r="M232" t="s">
        <v>1966</v>
      </c>
      <c r="O232">
        <v>65.650000000000006</v>
      </c>
      <c r="P232" t="s">
        <v>174</v>
      </c>
      <c r="R232" t="s">
        <v>1795</v>
      </c>
      <c r="W232" s="2">
        <v>43866.452366516205</v>
      </c>
    </row>
    <row r="233" spans="1:23" x14ac:dyDescent="0.25">
      <c r="A233" t="s">
        <v>172</v>
      </c>
      <c r="B233" t="s">
        <v>173</v>
      </c>
      <c r="C233" t="s">
        <v>4</v>
      </c>
      <c r="D233">
        <v>2019</v>
      </c>
      <c r="E233">
        <v>11</v>
      </c>
      <c r="F233" t="s">
        <v>215</v>
      </c>
      <c r="G233" t="s">
        <v>249</v>
      </c>
      <c r="H233" t="s">
        <v>260</v>
      </c>
      <c r="I233" t="s">
        <v>222</v>
      </c>
      <c r="L233" t="s">
        <v>1965</v>
      </c>
      <c r="M233" t="s">
        <v>1966</v>
      </c>
      <c r="O233">
        <v>-65564.539999999994</v>
      </c>
      <c r="P233" t="s">
        <v>174</v>
      </c>
      <c r="R233" t="s">
        <v>1795</v>
      </c>
      <c r="W233" s="2">
        <v>43866.452366516205</v>
      </c>
    </row>
    <row r="234" spans="1:23" x14ac:dyDescent="0.25">
      <c r="A234" t="s">
        <v>172</v>
      </c>
      <c r="B234" t="s">
        <v>173</v>
      </c>
      <c r="C234" t="s">
        <v>4</v>
      </c>
      <c r="D234">
        <v>2019</v>
      </c>
      <c r="E234">
        <v>11</v>
      </c>
      <c r="F234" t="s">
        <v>215</v>
      </c>
      <c r="G234" t="s">
        <v>261</v>
      </c>
      <c r="H234" t="s">
        <v>266</v>
      </c>
      <c r="I234" t="s">
        <v>222</v>
      </c>
      <c r="L234" t="s">
        <v>1965</v>
      </c>
      <c r="M234" t="s">
        <v>1966</v>
      </c>
      <c r="O234">
        <v>-65564.539999999994</v>
      </c>
      <c r="P234" t="s">
        <v>174</v>
      </c>
      <c r="R234" t="s">
        <v>1795</v>
      </c>
      <c r="W234" s="2">
        <v>43866.452366516205</v>
      </c>
    </row>
    <row r="235" spans="1:23" x14ac:dyDescent="0.25">
      <c r="A235" t="s">
        <v>172</v>
      </c>
      <c r="B235" t="s">
        <v>173</v>
      </c>
      <c r="C235" t="s">
        <v>4</v>
      </c>
      <c r="D235">
        <v>2019</v>
      </c>
      <c r="E235">
        <v>11</v>
      </c>
      <c r="F235" t="s">
        <v>215</v>
      </c>
      <c r="G235" t="s">
        <v>267</v>
      </c>
      <c r="H235" t="s">
        <v>312</v>
      </c>
      <c r="I235" t="s">
        <v>222</v>
      </c>
      <c r="L235" t="s">
        <v>1965</v>
      </c>
      <c r="M235" t="s">
        <v>1966</v>
      </c>
      <c r="O235">
        <v>-65564.539999999994</v>
      </c>
      <c r="P235" t="s">
        <v>174</v>
      </c>
      <c r="R235" t="s">
        <v>1795</v>
      </c>
      <c r="W235" s="2">
        <v>43866.452366516205</v>
      </c>
    </row>
    <row r="236" spans="1:23" x14ac:dyDescent="0.25">
      <c r="A236" t="s">
        <v>172</v>
      </c>
      <c r="B236" t="s">
        <v>173</v>
      </c>
      <c r="C236" t="s">
        <v>4</v>
      </c>
      <c r="D236">
        <v>2019</v>
      </c>
      <c r="E236">
        <v>11</v>
      </c>
      <c r="F236" t="s">
        <v>215</v>
      </c>
      <c r="G236" t="s">
        <v>313</v>
      </c>
      <c r="H236" t="s">
        <v>348</v>
      </c>
      <c r="I236" t="s">
        <v>222</v>
      </c>
      <c r="L236" t="s">
        <v>1965</v>
      </c>
      <c r="M236" t="s">
        <v>1966</v>
      </c>
      <c r="O236">
        <v>-65564.539999999994</v>
      </c>
      <c r="P236" t="s">
        <v>174</v>
      </c>
      <c r="R236" t="s">
        <v>1795</v>
      </c>
      <c r="W236" s="2">
        <v>43866.452366516205</v>
      </c>
    </row>
    <row r="237" spans="1:23" x14ac:dyDescent="0.25">
      <c r="A237" t="s">
        <v>172</v>
      </c>
      <c r="B237" t="s">
        <v>173</v>
      </c>
      <c r="C237" t="s">
        <v>4</v>
      </c>
      <c r="D237">
        <v>2019</v>
      </c>
      <c r="E237">
        <v>11</v>
      </c>
      <c r="F237" t="s">
        <v>215</v>
      </c>
      <c r="G237" t="s">
        <v>349</v>
      </c>
      <c r="H237" t="s">
        <v>356</v>
      </c>
      <c r="I237" t="s">
        <v>222</v>
      </c>
      <c r="L237" t="s">
        <v>1965</v>
      </c>
      <c r="M237" t="s">
        <v>1966</v>
      </c>
      <c r="O237">
        <v>-65564.539999999994</v>
      </c>
      <c r="P237" t="s">
        <v>174</v>
      </c>
      <c r="R237" t="s">
        <v>1795</v>
      </c>
      <c r="W237" s="2">
        <v>43866.452366516205</v>
      </c>
    </row>
    <row r="238" spans="1:23" x14ac:dyDescent="0.25">
      <c r="A238" t="s">
        <v>172</v>
      </c>
      <c r="B238" t="s">
        <v>173</v>
      </c>
      <c r="C238" t="s">
        <v>4</v>
      </c>
      <c r="D238">
        <v>2019</v>
      </c>
      <c r="E238">
        <v>11</v>
      </c>
      <c r="F238" t="s">
        <v>215</v>
      </c>
      <c r="G238" t="s">
        <v>357</v>
      </c>
      <c r="H238" t="s">
        <v>409</v>
      </c>
      <c r="I238" t="s">
        <v>222</v>
      </c>
      <c r="L238" t="s">
        <v>1965</v>
      </c>
      <c r="M238" t="s">
        <v>1966</v>
      </c>
      <c r="O238">
        <v>-65564.539999999994</v>
      </c>
      <c r="P238" t="s">
        <v>174</v>
      </c>
      <c r="R238" t="s">
        <v>1795</v>
      </c>
      <c r="W238" s="2">
        <v>43866.452366516205</v>
      </c>
    </row>
    <row r="239" spans="1:23" x14ac:dyDescent="0.25">
      <c r="A239" t="s">
        <v>172</v>
      </c>
      <c r="B239" t="s">
        <v>173</v>
      </c>
      <c r="C239" t="s">
        <v>4</v>
      </c>
      <c r="D239">
        <v>2019</v>
      </c>
      <c r="E239">
        <v>11</v>
      </c>
      <c r="F239" t="s">
        <v>215</v>
      </c>
      <c r="G239" t="s">
        <v>410</v>
      </c>
      <c r="H239" t="s">
        <v>427</v>
      </c>
      <c r="I239" t="s">
        <v>222</v>
      </c>
      <c r="L239" t="s">
        <v>1965</v>
      </c>
      <c r="M239" t="s">
        <v>1966</v>
      </c>
      <c r="O239">
        <v>-65564.539999999994</v>
      </c>
      <c r="P239" t="s">
        <v>174</v>
      </c>
      <c r="R239" t="s">
        <v>1795</v>
      </c>
      <c r="W239" s="2">
        <v>43866.452366516205</v>
      </c>
    </row>
    <row r="240" spans="1:23" x14ac:dyDescent="0.25">
      <c r="A240" t="s">
        <v>172</v>
      </c>
      <c r="B240" t="s">
        <v>173</v>
      </c>
      <c r="C240" t="s">
        <v>4</v>
      </c>
      <c r="D240">
        <v>2019</v>
      </c>
      <c r="E240">
        <v>11</v>
      </c>
      <c r="F240" t="s">
        <v>215</v>
      </c>
      <c r="G240" t="s">
        <v>428</v>
      </c>
      <c r="H240" t="s">
        <v>437</v>
      </c>
      <c r="I240" t="s">
        <v>222</v>
      </c>
      <c r="L240" t="s">
        <v>1965</v>
      </c>
      <c r="M240" t="s">
        <v>1966</v>
      </c>
      <c r="O240">
        <v>-65564.539999999994</v>
      </c>
      <c r="P240" t="s">
        <v>174</v>
      </c>
      <c r="R240" t="s">
        <v>1795</v>
      </c>
      <c r="W240" s="2">
        <v>43866.452366516205</v>
      </c>
    </row>
    <row r="241" spans="1:23" x14ac:dyDescent="0.25">
      <c r="A241" t="s">
        <v>172</v>
      </c>
      <c r="B241" t="s">
        <v>173</v>
      </c>
      <c r="C241" t="s">
        <v>4</v>
      </c>
      <c r="D241">
        <v>2019</v>
      </c>
      <c r="E241">
        <v>11</v>
      </c>
      <c r="F241" t="s">
        <v>215</v>
      </c>
      <c r="G241" t="s">
        <v>438</v>
      </c>
      <c r="H241" t="s">
        <v>463</v>
      </c>
      <c r="I241" t="s">
        <v>222</v>
      </c>
      <c r="L241" t="s">
        <v>1965</v>
      </c>
      <c r="M241" t="s">
        <v>1966</v>
      </c>
      <c r="O241">
        <v>-65564.539999999994</v>
      </c>
      <c r="P241" t="s">
        <v>174</v>
      </c>
      <c r="R241" t="s">
        <v>1795</v>
      </c>
      <c r="W241" s="2">
        <v>43866.452366516205</v>
      </c>
    </row>
    <row r="242" spans="1:23" x14ac:dyDescent="0.25">
      <c r="A242" t="s">
        <v>172</v>
      </c>
      <c r="B242" t="s">
        <v>173</v>
      </c>
      <c r="C242" t="s">
        <v>4</v>
      </c>
      <c r="D242">
        <v>2019</v>
      </c>
      <c r="E242">
        <v>11</v>
      </c>
      <c r="F242" t="s">
        <v>215</v>
      </c>
      <c r="G242" t="s">
        <v>240</v>
      </c>
      <c r="H242" t="s">
        <v>241</v>
      </c>
      <c r="I242" t="s">
        <v>222</v>
      </c>
      <c r="J242" t="s">
        <v>1963</v>
      </c>
      <c r="K242" t="s">
        <v>1964</v>
      </c>
      <c r="L242" t="s">
        <v>1968</v>
      </c>
      <c r="M242" t="s">
        <v>1969</v>
      </c>
      <c r="O242">
        <v>-109147.5</v>
      </c>
      <c r="P242" t="s">
        <v>174</v>
      </c>
      <c r="R242" t="s">
        <v>1795</v>
      </c>
      <c r="W242" s="2">
        <v>43866.452366516205</v>
      </c>
    </row>
    <row r="243" spans="1:23" x14ac:dyDescent="0.25">
      <c r="A243" t="s">
        <v>172</v>
      </c>
      <c r="B243" t="s">
        <v>173</v>
      </c>
      <c r="C243" t="s">
        <v>4</v>
      </c>
      <c r="D243">
        <v>2019</v>
      </c>
      <c r="E243">
        <v>11</v>
      </c>
      <c r="F243" t="s">
        <v>215</v>
      </c>
      <c r="G243" t="s">
        <v>250</v>
      </c>
      <c r="H243" t="s">
        <v>251</v>
      </c>
      <c r="I243" t="s">
        <v>222</v>
      </c>
      <c r="J243" t="s">
        <v>1757</v>
      </c>
      <c r="K243" t="s">
        <v>1967</v>
      </c>
      <c r="L243" t="s">
        <v>1968</v>
      </c>
      <c r="M243" t="s">
        <v>1969</v>
      </c>
      <c r="O243">
        <v>77.959999999999994</v>
      </c>
      <c r="P243" t="s">
        <v>174</v>
      </c>
      <c r="R243" t="s">
        <v>1795</v>
      </c>
      <c r="W243" s="2">
        <v>43866.452366516205</v>
      </c>
    </row>
    <row r="244" spans="1:23" x14ac:dyDescent="0.25">
      <c r="A244" t="s">
        <v>172</v>
      </c>
      <c r="B244" t="s">
        <v>173</v>
      </c>
      <c r="C244" t="s">
        <v>4</v>
      </c>
      <c r="D244">
        <v>2019</v>
      </c>
      <c r="E244">
        <v>11</v>
      </c>
      <c r="F244" t="s">
        <v>215</v>
      </c>
      <c r="G244" t="s">
        <v>223</v>
      </c>
      <c r="H244" t="s">
        <v>248</v>
      </c>
      <c r="I244" t="s">
        <v>222</v>
      </c>
      <c r="L244" t="s">
        <v>1968</v>
      </c>
      <c r="M244" t="s">
        <v>1969</v>
      </c>
      <c r="O244">
        <v>-109147.5</v>
      </c>
      <c r="P244" t="s">
        <v>174</v>
      </c>
      <c r="R244" t="s">
        <v>1795</v>
      </c>
      <c r="W244" s="2">
        <v>43866.452366516205</v>
      </c>
    </row>
    <row r="245" spans="1:23" x14ac:dyDescent="0.25">
      <c r="A245" t="s">
        <v>172</v>
      </c>
      <c r="B245" t="s">
        <v>173</v>
      </c>
      <c r="C245" t="s">
        <v>4</v>
      </c>
      <c r="D245">
        <v>2019</v>
      </c>
      <c r="E245">
        <v>11</v>
      </c>
      <c r="F245" t="s">
        <v>215</v>
      </c>
      <c r="G245" t="s">
        <v>252</v>
      </c>
      <c r="H245" t="s">
        <v>259</v>
      </c>
      <c r="I245" t="s">
        <v>222</v>
      </c>
      <c r="L245" t="s">
        <v>1968</v>
      </c>
      <c r="M245" t="s">
        <v>1969</v>
      </c>
      <c r="O245">
        <v>77.959999999999994</v>
      </c>
      <c r="P245" t="s">
        <v>174</v>
      </c>
      <c r="R245" t="s">
        <v>1795</v>
      </c>
      <c r="W245" s="2">
        <v>43866.452366516205</v>
      </c>
    </row>
    <row r="246" spans="1:23" x14ac:dyDescent="0.25">
      <c r="A246" t="s">
        <v>172</v>
      </c>
      <c r="B246" t="s">
        <v>173</v>
      </c>
      <c r="C246" t="s">
        <v>4</v>
      </c>
      <c r="D246">
        <v>2019</v>
      </c>
      <c r="E246">
        <v>11</v>
      </c>
      <c r="F246" t="s">
        <v>215</v>
      </c>
      <c r="G246" t="s">
        <v>249</v>
      </c>
      <c r="H246" t="s">
        <v>260</v>
      </c>
      <c r="I246" t="s">
        <v>222</v>
      </c>
      <c r="L246" t="s">
        <v>1968</v>
      </c>
      <c r="M246" t="s">
        <v>1969</v>
      </c>
      <c r="O246">
        <v>-109069.54</v>
      </c>
      <c r="P246" t="s">
        <v>174</v>
      </c>
      <c r="R246" t="s">
        <v>1795</v>
      </c>
      <c r="W246" s="2">
        <v>43866.452366516205</v>
      </c>
    </row>
    <row r="247" spans="1:23" x14ac:dyDescent="0.25">
      <c r="A247" t="s">
        <v>172</v>
      </c>
      <c r="B247" t="s">
        <v>173</v>
      </c>
      <c r="C247" t="s">
        <v>4</v>
      </c>
      <c r="D247">
        <v>2019</v>
      </c>
      <c r="E247">
        <v>11</v>
      </c>
      <c r="F247" t="s">
        <v>215</v>
      </c>
      <c r="G247" t="s">
        <v>261</v>
      </c>
      <c r="H247" t="s">
        <v>266</v>
      </c>
      <c r="I247" t="s">
        <v>222</v>
      </c>
      <c r="L247" t="s">
        <v>1968</v>
      </c>
      <c r="M247" t="s">
        <v>1969</v>
      </c>
      <c r="O247">
        <v>-109069.54</v>
      </c>
      <c r="P247" t="s">
        <v>174</v>
      </c>
      <c r="R247" t="s">
        <v>1795</v>
      </c>
      <c r="W247" s="2">
        <v>43866.452366516205</v>
      </c>
    </row>
    <row r="248" spans="1:23" x14ac:dyDescent="0.25">
      <c r="A248" t="s">
        <v>172</v>
      </c>
      <c r="B248" t="s">
        <v>173</v>
      </c>
      <c r="C248" t="s">
        <v>4</v>
      </c>
      <c r="D248">
        <v>2019</v>
      </c>
      <c r="E248">
        <v>11</v>
      </c>
      <c r="F248" t="s">
        <v>215</v>
      </c>
      <c r="G248" t="s">
        <v>267</v>
      </c>
      <c r="H248" t="s">
        <v>312</v>
      </c>
      <c r="I248" t="s">
        <v>222</v>
      </c>
      <c r="L248" t="s">
        <v>1968</v>
      </c>
      <c r="M248" t="s">
        <v>1969</v>
      </c>
      <c r="O248">
        <v>-109069.54</v>
      </c>
      <c r="P248" t="s">
        <v>174</v>
      </c>
      <c r="R248" t="s">
        <v>1795</v>
      </c>
      <c r="W248" s="2">
        <v>43866.452366516205</v>
      </c>
    </row>
    <row r="249" spans="1:23" x14ac:dyDescent="0.25">
      <c r="A249" t="s">
        <v>172</v>
      </c>
      <c r="B249" t="s">
        <v>173</v>
      </c>
      <c r="C249" t="s">
        <v>4</v>
      </c>
      <c r="D249">
        <v>2019</v>
      </c>
      <c r="E249">
        <v>11</v>
      </c>
      <c r="F249" t="s">
        <v>215</v>
      </c>
      <c r="G249" t="s">
        <v>313</v>
      </c>
      <c r="H249" t="s">
        <v>348</v>
      </c>
      <c r="I249" t="s">
        <v>222</v>
      </c>
      <c r="L249" t="s">
        <v>1968</v>
      </c>
      <c r="M249" t="s">
        <v>1969</v>
      </c>
      <c r="O249">
        <v>-109069.54</v>
      </c>
      <c r="P249" t="s">
        <v>174</v>
      </c>
      <c r="R249" t="s">
        <v>1795</v>
      </c>
      <c r="W249" s="2">
        <v>43866.452366516205</v>
      </c>
    </row>
    <row r="250" spans="1:23" x14ac:dyDescent="0.25">
      <c r="A250" t="s">
        <v>172</v>
      </c>
      <c r="B250" t="s">
        <v>173</v>
      </c>
      <c r="C250" t="s">
        <v>4</v>
      </c>
      <c r="D250">
        <v>2019</v>
      </c>
      <c r="E250">
        <v>11</v>
      </c>
      <c r="F250" t="s">
        <v>215</v>
      </c>
      <c r="G250" t="s">
        <v>349</v>
      </c>
      <c r="H250" t="s">
        <v>356</v>
      </c>
      <c r="I250" t="s">
        <v>222</v>
      </c>
      <c r="L250" t="s">
        <v>1968</v>
      </c>
      <c r="M250" t="s">
        <v>1969</v>
      </c>
      <c r="O250">
        <v>-109069.54</v>
      </c>
      <c r="P250" t="s">
        <v>174</v>
      </c>
      <c r="R250" t="s">
        <v>1795</v>
      </c>
      <c r="W250" s="2">
        <v>43866.452366516205</v>
      </c>
    </row>
    <row r="251" spans="1:23" x14ac:dyDescent="0.25">
      <c r="A251" t="s">
        <v>172</v>
      </c>
      <c r="B251" t="s">
        <v>173</v>
      </c>
      <c r="C251" t="s">
        <v>4</v>
      </c>
      <c r="D251">
        <v>2019</v>
      </c>
      <c r="E251">
        <v>11</v>
      </c>
      <c r="F251" t="s">
        <v>215</v>
      </c>
      <c r="G251" t="s">
        <v>357</v>
      </c>
      <c r="H251" t="s">
        <v>409</v>
      </c>
      <c r="I251" t="s">
        <v>222</v>
      </c>
      <c r="L251" t="s">
        <v>1968</v>
      </c>
      <c r="M251" t="s">
        <v>1969</v>
      </c>
      <c r="O251">
        <v>-109069.54</v>
      </c>
      <c r="P251" t="s">
        <v>174</v>
      </c>
      <c r="R251" t="s">
        <v>1795</v>
      </c>
      <c r="W251" s="2">
        <v>43866.452366516205</v>
      </c>
    </row>
    <row r="252" spans="1:23" x14ac:dyDescent="0.25">
      <c r="A252" t="s">
        <v>172</v>
      </c>
      <c r="B252" t="s">
        <v>173</v>
      </c>
      <c r="C252" t="s">
        <v>4</v>
      </c>
      <c r="D252">
        <v>2019</v>
      </c>
      <c r="E252">
        <v>11</v>
      </c>
      <c r="F252" t="s">
        <v>215</v>
      </c>
      <c r="G252" t="s">
        <v>410</v>
      </c>
      <c r="H252" t="s">
        <v>427</v>
      </c>
      <c r="I252" t="s">
        <v>222</v>
      </c>
      <c r="L252" t="s">
        <v>1968</v>
      </c>
      <c r="M252" t="s">
        <v>1969</v>
      </c>
      <c r="O252">
        <v>-109069.54</v>
      </c>
      <c r="P252" t="s">
        <v>174</v>
      </c>
      <c r="R252" t="s">
        <v>1795</v>
      </c>
      <c r="W252" s="2">
        <v>43866.452366516205</v>
      </c>
    </row>
    <row r="253" spans="1:23" x14ac:dyDescent="0.25">
      <c r="A253" t="s">
        <v>172</v>
      </c>
      <c r="B253" t="s">
        <v>173</v>
      </c>
      <c r="C253" t="s">
        <v>4</v>
      </c>
      <c r="D253">
        <v>2019</v>
      </c>
      <c r="E253">
        <v>11</v>
      </c>
      <c r="F253" t="s">
        <v>215</v>
      </c>
      <c r="G253" t="s">
        <v>428</v>
      </c>
      <c r="H253" t="s">
        <v>437</v>
      </c>
      <c r="I253" t="s">
        <v>222</v>
      </c>
      <c r="L253" t="s">
        <v>1968</v>
      </c>
      <c r="M253" t="s">
        <v>1969</v>
      </c>
      <c r="O253">
        <v>-109069.54</v>
      </c>
      <c r="P253" t="s">
        <v>174</v>
      </c>
      <c r="R253" t="s">
        <v>1795</v>
      </c>
      <c r="W253" s="2">
        <v>43866.452366516205</v>
      </c>
    </row>
    <row r="254" spans="1:23" x14ac:dyDescent="0.25">
      <c r="A254" t="s">
        <v>172</v>
      </c>
      <c r="B254" t="s">
        <v>173</v>
      </c>
      <c r="C254" t="s">
        <v>4</v>
      </c>
      <c r="D254">
        <v>2019</v>
      </c>
      <c r="E254">
        <v>11</v>
      </c>
      <c r="F254" t="s">
        <v>215</v>
      </c>
      <c r="G254" t="s">
        <v>438</v>
      </c>
      <c r="H254" t="s">
        <v>463</v>
      </c>
      <c r="I254" t="s">
        <v>222</v>
      </c>
      <c r="L254" t="s">
        <v>1968</v>
      </c>
      <c r="M254" t="s">
        <v>1969</v>
      </c>
      <c r="O254">
        <v>-109069.54</v>
      </c>
      <c r="P254" t="s">
        <v>174</v>
      </c>
      <c r="R254" t="s">
        <v>1795</v>
      </c>
      <c r="W254" s="2">
        <v>43866.452366516205</v>
      </c>
    </row>
    <row r="255" spans="1:23" x14ac:dyDescent="0.25">
      <c r="A255" t="s">
        <v>188</v>
      </c>
      <c r="B255" t="s">
        <v>189</v>
      </c>
      <c r="C255" t="s">
        <v>4</v>
      </c>
      <c r="D255">
        <v>2019</v>
      </c>
      <c r="E255">
        <v>11</v>
      </c>
      <c r="F255" t="s">
        <v>215</v>
      </c>
      <c r="G255" t="s">
        <v>676</v>
      </c>
      <c r="H255" t="s">
        <v>480</v>
      </c>
      <c r="I255" t="s">
        <v>481</v>
      </c>
      <c r="J255" t="s">
        <v>1884</v>
      </c>
      <c r="K255" t="s">
        <v>1885</v>
      </c>
      <c r="L255" t="s">
        <v>224</v>
      </c>
      <c r="O255">
        <v>137118.84</v>
      </c>
      <c r="P255" t="s">
        <v>187</v>
      </c>
      <c r="R255" t="s">
        <v>1795</v>
      </c>
      <c r="W255" s="2">
        <v>43866.452367511571</v>
      </c>
    </row>
    <row r="256" spans="1:23" x14ac:dyDescent="0.25">
      <c r="A256" t="s">
        <v>188</v>
      </c>
      <c r="B256" t="s">
        <v>189</v>
      </c>
      <c r="C256" t="s">
        <v>4</v>
      </c>
      <c r="D256">
        <v>2019</v>
      </c>
      <c r="E256">
        <v>11</v>
      </c>
      <c r="F256" t="s">
        <v>215</v>
      </c>
      <c r="G256" t="s">
        <v>676</v>
      </c>
      <c r="H256" t="s">
        <v>480</v>
      </c>
      <c r="I256" t="s">
        <v>481</v>
      </c>
      <c r="J256" t="s">
        <v>1886</v>
      </c>
      <c r="K256" t="s">
        <v>1887</v>
      </c>
      <c r="L256" t="s">
        <v>224</v>
      </c>
      <c r="O256">
        <v>3012948.33</v>
      </c>
      <c r="P256" t="s">
        <v>187</v>
      </c>
      <c r="R256" t="s">
        <v>1795</v>
      </c>
      <c r="W256" s="2">
        <v>43866.452367511571</v>
      </c>
    </row>
    <row r="257" spans="1:23" x14ac:dyDescent="0.25">
      <c r="A257" t="s">
        <v>188</v>
      </c>
      <c r="B257" t="s">
        <v>189</v>
      </c>
      <c r="C257" t="s">
        <v>4</v>
      </c>
      <c r="D257">
        <v>2019</v>
      </c>
      <c r="E257">
        <v>11</v>
      </c>
      <c r="F257" t="s">
        <v>215</v>
      </c>
      <c r="G257" t="s">
        <v>1331</v>
      </c>
      <c r="H257" t="s">
        <v>1332</v>
      </c>
      <c r="I257" t="s">
        <v>481</v>
      </c>
      <c r="J257" t="s">
        <v>1888</v>
      </c>
      <c r="K257" t="s">
        <v>1889</v>
      </c>
      <c r="L257" t="s">
        <v>224</v>
      </c>
      <c r="O257">
        <v>61987.19</v>
      </c>
      <c r="P257" t="s">
        <v>187</v>
      </c>
      <c r="R257" t="s">
        <v>1795</v>
      </c>
      <c r="W257" s="2">
        <v>43866.452367511571</v>
      </c>
    </row>
    <row r="258" spans="1:23" x14ac:dyDescent="0.25">
      <c r="A258" t="s">
        <v>188</v>
      </c>
      <c r="B258" t="s">
        <v>189</v>
      </c>
      <c r="C258" t="s">
        <v>4</v>
      </c>
      <c r="D258">
        <v>2019</v>
      </c>
      <c r="E258">
        <v>11</v>
      </c>
      <c r="F258" t="s">
        <v>215</v>
      </c>
      <c r="G258" t="s">
        <v>1345</v>
      </c>
      <c r="H258" t="s">
        <v>1048</v>
      </c>
      <c r="I258" t="s">
        <v>481</v>
      </c>
      <c r="J258" t="s">
        <v>1616</v>
      </c>
      <c r="K258" t="s">
        <v>1890</v>
      </c>
      <c r="L258" t="s">
        <v>224</v>
      </c>
      <c r="O258">
        <v>1429.28</v>
      </c>
      <c r="P258" t="s">
        <v>187</v>
      </c>
      <c r="R258" t="s">
        <v>1795</v>
      </c>
      <c r="W258" s="2">
        <v>43866.452367511571</v>
      </c>
    </row>
    <row r="259" spans="1:23" x14ac:dyDescent="0.25">
      <c r="A259" t="s">
        <v>188</v>
      </c>
      <c r="B259" t="s">
        <v>189</v>
      </c>
      <c r="C259" t="s">
        <v>4</v>
      </c>
      <c r="D259">
        <v>2019</v>
      </c>
      <c r="E259">
        <v>11</v>
      </c>
      <c r="F259" t="s">
        <v>215</v>
      </c>
      <c r="G259" t="s">
        <v>1345</v>
      </c>
      <c r="H259" t="s">
        <v>1048</v>
      </c>
      <c r="I259" t="s">
        <v>481</v>
      </c>
      <c r="J259" t="s">
        <v>1891</v>
      </c>
      <c r="K259" t="s">
        <v>1892</v>
      </c>
      <c r="L259" t="s">
        <v>224</v>
      </c>
      <c r="O259">
        <v>5147.28</v>
      </c>
      <c r="P259" t="s">
        <v>187</v>
      </c>
      <c r="R259" t="s">
        <v>1795</v>
      </c>
      <c r="W259" s="2">
        <v>43866.452367511571</v>
      </c>
    </row>
    <row r="260" spans="1:23" x14ac:dyDescent="0.25">
      <c r="A260" t="s">
        <v>188</v>
      </c>
      <c r="B260" t="s">
        <v>189</v>
      </c>
      <c r="C260" t="s">
        <v>4</v>
      </c>
      <c r="D260">
        <v>2019</v>
      </c>
      <c r="E260">
        <v>11</v>
      </c>
      <c r="F260" t="s">
        <v>215</v>
      </c>
      <c r="G260" t="s">
        <v>1345</v>
      </c>
      <c r="H260" t="s">
        <v>1048</v>
      </c>
      <c r="I260" t="s">
        <v>481</v>
      </c>
      <c r="J260" t="s">
        <v>1893</v>
      </c>
      <c r="K260" t="s">
        <v>1894</v>
      </c>
      <c r="L260" t="s">
        <v>224</v>
      </c>
      <c r="O260">
        <v>296.85000000000002</v>
      </c>
      <c r="P260" t="s">
        <v>187</v>
      </c>
      <c r="R260" t="s">
        <v>1795</v>
      </c>
      <c r="W260" s="2">
        <v>43866.452367511571</v>
      </c>
    </row>
    <row r="261" spans="1:23" x14ac:dyDescent="0.25">
      <c r="A261" t="s">
        <v>188</v>
      </c>
      <c r="B261" t="s">
        <v>189</v>
      </c>
      <c r="C261" t="s">
        <v>4</v>
      </c>
      <c r="D261">
        <v>2019</v>
      </c>
      <c r="E261">
        <v>11</v>
      </c>
      <c r="F261" t="s">
        <v>215</v>
      </c>
      <c r="G261" t="s">
        <v>1352</v>
      </c>
      <c r="H261" t="s">
        <v>1353</v>
      </c>
      <c r="I261" t="s">
        <v>481</v>
      </c>
      <c r="J261" t="s">
        <v>1895</v>
      </c>
      <c r="K261" t="s">
        <v>1896</v>
      </c>
      <c r="L261" t="s">
        <v>224</v>
      </c>
      <c r="O261">
        <v>86268.63</v>
      </c>
      <c r="P261" t="s">
        <v>187</v>
      </c>
      <c r="R261" t="s">
        <v>1795</v>
      </c>
      <c r="W261" s="2">
        <v>43866.452367511571</v>
      </c>
    </row>
    <row r="262" spans="1:23" x14ac:dyDescent="0.25">
      <c r="A262" t="s">
        <v>188</v>
      </c>
      <c r="B262" t="s">
        <v>189</v>
      </c>
      <c r="C262" t="s">
        <v>4</v>
      </c>
      <c r="D262">
        <v>2019</v>
      </c>
      <c r="E262">
        <v>11</v>
      </c>
      <c r="F262" t="s">
        <v>215</v>
      </c>
      <c r="G262" t="s">
        <v>1352</v>
      </c>
      <c r="H262" t="s">
        <v>1353</v>
      </c>
      <c r="I262" t="s">
        <v>481</v>
      </c>
      <c r="J262" t="s">
        <v>1897</v>
      </c>
      <c r="K262" t="s">
        <v>1898</v>
      </c>
      <c r="L262" t="s">
        <v>224</v>
      </c>
      <c r="O262">
        <v>2873.01</v>
      </c>
      <c r="P262" t="s">
        <v>187</v>
      </c>
      <c r="R262" t="s">
        <v>1795</v>
      </c>
      <c r="W262" s="2">
        <v>43866.452367511571</v>
      </c>
    </row>
    <row r="263" spans="1:23" x14ac:dyDescent="0.25">
      <c r="A263" t="s">
        <v>188</v>
      </c>
      <c r="B263" t="s">
        <v>189</v>
      </c>
      <c r="C263" t="s">
        <v>4</v>
      </c>
      <c r="D263">
        <v>2019</v>
      </c>
      <c r="E263">
        <v>11</v>
      </c>
      <c r="F263" t="s">
        <v>215</v>
      </c>
      <c r="G263" t="s">
        <v>1346</v>
      </c>
      <c r="H263" t="s">
        <v>1347</v>
      </c>
      <c r="I263" t="s">
        <v>481</v>
      </c>
      <c r="J263" t="s">
        <v>1899</v>
      </c>
      <c r="K263" t="s">
        <v>1900</v>
      </c>
      <c r="L263" t="s">
        <v>224</v>
      </c>
      <c r="O263">
        <v>5587.32</v>
      </c>
      <c r="P263" t="s">
        <v>187</v>
      </c>
      <c r="R263" t="s">
        <v>1795</v>
      </c>
      <c r="W263" s="2">
        <v>43866.452367511571</v>
      </c>
    </row>
    <row r="264" spans="1:23" x14ac:dyDescent="0.25">
      <c r="A264" t="s">
        <v>188</v>
      </c>
      <c r="B264" t="s">
        <v>189</v>
      </c>
      <c r="C264" t="s">
        <v>4</v>
      </c>
      <c r="D264">
        <v>2019</v>
      </c>
      <c r="E264">
        <v>11</v>
      </c>
      <c r="F264" t="s">
        <v>215</v>
      </c>
      <c r="G264" t="s">
        <v>1367</v>
      </c>
      <c r="H264" t="s">
        <v>1368</v>
      </c>
      <c r="I264" t="s">
        <v>481</v>
      </c>
      <c r="J264" t="s">
        <v>1901</v>
      </c>
      <c r="K264" t="s">
        <v>1902</v>
      </c>
      <c r="L264" t="s">
        <v>224</v>
      </c>
      <c r="O264">
        <v>-89100</v>
      </c>
      <c r="P264" t="s">
        <v>187</v>
      </c>
      <c r="R264" t="s">
        <v>1795</v>
      </c>
      <c r="W264" s="2">
        <v>43866.452367511571</v>
      </c>
    </row>
    <row r="265" spans="1:23" x14ac:dyDescent="0.25">
      <c r="A265" t="s">
        <v>188</v>
      </c>
      <c r="B265" t="s">
        <v>189</v>
      </c>
      <c r="C265" t="s">
        <v>4</v>
      </c>
      <c r="D265">
        <v>2019</v>
      </c>
      <c r="E265">
        <v>11</v>
      </c>
      <c r="F265" t="s">
        <v>215</v>
      </c>
      <c r="G265" t="s">
        <v>1443</v>
      </c>
      <c r="H265" t="s">
        <v>1444</v>
      </c>
      <c r="I265" t="s">
        <v>481</v>
      </c>
      <c r="J265" t="s">
        <v>1903</v>
      </c>
      <c r="K265" t="s">
        <v>1904</v>
      </c>
      <c r="L265" t="s">
        <v>224</v>
      </c>
      <c r="O265">
        <v>-1746046.9</v>
      </c>
      <c r="P265" t="s">
        <v>187</v>
      </c>
      <c r="R265" t="s">
        <v>1795</v>
      </c>
      <c r="W265" s="2">
        <v>43866.452367511571</v>
      </c>
    </row>
    <row r="266" spans="1:23" x14ac:dyDescent="0.25">
      <c r="A266" t="s">
        <v>188</v>
      </c>
      <c r="B266" t="s">
        <v>189</v>
      </c>
      <c r="C266" t="s">
        <v>4</v>
      </c>
      <c r="D266">
        <v>2019</v>
      </c>
      <c r="E266">
        <v>11</v>
      </c>
      <c r="F266" t="s">
        <v>215</v>
      </c>
      <c r="G266" t="s">
        <v>1425</v>
      </c>
      <c r="H266" t="s">
        <v>1426</v>
      </c>
      <c r="I266" t="s">
        <v>481</v>
      </c>
      <c r="J266" t="s">
        <v>1905</v>
      </c>
      <c r="K266" t="s">
        <v>1906</v>
      </c>
      <c r="L266" t="s">
        <v>224</v>
      </c>
      <c r="O266">
        <v>-11349.59</v>
      </c>
      <c r="P266" t="s">
        <v>187</v>
      </c>
      <c r="R266" t="s">
        <v>1795</v>
      </c>
      <c r="W266" s="2">
        <v>43866.452367511571</v>
      </c>
    </row>
    <row r="267" spans="1:23" x14ac:dyDescent="0.25">
      <c r="A267" t="s">
        <v>188</v>
      </c>
      <c r="B267" t="s">
        <v>189</v>
      </c>
      <c r="C267" t="s">
        <v>4</v>
      </c>
      <c r="D267">
        <v>2019</v>
      </c>
      <c r="E267">
        <v>11</v>
      </c>
      <c r="F267" t="s">
        <v>215</v>
      </c>
      <c r="G267" t="s">
        <v>1050</v>
      </c>
      <c r="H267" t="s">
        <v>1051</v>
      </c>
      <c r="I267" t="s">
        <v>481</v>
      </c>
      <c r="J267" t="s">
        <v>1824</v>
      </c>
      <c r="K267" t="s">
        <v>1907</v>
      </c>
      <c r="L267" t="s">
        <v>224</v>
      </c>
      <c r="O267">
        <v>5476.71</v>
      </c>
      <c r="P267" t="s">
        <v>187</v>
      </c>
      <c r="R267" t="s">
        <v>1795</v>
      </c>
      <c r="W267" s="2">
        <v>43866.452367511571</v>
      </c>
    </row>
    <row r="268" spans="1:23" x14ac:dyDescent="0.25">
      <c r="A268" t="s">
        <v>188</v>
      </c>
      <c r="B268" t="s">
        <v>189</v>
      </c>
      <c r="C268" t="s">
        <v>4</v>
      </c>
      <c r="D268">
        <v>2019</v>
      </c>
      <c r="E268">
        <v>11</v>
      </c>
      <c r="F268" t="s">
        <v>215</v>
      </c>
      <c r="G268" t="s">
        <v>1581</v>
      </c>
      <c r="H268" t="s">
        <v>1582</v>
      </c>
      <c r="I268" t="s">
        <v>481</v>
      </c>
      <c r="J268" t="s">
        <v>1908</v>
      </c>
      <c r="K268" t="s">
        <v>1909</v>
      </c>
      <c r="L268" t="s">
        <v>224</v>
      </c>
      <c r="O268">
        <v>-4872.49</v>
      </c>
      <c r="P268" t="s">
        <v>187</v>
      </c>
      <c r="R268" t="s">
        <v>1795</v>
      </c>
      <c r="W268" s="2">
        <v>43866.452367511571</v>
      </c>
    </row>
    <row r="269" spans="1:23" x14ac:dyDescent="0.25">
      <c r="A269" t="s">
        <v>188</v>
      </c>
      <c r="B269" t="s">
        <v>189</v>
      </c>
      <c r="C269" t="s">
        <v>4</v>
      </c>
      <c r="D269">
        <v>2019</v>
      </c>
      <c r="E269">
        <v>11</v>
      </c>
      <c r="F269" t="s">
        <v>215</v>
      </c>
      <c r="G269" t="s">
        <v>1581</v>
      </c>
      <c r="H269" t="s">
        <v>1582</v>
      </c>
      <c r="I269" t="s">
        <v>481</v>
      </c>
      <c r="J269" t="s">
        <v>1912</v>
      </c>
      <c r="K269" t="s">
        <v>1913</v>
      </c>
      <c r="L269" t="s">
        <v>224</v>
      </c>
      <c r="O269">
        <v>-3492.72</v>
      </c>
      <c r="P269" t="s">
        <v>187</v>
      </c>
      <c r="R269" t="s">
        <v>1795</v>
      </c>
      <c r="W269" s="2">
        <v>43866.452367511571</v>
      </c>
    </row>
    <row r="270" spans="1:23" x14ac:dyDescent="0.25">
      <c r="A270" t="s">
        <v>188</v>
      </c>
      <c r="B270" t="s">
        <v>189</v>
      </c>
      <c r="C270" t="s">
        <v>4</v>
      </c>
      <c r="D270">
        <v>2019</v>
      </c>
      <c r="E270">
        <v>11</v>
      </c>
      <c r="F270" t="s">
        <v>215</v>
      </c>
      <c r="G270" t="s">
        <v>1570</v>
      </c>
      <c r="H270" t="s">
        <v>1571</v>
      </c>
      <c r="I270" t="s">
        <v>481</v>
      </c>
      <c r="J270" t="s">
        <v>1668</v>
      </c>
      <c r="K270" t="s">
        <v>1914</v>
      </c>
      <c r="L270" t="s">
        <v>224</v>
      </c>
      <c r="O270">
        <v>324462.07</v>
      </c>
      <c r="P270" t="s">
        <v>187</v>
      </c>
      <c r="R270" t="s">
        <v>1795</v>
      </c>
      <c r="W270" s="2">
        <v>43866.452367511571</v>
      </c>
    </row>
    <row r="271" spans="1:23" x14ac:dyDescent="0.25">
      <c r="A271" t="s">
        <v>188</v>
      </c>
      <c r="B271" t="s">
        <v>189</v>
      </c>
      <c r="C271" t="s">
        <v>4</v>
      </c>
      <c r="D271">
        <v>2019</v>
      </c>
      <c r="E271">
        <v>11</v>
      </c>
      <c r="F271" t="s">
        <v>215</v>
      </c>
      <c r="G271" t="s">
        <v>1581</v>
      </c>
      <c r="H271" t="s">
        <v>1582</v>
      </c>
      <c r="I271" t="s">
        <v>481</v>
      </c>
      <c r="J271" t="s">
        <v>1915</v>
      </c>
      <c r="K271" t="s">
        <v>1916</v>
      </c>
      <c r="L271" t="s">
        <v>224</v>
      </c>
      <c r="O271">
        <v>-7103.71</v>
      </c>
      <c r="P271" t="s">
        <v>187</v>
      </c>
      <c r="R271" t="s">
        <v>1795</v>
      </c>
      <c r="W271" s="2">
        <v>43866.452367511571</v>
      </c>
    </row>
    <row r="272" spans="1:23" x14ac:dyDescent="0.25">
      <c r="A272" t="s">
        <v>188</v>
      </c>
      <c r="B272" t="s">
        <v>189</v>
      </c>
      <c r="C272" t="s">
        <v>4</v>
      </c>
      <c r="D272">
        <v>2019</v>
      </c>
      <c r="E272">
        <v>11</v>
      </c>
      <c r="F272" t="s">
        <v>215</v>
      </c>
      <c r="G272" t="s">
        <v>240</v>
      </c>
      <c r="H272" t="s">
        <v>241</v>
      </c>
      <c r="I272" t="s">
        <v>222</v>
      </c>
      <c r="J272" t="s">
        <v>1963</v>
      </c>
      <c r="K272" t="s">
        <v>1964</v>
      </c>
      <c r="L272" t="s">
        <v>224</v>
      </c>
      <c r="O272">
        <v>-290995.3</v>
      </c>
      <c r="P272" t="s">
        <v>187</v>
      </c>
      <c r="R272" t="s">
        <v>1795</v>
      </c>
      <c r="W272" s="2">
        <v>43866.452367511571</v>
      </c>
    </row>
    <row r="273" spans="1:23" x14ac:dyDescent="0.25">
      <c r="A273" t="s">
        <v>188</v>
      </c>
      <c r="B273" t="s">
        <v>189</v>
      </c>
      <c r="C273" t="s">
        <v>4</v>
      </c>
      <c r="D273">
        <v>2019</v>
      </c>
      <c r="E273">
        <v>11</v>
      </c>
      <c r="F273" t="s">
        <v>215</v>
      </c>
      <c r="G273" t="s">
        <v>250</v>
      </c>
      <c r="H273" t="s">
        <v>251</v>
      </c>
      <c r="I273" t="s">
        <v>222</v>
      </c>
      <c r="J273" t="s">
        <v>1921</v>
      </c>
      <c r="K273" t="s">
        <v>1922</v>
      </c>
      <c r="L273" t="s">
        <v>224</v>
      </c>
      <c r="O273">
        <v>-417.48</v>
      </c>
      <c r="P273" t="s">
        <v>187</v>
      </c>
      <c r="R273" t="s">
        <v>1795</v>
      </c>
      <c r="W273" s="2">
        <v>43866.452367511571</v>
      </c>
    </row>
    <row r="274" spans="1:23" x14ac:dyDescent="0.25">
      <c r="A274" t="s">
        <v>188</v>
      </c>
      <c r="B274" t="s">
        <v>189</v>
      </c>
      <c r="C274" t="s">
        <v>4</v>
      </c>
      <c r="D274">
        <v>2019</v>
      </c>
      <c r="E274">
        <v>11</v>
      </c>
      <c r="F274" t="s">
        <v>215</v>
      </c>
      <c r="G274" t="s">
        <v>328</v>
      </c>
      <c r="H274" t="s">
        <v>329</v>
      </c>
      <c r="I274" t="s">
        <v>222</v>
      </c>
      <c r="J274" t="s">
        <v>1925</v>
      </c>
      <c r="K274" t="s">
        <v>1926</v>
      </c>
      <c r="L274" t="s">
        <v>224</v>
      </c>
      <c r="O274">
        <v>110458.98</v>
      </c>
      <c r="P274" t="s">
        <v>187</v>
      </c>
      <c r="R274" t="s">
        <v>1795</v>
      </c>
      <c r="W274" s="2">
        <v>43866.452367511571</v>
      </c>
    </row>
    <row r="275" spans="1:23" x14ac:dyDescent="0.25">
      <c r="A275" t="s">
        <v>188</v>
      </c>
      <c r="B275" t="s">
        <v>189</v>
      </c>
      <c r="C275" t="s">
        <v>4</v>
      </c>
      <c r="D275">
        <v>2019</v>
      </c>
      <c r="E275">
        <v>11</v>
      </c>
      <c r="F275" t="s">
        <v>215</v>
      </c>
      <c r="G275" t="s">
        <v>250</v>
      </c>
      <c r="H275" t="s">
        <v>251</v>
      </c>
      <c r="I275" t="s">
        <v>222</v>
      </c>
      <c r="J275" t="s">
        <v>1757</v>
      </c>
      <c r="K275" t="s">
        <v>1967</v>
      </c>
      <c r="L275" t="s">
        <v>224</v>
      </c>
      <c r="O275">
        <v>417.48</v>
      </c>
      <c r="P275" t="s">
        <v>187</v>
      </c>
      <c r="R275" t="s">
        <v>1795</v>
      </c>
      <c r="W275" s="2">
        <v>43866.452367511571</v>
      </c>
    </row>
    <row r="276" spans="1:23" x14ac:dyDescent="0.25">
      <c r="A276" t="s">
        <v>188</v>
      </c>
      <c r="B276" t="s">
        <v>189</v>
      </c>
      <c r="C276" t="s">
        <v>4</v>
      </c>
      <c r="D276">
        <v>2019</v>
      </c>
      <c r="E276">
        <v>11</v>
      </c>
      <c r="F276" t="s">
        <v>215</v>
      </c>
      <c r="G276" t="s">
        <v>250</v>
      </c>
      <c r="H276" t="s">
        <v>251</v>
      </c>
      <c r="I276" t="s">
        <v>222</v>
      </c>
      <c r="J276" t="s">
        <v>1927</v>
      </c>
      <c r="K276" t="s">
        <v>1928</v>
      </c>
      <c r="L276" t="s">
        <v>224</v>
      </c>
      <c r="O276">
        <v>7103.71</v>
      </c>
      <c r="P276" t="s">
        <v>187</v>
      </c>
      <c r="R276" t="s">
        <v>1795</v>
      </c>
      <c r="W276" s="2">
        <v>43866.452367511571</v>
      </c>
    </row>
    <row r="277" spans="1:23" x14ac:dyDescent="0.25">
      <c r="A277" t="s">
        <v>188</v>
      </c>
      <c r="B277" t="s">
        <v>189</v>
      </c>
      <c r="C277" t="s">
        <v>4</v>
      </c>
      <c r="D277">
        <v>2019</v>
      </c>
      <c r="E277">
        <v>11</v>
      </c>
      <c r="F277" t="s">
        <v>215</v>
      </c>
      <c r="G277" t="s">
        <v>250</v>
      </c>
      <c r="H277" t="s">
        <v>251</v>
      </c>
      <c r="I277" t="s">
        <v>222</v>
      </c>
      <c r="J277" t="s">
        <v>1929</v>
      </c>
      <c r="K277" t="s">
        <v>1930</v>
      </c>
      <c r="L277" t="s">
        <v>224</v>
      </c>
      <c r="O277">
        <v>3660.77</v>
      </c>
      <c r="P277" t="s">
        <v>187</v>
      </c>
      <c r="R277" t="s">
        <v>1795</v>
      </c>
      <c r="W277" s="2">
        <v>43866.452367511571</v>
      </c>
    </row>
    <row r="278" spans="1:23" x14ac:dyDescent="0.25">
      <c r="A278" t="s">
        <v>188</v>
      </c>
      <c r="B278" t="s">
        <v>189</v>
      </c>
      <c r="C278" t="s">
        <v>4</v>
      </c>
      <c r="D278">
        <v>2019</v>
      </c>
      <c r="E278">
        <v>11</v>
      </c>
      <c r="F278" t="s">
        <v>215</v>
      </c>
      <c r="G278" t="s">
        <v>250</v>
      </c>
      <c r="H278" t="s">
        <v>251</v>
      </c>
      <c r="I278" t="s">
        <v>222</v>
      </c>
      <c r="J278" t="s">
        <v>1933</v>
      </c>
      <c r="K278" t="s">
        <v>1934</v>
      </c>
      <c r="L278" t="s">
        <v>224</v>
      </c>
      <c r="O278">
        <v>7333.94</v>
      </c>
      <c r="P278" t="s">
        <v>187</v>
      </c>
      <c r="R278" t="s">
        <v>1795</v>
      </c>
      <c r="W278" s="2">
        <v>43866.452367511571</v>
      </c>
    </row>
    <row r="279" spans="1:23" x14ac:dyDescent="0.25">
      <c r="A279" t="s">
        <v>188</v>
      </c>
      <c r="B279" t="s">
        <v>189</v>
      </c>
      <c r="C279" t="s">
        <v>4</v>
      </c>
      <c r="D279">
        <v>2019</v>
      </c>
      <c r="E279">
        <v>11</v>
      </c>
      <c r="F279" t="s">
        <v>215</v>
      </c>
      <c r="G279" t="s">
        <v>250</v>
      </c>
      <c r="H279" t="s">
        <v>251</v>
      </c>
      <c r="I279" t="s">
        <v>222</v>
      </c>
      <c r="J279" t="s">
        <v>1935</v>
      </c>
      <c r="K279" t="s">
        <v>1936</v>
      </c>
      <c r="L279" t="s">
        <v>224</v>
      </c>
      <c r="O279">
        <v>81.11</v>
      </c>
      <c r="P279" t="s">
        <v>187</v>
      </c>
      <c r="R279" t="s">
        <v>1795</v>
      </c>
      <c r="W279" s="2">
        <v>43866.452367511571</v>
      </c>
    </row>
    <row r="280" spans="1:23" x14ac:dyDescent="0.25">
      <c r="A280" t="s">
        <v>188</v>
      </c>
      <c r="B280" t="s">
        <v>189</v>
      </c>
      <c r="C280" t="s">
        <v>4</v>
      </c>
      <c r="D280">
        <v>2019</v>
      </c>
      <c r="E280">
        <v>11</v>
      </c>
      <c r="F280" t="s">
        <v>215</v>
      </c>
      <c r="G280" t="s">
        <v>250</v>
      </c>
      <c r="H280" t="s">
        <v>251</v>
      </c>
      <c r="I280" t="s">
        <v>222</v>
      </c>
      <c r="J280" t="s">
        <v>1937</v>
      </c>
      <c r="K280" t="s">
        <v>1938</v>
      </c>
      <c r="L280" t="s">
        <v>224</v>
      </c>
      <c r="O280">
        <v>128310.68</v>
      </c>
      <c r="P280" t="s">
        <v>187</v>
      </c>
      <c r="R280" t="s">
        <v>1795</v>
      </c>
      <c r="W280" s="2">
        <v>43866.452367511571</v>
      </c>
    </row>
    <row r="281" spans="1:23" x14ac:dyDescent="0.25">
      <c r="A281" t="s">
        <v>188</v>
      </c>
      <c r="B281" t="s">
        <v>189</v>
      </c>
      <c r="C281" t="s">
        <v>4</v>
      </c>
      <c r="D281">
        <v>2019</v>
      </c>
      <c r="E281">
        <v>11</v>
      </c>
      <c r="F281" t="s">
        <v>215</v>
      </c>
      <c r="G281" t="s">
        <v>250</v>
      </c>
      <c r="H281" t="s">
        <v>251</v>
      </c>
      <c r="I281" t="s">
        <v>222</v>
      </c>
      <c r="J281" t="s">
        <v>1939</v>
      </c>
      <c r="K281" t="s">
        <v>1940</v>
      </c>
      <c r="L281" t="s">
        <v>224</v>
      </c>
      <c r="O281">
        <v>71620.649999999994</v>
      </c>
      <c r="P281" t="s">
        <v>187</v>
      </c>
      <c r="R281" t="s">
        <v>1795</v>
      </c>
      <c r="W281" s="2">
        <v>43866.452367511571</v>
      </c>
    </row>
    <row r="282" spans="1:23" x14ac:dyDescent="0.25">
      <c r="A282" t="s">
        <v>188</v>
      </c>
      <c r="B282" t="s">
        <v>189</v>
      </c>
      <c r="C282" t="s">
        <v>4</v>
      </c>
      <c r="D282">
        <v>2019</v>
      </c>
      <c r="E282">
        <v>11</v>
      </c>
      <c r="F282" t="s">
        <v>215</v>
      </c>
      <c r="G282" t="s">
        <v>250</v>
      </c>
      <c r="H282" t="s">
        <v>251</v>
      </c>
      <c r="I282" t="s">
        <v>222</v>
      </c>
      <c r="J282" t="s">
        <v>1941</v>
      </c>
      <c r="K282" t="s">
        <v>1942</v>
      </c>
      <c r="L282" t="s">
        <v>224</v>
      </c>
      <c r="O282">
        <v>784.6</v>
      </c>
      <c r="P282" t="s">
        <v>187</v>
      </c>
      <c r="R282" t="s">
        <v>1795</v>
      </c>
      <c r="W282" s="2">
        <v>43866.452367511571</v>
      </c>
    </row>
    <row r="283" spans="1:23" x14ac:dyDescent="0.25">
      <c r="A283" t="s">
        <v>188</v>
      </c>
      <c r="B283" t="s">
        <v>189</v>
      </c>
      <c r="C283" t="s">
        <v>4</v>
      </c>
      <c r="D283">
        <v>2019</v>
      </c>
      <c r="E283">
        <v>11</v>
      </c>
      <c r="F283" t="s">
        <v>215</v>
      </c>
      <c r="G283" t="s">
        <v>250</v>
      </c>
      <c r="H283" t="s">
        <v>251</v>
      </c>
      <c r="I283" t="s">
        <v>222</v>
      </c>
      <c r="J283" t="s">
        <v>1943</v>
      </c>
      <c r="K283" t="s">
        <v>1944</v>
      </c>
      <c r="L283" t="s">
        <v>224</v>
      </c>
      <c r="O283">
        <v>8150.54</v>
      </c>
      <c r="P283" t="s">
        <v>187</v>
      </c>
      <c r="R283" t="s">
        <v>1795</v>
      </c>
      <c r="W283" s="2">
        <v>43866.452367511571</v>
      </c>
    </row>
    <row r="284" spans="1:23" x14ac:dyDescent="0.25">
      <c r="A284" t="s">
        <v>188</v>
      </c>
      <c r="B284" t="s">
        <v>189</v>
      </c>
      <c r="C284" t="s">
        <v>4</v>
      </c>
      <c r="D284">
        <v>2019</v>
      </c>
      <c r="E284">
        <v>11</v>
      </c>
      <c r="F284" t="s">
        <v>215</v>
      </c>
      <c r="G284" t="s">
        <v>250</v>
      </c>
      <c r="H284" t="s">
        <v>251</v>
      </c>
      <c r="I284" t="s">
        <v>222</v>
      </c>
      <c r="J284" t="s">
        <v>1945</v>
      </c>
      <c r="K284" t="s">
        <v>1946</v>
      </c>
      <c r="L284" t="s">
        <v>224</v>
      </c>
      <c r="O284">
        <v>3492.72</v>
      </c>
      <c r="P284" t="s">
        <v>187</v>
      </c>
      <c r="R284" t="s">
        <v>1795</v>
      </c>
      <c r="W284" s="2">
        <v>43866.452367511571</v>
      </c>
    </row>
    <row r="285" spans="1:23" x14ac:dyDescent="0.25">
      <c r="A285" t="s">
        <v>188</v>
      </c>
      <c r="B285" t="s">
        <v>189</v>
      </c>
      <c r="C285" t="s">
        <v>4</v>
      </c>
      <c r="D285">
        <v>2019</v>
      </c>
      <c r="E285">
        <v>11</v>
      </c>
      <c r="F285" t="s">
        <v>215</v>
      </c>
      <c r="G285" t="s">
        <v>250</v>
      </c>
      <c r="H285" t="s">
        <v>251</v>
      </c>
      <c r="I285" t="s">
        <v>222</v>
      </c>
      <c r="J285" t="s">
        <v>1947</v>
      </c>
      <c r="K285" t="s">
        <v>1948</v>
      </c>
      <c r="L285" t="s">
        <v>224</v>
      </c>
      <c r="O285">
        <v>8887.65</v>
      </c>
      <c r="P285" t="s">
        <v>187</v>
      </c>
      <c r="R285" t="s">
        <v>1795</v>
      </c>
      <c r="W285" s="2">
        <v>43866.452367511571</v>
      </c>
    </row>
    <row r="286" spans="1:23" x14ac:dyDescent="0.25">
      <c r="A286" t="s">
        <v>188</v>
      </c>
      <c r="B286" t="s">
        <v>189</v>
      </c>
      <c r="C286" t="s">
        <v>4</v>
      </c>
      <c r="D286">
        <v>2019</v>
      </c>
      <c r="E286">
        <v>11</v>
      </c>
      <c r="F286" t="s">
        <v>215</v>
      </c>
      <c r="G286" t="s">
        <v>250</v>
      </c>
      <c r="H286" t="s">
        <v>251</v>
      </c>
      <c r="I286" t="s">
        <v>222</v>
      </c>
      <c r="J286" t="s">
        <v>1949</v>
      </c>
      <c r="K286" t="s">
        <v>1950</v>
      </c>
      <c r="L286" t="s">
        <v>224</v>
      </c>
      <c r="O286">
        <v>12703.77</v>
      </c>
      <c r="P286" t="s">
        <v>187</v>
      </c>
      <c r="R286" t="s">
        <v>1795</v>
      </c>
      <c r="W286" s="2">
        <v>43866.452367511571</v>
      </c>
    </row>
    <row r="287" spans="1:23" x14ac:dyDescent="0.25">
      <c r="A287" t="s">
        <v>188</v>
      </c>
      <c r="B287" t="s">
        <v>189</v>
      </c>
      <c r="C287" t="s">
        <v>4</v>
      </c>
      <c r="D287">
        <v>2019</v>
      </c>
      <c r="E287">
        <v>11</v>
      </c>
      <c r="F287" t="s">
        <v>215</v>
      </c>
      <c r="G287" t="s">
        <v>250</v>
      </c>
      <c r="H287" t="s">
        <v>251</v>
      </c>
      <c r="I287" t="s">
        <v>222</v>
      </c>
      <c r="J287" t="s">
        <v>1951</v>
      </c>
      <c r="K287" t="s">
        <v>1952</v>
      </c>
      <c r="L287" t="s">
        <v>224</v>
      </c>
      <c r="O287">
        <v>1128.8800000000001</v>
      </c>
      <c r="P287" t="s">
        <v>187</v>
      </c>
      <c r="R287" t="s">
        <v>1795</v>
      </c>
      <c r="W287" s="2">
        <v>43866.452367511571</v>
      </c>
    </row>
    <row r="288" spans="1:23" x14ac:dyDescent="0.25">
      <c r="A288" t="s">
        <v>188</v>
      </c>
      <c r="B288" t="s">
        <v>189</v>
      </c>
      <c r="C288" t="s">
        <v>4</v>
      </c>
      <c r="D288">
        <v>2019</v>
      </c>
      <c r="E288">
        <v>11</v>
      </c>
      <c r="F288" t="s">
        <v>215</v>
      </c>
      <c r="G288" t="s">
        <v>250</v>
      </c>
      <c r="H288" t="s">
        <v>251</v>
      </c>
      <c r="I288" t="s">
        <v>222</v>
      </c>
      <c r="J288" t="s">
        <v>1953</v>
      </c>
      <c r="K288" t="s">
        <v>1954</v>
      </c>
      <c r="L288" t="s">
        <v>224</v>
      </c>
      <c r="O288">
        <v>1871.1</v>
      </c>
      <c r="P288" t="s">
        <v>187</v>
      </c>
      <c r="R288" t="s">
        <v>1795</v>
      </c>
      <c r="W288" s="2">
        <v>43866.452367511571</v>
      </c>
    </row>
    <row r="289" spans="1:23" x14ac:dyDescent="0.25">
      <c r="A289" t="s">
        <v>188</v>
      </c>
      <c r="B289" t="s">
        <v>189</v>
      </c>
      <c r="C289" t="s">
        <v>4</v>
      </c>
      <c r="D289">
        <v>2019</v>
      </c>
      <c r="E289">
        <v>11</v>
      </c>
      <c r="F289" t="s">
        <v>215</v>
      </c>
      <c r="G289" t="s">
        <v>403</v>
      </c>
      <c r="H289" t="s">
        <v>404</v>
      </c>
      <c r="I289" t="s">
        <v>222</v>
      </c>
      <c r="J289" t="s">
        <v>1970</v>
      </c>
      <c r="K289" t="s">
        <v>1971</v>
      </c>
      <c r="L289" t="s">
        <v>224</v>
      </c>
      <c r="O289">
        <v>70.62</v>
      </c>
      <c r="P289" t="s">
        <v>187</v>
      </c>
      <c r="R289" t="s">
        <v>1795</v>
      </c>
      <c r="W289" s="2">
        <v>43866.452367511571</v>
      </c>
    </row>
    <row r="290" spans="1:23" x14ac:dyDescent="0.25">
      <c r="A290" t="s">
        <v>188</v>
      </c>
      <c r="B290" t="s">
        <v>189</v>
      </c>
      <c r="C290" t="s">
        <v>4</v>
      </c>
      <c r="D290">
        <v>2019</v>
      </c>
      <c r="E290">
        <v>11</v>
      </c>
      <c r="F290" t="s">
        <v>215</v>
      </c>
      <c r="G290" t="s">
        <v>250</v>
      </c>
      <c r="H290" t="s">
        <v>251</v>
      </c>
      <c r="I290" t="s">
        <v>222</v>
      </c>
      <c r="J290" t="s">
        <v>1955</v>
      </c>
      <c r="K290" t="s">
        <v>1956</v>
      </c>
      <c r="L290" t="s">
        <v>224</v>
      </c>
      <c r="O290">
        <v>669.75</v>
      </c>
      <c r="P290" t="s">
        <v>187</v>
      </c>
      <c r="R290" t="s">
        <v>1795</v>
      </c>
      <c r="W290" s="2">
        <v>43866.452367511571</v>
      </c>
    </row>
    <row r="291" spans="1:23" x14ac:dyDescent="0.25">
      <c r="A291" t="s">
        <v>188</v>
      </c>
      <c r="B291" t="s">
        <v>189</v>
      </c>
      <c r="C291" t="s">
        <v>4</v>
      </c>
      <c r="D291">
        <v>2019</v>
      </c>
      <c r="E291">
        <v>11</v>
      </c>
      <c r="F291" t="s">
        <v>215</v>
      </c>
      <c r="G291" t="s">
        <v>405</v>
      </c>
      <c r="H291" t="s">
        <v>406</v>
      </c>
      <c r="I291" t="s">
        <v>222</v>
      </c>
      <c r="J291" t="s">
        <v>1972</v>
      </c>
      <c r="K291" t="s">
        <v>1973</v>
      </c>
      <c r="L291" t="s">
        <v>224</v>
      </c>
      <c r="O291">
        <v>471.9</v>
      </c>
      <c r="P291" t="s">
        <v>187</v>
      </c>
      <c r="R291" t="s">
        <v>1795</v>
      </c>
      <c r="W291" s="2">
        <v>43866.452367511571</v>
      </c>
    </row>
    <row r="292" spans="1:23" x14ac:dyDescent="0.25">
      <c r="A292" t="s">
        <v>188</v>
      </c>
      <c r="B292" t="s">
        <v>189</v>
      </c>
      <c r="C292" t="s">
        <v>4</v>
      </c>
      <c r="D292">
        <v>2019</v>
      </c>
      <c r="E292">
        <v>11</v>
      </c>
      <c r="F292" t="s">
        <v>215</v>
      </c>
      <c r="G292" t="s">
        <v>405</v>
      </c>
      <c r="H292" t="s">
        <v>406</v>
      </c>
      <c r="I292" t="s">
        <v>222</v>
      </c>
      <c r="J292" t="s">
        <v>1974</v>
      </c>
      <c r="K292" t="s">
        <v>1975</v>
      </c>
      <c r="L292" t="s">
        <v>224</v>
      </c>
      <c r="O292">
        <v>15460.44</v>
      </c>
      <c r="P292" t="s">
        <v>187</v>
      </c>
      <c r="R292" t="s">
        <v>1795</v>
      </c>
      <c r="W292" s="2">
        <v>43866.452367511571</v>
      </c>
    </row>
    <row r="293" spans="1:23" x14ac:dyDescent="0.25">
      <c r="A293" t="s">
        <v>188</v>
      </c>
      <c r="B293" t="s">
        <v>189</v>
      </c>
      <c r="C293" t="s">
        <v>4</v>
      </c>
      <c r="D293">
        <v>2019</v>
      </c>
      <c r="E293">
        <v>11</v>
      </c>
      <c r="F293" t="s">
        <v>215</v>
      </c>
      <c r="G293" t="s">
        <v>686</v>
      </c>
      <c r="H293" t="s">
        <v>654</v>
      </c>
      <c r="I293" t="s">
        <v>481</v>
      </c>
      <c r="J293" t="s">
        <v>1957</v>
      </c>
      <c r="K293" t="s">
        <v>1958</v>
      </c>
      <c r="L293" t="s">
        <v>224</v>
      </c>
      <c r="O293">
        <v>-1563443.14</v>
      </c>
      <c r="P293" t="s">
        <v>187</v>
      </c>
      <c r="R293" t="s">
        <v>1795</v>
      </c>
      <c r="W293" s="2">
        <v>43866.452367511571</v>
      </c>
    </row>
    <row r="294" spans="1:23" x14ac:dyDescent="0.25">
      <c r="A294" t="s">
        <v>188</v>
      </c>
      <c r="B294" t="s">
        <v>189</v>
      </c>
      <c r="C294" t="s">
        <v>4</v>
      </c>
      <c r="D294">
        <v>2019</v>
      </c>
      <c r="E294">
        <v>11</v>
      </c>
      <c r="F294" t="s">
        <v>215</v>
      </c>
      <c r="G294" t="s">
        <v>690</v>
      </c>
      <c r="H294" t="s">
        <v>660</v>
      </c>
      <c r="I294" t="s">
        <v>481</v>
      </c>
      <c r="J294" t="s">
        <v>1959</v>
      </c>
      <c r="K294" t="s">
        <v>1960</v>
      </c>
      <c r="L294" t="s">
        <v>224</v>
      </c>
      <c r="O294">
        <v>-110458.98</v>
      </c>
      <c r="P294" t="s">
        <v>187</v>
      </c>
      <c r="R294" t="s">
        <v>1795</v>
      </c>
      <c r="W294" s="2">
        <v>43866.452367511571</v>
      </c>
    </row>
    <row r="295" spans="1:23" x14ac:dyDescent="0.25">
      <c r="A295" t="s">
        <v>188</v>
      </c>
      <c r="B295" t="s">
        <v>189</v>
      </c>
      <c r="C295" t="s">
        <v>4</v>
      </c>
      <c r="D295">
        <v>2019</v>
      </c>
      <c r="E295">
        <v>11</v>
      </c>
      <c r="F295" t="s">
        <v>215</v>
      </c>
      <c r="G295" t="s">
        <v>1324</v>
      </c>
      <c r="H295" t="s">
        <v>1325</v>
      </c>
      <c r="I295" t="s">
        <v>481</v>
      </c>
      <c r="J295" t="s">
        <v>1620</v>
      </c>
      <c r="K295" t="s">
        <v>1879</v>
      </c>
      <c r="L295" t="s">
        <v>224</v>
      </c>
      <c r="O295">
        <v>26730</v>
      </c>
      <c r="P295" t="s">
        <v>187</v>
      </c>
      <c r="R295" t="s">
        <v>1795</v>
      </c>
      <c r="W295" s="2">
        <v>43866.452367511571</v>
      </c>
    </row>
    <row r="296" spans="1:23" x14ac:dyDescent="0.25">
      <c r="A296" t="s">
        <v>188</v>
      </c>
      <c r="B296" t="s">
        <v>189</v>
      </c>
      <c r="C296" t="s">
        <v>4</v>
      </c>
      <c r="D296">
        <v>2019</v>
      </c>
      <c r="E296">
        <v>11</v>
      </c>
      <c r="F296" t="s">
        <v>215</v>
      </c>
      <c r="G296" t="s">
        <v>1352</v>
      </c>
      <c r="H296" t="s">
        <v>1353</v>
      </c>
      <c r="I296" t="s">
        <v>481</v>
      </c>
      <c r="J296" t="s">
        <v>1895</v>
      </c>
      <c r="K296" t="s">
        <v>1896</v>
      </c>
      <c r="L296" t="s">
        <v>224</v>
      </c>
      <c r="O296">
        <v>-26730</v>
      </c>
      <c r="P296" t="s">
        <v>187</v>
      </c>
      <c r="R296" t="s">
        <v>1795</v>
      </c>
      <c r="W296" s="2">
        <v>43866.452367511571</v>
      </c>
    </row>
    <row r="297" spans="1:23" x14ac:dyDescent="0.25">
      <c r="A297" t="s">
        <v>188</v>
      </c>
      <c r="B297" t="s">
        <v>189</v>
      </c>
      <c r="C297" t="s">
        <v>4</v>
      </c>
      <c r="D297">
        <v>2019</v>
      </c>
      <c r="E297">
        <v>11</v>
      </c>
      <c r="F297" t="s">
        <v>215</v>
      </c>
      <c r="G297" t="s">
        <v>1570</v>
      </c>
      <c r="H297" t="s">
        <v>1571</v>
      </c>
      <c r="I297" t="s">
        <v>481</v>
      </c>
      <c r="J297" t="s">
        <v>1668</v>
      </c>
      <c r="K297" t="s">
        <v>1914</v>
      </c>
      <c r="L297" t="s">
        <v>224</v>
      </c>
      <c r="O297">
        <v>-465300</v>
      </c>
      <c r="P297" t="s">
        <v>187</v>
      </c>
      <c r="R297" t="s">
        <v>1795</v>
      </c>
      <c r="W297" s="2">
        <v>43866.452367511571</v>
      </c>
    </row>
    <row r="298" spans="1:23" x14ac:dyDescent="0.25">
      <c r="A298" t="s">
        <v>188</v>
      </c>
      <c r="B298" t="s">
        <v>189</v>
      </c>
      <c r="C298" t="s">
        <v>4</v>
      </c>
      <c r="D298">
        <v>2019</v>
      </c>
      <c r="E298">
        <v>11</v>
      </c>
      <c r="F298" t="s">
        <v>215</v>
      </c>
      <c r="G298" t="s">
        <v>1581</v>
      </c>
      <c r="H298" t="s">
        <v>1582</v>
      </c>
      <c r="I298" t="s">
        <v>481</v>
      </c>
      <c r="J298" t="s">
        <v>1908</v>
      </c>
      <c r="K298" t="s">
        <v>1909</v>
      </c>
      <c r="L298" t="s">
        <v>224</v>
      </c>
      <c r="O298">
        <v>465300</v>
      </c>
      <c r="P298" t="s">
        <v>187</v>
      </c>
      <c r="R298" t="s">
        <v>1795</v>
      </c>
      <c r="W298" s="2">
        <v>43866.452367511571</v>
      </c>
    </row>
    <row r="299" spans="1:23" x14ac:dyDescent="0.25">
      <c r="A299" t="s">
        <v>188</v>
      </c>
      <c r="B299" t="s">
        <v>189</v>
      </c>
      <c r="C299" t="s">
        <v>4</v>
      </c>
      <c r="D299">
        <v>2019</v>
      </c>
      <c r="E299">
        <v>11</v>
      </c>
      <c r="F299" t="s">
        <v>215</v>
      </c>
      <c r="G299" t="s">
        <v>1570</v>
      </c>
      <c r="H299" t="s">
        <v>1571</v>
      </c>
      <c r="I299" t="s">
        <v>481</v>
      </c>
      <c r="J299" t="s">
        <v>1668</v>
      </c>
      <c r="K299" t="s">
        <v>1914</v>
      </c>
      <c r="L299" t="s">
        <v>224</v>
      </c>
      <c r="O299">
        <v>103950</v>
      </c>
      <c r="P299" t="s">
        <v>187</v>
      </c>
      <c r="R299" t="s">
        <v>1795</v>
      </c>
      <c r="W299" s="2">
        <v>43866.452367511571</v>
      </c>
    </row>
    <row r="300" spans="1:23" x14ac:dyDescent="0.25">
      <c r="A300" t="s">
        <v>188</v>
      </c>
      <c r="B300" t="s">
        <v>189</v>
      </c>
      <c r="C300" t="s">
        <v>4</v>
      </c>
      <c r="D300">
        <v>2019</v>
      </c>
      <c r="E300">
        <v>11</v>
      </c>
      <c r="F300" t="s">
        <v>215</v>
      </c>
      <c r="G300" t="s">
        <v>1581</v>
      </c>
      <c r="H300" t="s">
        <v>1582</v>
      </c>
      <c r="I300" t="s">
        <v>481</v>
      </c>
      <c r="J300" t="s">
        <v>1908</v>
      </c>
      <c r="K300" t="s">
        <v>1909</v>
      </c>
      <c r="L300" t="s">
        <v>224</v>
      </c>
      <c r="O300">
        <v>-103950</v>
      </c>
      <c r="P300" t="s">
        <v>187</v>
      </c>
      <c r="R300" t="s">
        <v>1795</v>
      </c>
      <c r="W300" s="2">
        <v>43866.452367511571</v>
      </c>
    </row>
    <row r="301" spans="1:23" x14ac:dyDescent="0.25">
      <c r="A301" t="s">
        <v>188</v>
      </c>
      <c r="B301" t="s">
        <v>189</v>
      </c>
      <c r="C301" t="s">
        <v>4</v>
      </c>
      <c r="D301">
        <v>2019</v>
      </c>
      <c r="E301">
        <v>11</v>
      </c>
      <c r="F301" t="s">
        <v>215</v>
      </c>
      <c r="G301" t="s">
        <v>223</v>
      </c>
      <c r="H301" t="s">
        <v>248</v>
      </c>
      <c r="I301" t="s">
        <v>222</v>
      </c>
      <c r="L301" t="s">
        <v>224</v>
      </c>
      <c r="O301">
        <v>-290995.3</v>
      </c>
      <c r="P301" t="s">
        <v>187</v>
      </c>
      <c r="R301" t="s">
        <v>1795</v>
      </c>
      <c r="W301" s="2">
        <v>43866.452367511571</v>
      </c>
    </row>
    <row r="302" spans="1:23" x14ac:dyDescent="0.25">
      <c r="A302" t="s">
        <v>188</v>
      </c>
      <c r="B302" t="s">
        <v>189</v>
      </c>
      <c r="C302" t="s">
        <v>4</v>
      </c>
      <c r="D302">
        <v>2019</v>
      </c>
      <c r="E302">
        <v>11</v>
      </c>
      <c r="F302" t="s">
        <v>215</v>
      </c>
      <c r="G302" t="s">
        <v>252</v>
      </c>
      <c r="H302" t="s">
        <v>259</v>
      </c>
      <c r="I302" t="s">
        <v>222</v>
      </c>
      <c r="L302" t="s">
        <v>224</v>
      </c>
      <c r="O302">
        <v>255799.87</v>
      </c>
      <c r="P302" t="s">
        <v>187</v>
      </c>
      <c r="R302" t="s">
        <v>1795</v>
      </c>
      <c r="W302" s="2">
        <v>43866.452367511571</v>
      </c>
    </row>
    <row r="303" spans="1:23" x14ac:dyDescent="0.25">
      <c r="A303" t="s">
        <v>188</v>
      </c>
      <c r="B303" t="s">
        <v>189</v>
      </c>
      <c r="C303" t="s">
        <v>4</v>
      </c>
      <c r="D303">
        <v>2019</v>
      </c>
      <c r="E303">
        <v>11</v>
      </c>
      <c r="F303" t="s">
        <v>215</v>
      </c>
      <c r="G303" t="s">
        <v>249</v>
      </c>
      <c r="H303" t="s">
        <v>260</v>
      </c>
      <c r="I303" t="s">
        <v>222</v>
      </c>
      <c r="L303" t="s">
        <v>224</v>
      </c>
      <c r="O303">
        <v>-35195.43</v>
      </c>
      <c r="P303" t="s">
        <v>187</v>
      </c>
      <c r="R303" t="s">
        <v>1795</v>
      </c>
      <c r="W303" s="2">
        <v>43866.452367511571</v>
      </c>
    </row>
    <row r="304" spans="1:23" x14ac:dyDescent="0.25">
      <c r="A304" t="s">
        <v>188</v>
      </c>
      <c r="B304" t="s">
        <v>189</v>
      </c>
      <c r="C304" t="s">
        <v>4</v>
      </c>
      <c r="D304">
        <v>2019</v>
      </c>
      <c r="E304">
        <v>11</v>
      </c>
      <c r="F304" t="s">
        <v>215</v>
      </c>
      <c r="G304" t="s">
        <v>261</v>
      </c>
      <c r="H304" t="s">
        <v>266</v>
      </c>
      <c r="I304" t="s">
        <v>222</v>
      </c>
      <c r="L304" t="s">
        <v>224</v>
      </c>
      <c r="O304">
        <v>-35195.43</v>
      </c>
      <c r="P304" t="s">
        <v>187</v>
      </c>
      <c r="R304" t="s">
        <v>1795</v>
      </c>
      <c r="W304" s="2">
        <v>43866.452367511571</v>
      </c>
    </row>
    <row r="305" spans="1:23" x14ac:dyDescent="0.25">
      <c r="A305" t="s">
        <v>188</v>
      </c>
      <c r="B305" t="s">
        <v>189</v>
      </c>
      <c r="C305" t="s">
        <v>4</v>
      </c>
      <c r="D305">
        <v>2019</v>
      </c>
      <c r="E305">
        <v>11</v>
      </c>
      <c r="F305" t="s">
        <v>215</v>
      </c>
      <c r="G305" t="s">
        <v>267</v>
      </c>
      <c r="H305" t="s">
        <v>312</v>
      </c>
      <c r="I305" t="s">
        <v>222</v>
      </c>
      <c r="L305" t="s">
        <v>224</v>
      </c>
      <c r="O305">
        <v>-35195.43</v>
      </c>
      <c r="P305" t="s">
        <v>187</v>
      </c>
      <c r="R305" t="s">
        <v>1795</v>
      </c>
      <c r="W305" s="2">
        <v>43866.452367511571</v>
      </c>
    </row>
    <row r="306" spans="1:23" x14ac:dyDescent="0.25">
      <c r="A306" t="s">
        <v>188</v>
      </c>
      <c r="B306" t="s">
        <v>189</v>
      </c>
      <c r="C306" t="s">
        <v>4</v>
      </c>
      <c r="D306">
        <v>2019</v>
      </c>
      <c r="E306">
        <v>11</v>
      </c>
      <c r="F306" t="s">
        <v>215</v>
      </c>
      <c r="G306" t="s">
        <v>327</v>
      </c>
      <c r="H306" t="s">
        <v>334</v>
      </c>
      <c r="I306" t="s">
        <v>222</v>
      </c>
      <c r="L306" t="s">
        <v>224</v>
      </c>
      <c r="O306">
        <v>110458.98</v>
      </c>
      <c r="P306" t="s">
        <v>187</v>
      </c>
      <c r="R306" t="s">
        <v>1795</v>
      </c>
      <c r="W306" s="2">
        <v>43866.452367511571</v>
      </c>
    </row>
    <row r="307" spans="1:23" x14ac:dyDescent="0.25">
      <c r="A307" t="s">
        <v>188</v>
      </c>
      <c r="B307" t="s">
        <v>189</v>
      </c>
      <c r="C307" t="s">
        <v>4</v>
      </c>
      <c r="D307">
        <v>2019</v>
      </c>
      <c r="E307">
        <v>11</v>
      </c>
      <c r="F307" t="s">
        <v>215</v>
      </c>
      <c r="G307" t="s">
        <v>324</v>
      </c>
      <c r="H307" t="s">
        <v>335</v>
      </c>
      <c r="I307" t="s">
        <v>222</v>
      </c>
      <c r="L307" t="s">
        <v>224</v>
      </c>
      <c r="O307">
        <v>110458.98</v>
      </c>
      <c r="P307" t="s">
        <v>187</v>
      </c>
      <c r="R307" t="s">
        <v>1795</v>
      </c>
      <c r="W307" s="2">
        <v>43866.452367511571</v>
      </c>
    </row>
    <row r="308" spans="1:23" x14ac:dyDescent="0.25">
      <c r="A308" t="s">
        <v>188</v>
      </c>
      <c r="B308" t="s">
        <v>189</v>
      </c>
      <c r="C308" t="s">
        <v>4</v>
      </c>
      <c r="D308">
        <v>2019</v>
      </c>
      <c r="E308">
        <v>11</v>
      </c>
      <c r="F308" t="s">
        <v>215</v>
      </c>
      <c r="G308" t="s">
        <v>336</v>
      </c>
      <c r="H308" t="s">
        <v>347</v>
      </c>
      <c r="I308" t="s">
        <v>222</v>
      </c>
      <c r="L308" t="s">
        <v>224</v>
      </c>
      <c r="O308">
        <v>110458.98</v>
      </c>
      <c r="P308" t="s">
        <v>187</v>
      </c>
      <c r="R308" t="s">
        <v>1795</v>
      </c>
      <c r="W308" s="2">
        <v>43866.452367511571</v>
      </c>
    </row>
    <row r="309" spans="1:23" x14ac:dyDescent="0.25">
      <c r="A309" t="s">
        <v>188</v>
      </c>
      <c r="B309" t="s">
        <v>189</v>
      </c>
      <c r="C309" t="s">
        <v>4</v>
      </c>
      <c r="D309">
        <v>2019</v>
      </c>
      <c r="E309">
        <v>11</v>
      </c>
      <c r="F309" t="s">
        <v>215</v>
      </c>
      <c r="G309" t="s">
        <v>313</v>
      </c>
      <c r="H309" t="s">
        <v>348</v>
      </c>
      <c r="I309" t="s">
        <v>222</v>
      </c>
      <c r="L309" t="s">
        <v>224</v>
      </c>
      <c r="O309">
        <v>75263.55</v>
      </c>
      <c r="P309" t="s">
        <v>187</v>
      </c>
      <c r="R309" t="s">
        <v>1795</v>
      </c>
      <c r="W309" s="2">
        <v>43866.452367511571</v>
      </c>
    </row>
    <row r="310" spans="1:23" x14ac:dyDescent="0.25">
      <c r="A310" t="s">
        <v>188</v>
      </c>
      <c r="B310" t="s">
        <v>189</v>
      </c>
      <c r="C310" t="s">
        <v>4</v>
      </c>
      <c r="D310">
        <v>2019</v>
      </c>
      <c r="E310">
        <v>11</v>
      </c>
      <c r="F310" t="s">
        <v>215</v>
      </c>
      <c r="G310" t="s">
        <v>349</v>
      </c>
      <c r="H310" t="s">
        <v>356</v>
      </c>
      <c r="I310" t="s">
        <v>222</v>
      </c>
      <c r="L310" t="s">
        <v>224</v>
      </c>
      <c r="O310">
        <v>75263.55</v>
      </c>
      <c r="P310" t="s">
        <v>187</v>
      </c>
      <c r="R310" t="s">
        <v>1795</v>
      </c>
      <c r="W310" s="2">
        <v>43866.452367511571</v>
      </c>
    </row>
    <row r="311" spans="1:23" x14ac:dyDescent="0.25">
      <c r="A311" t="s">
        <v>188</v>
      </c>
      <c r="B311" t="s">
        <v>189</v>
      </c>
      <c r="C311" t="s">
        <v>4</v>
      </c>
      <c r="D311">
        <v>2019</v>
      </c>
      <c r="E311">
        <v>11</v>
      </c>
      <c r="F311" t="s">
        <v>215</v>
      </c>
      <c r="G311" t="s">
        <v>394</v>
      </c>
      <c r="H311" t="s">
        <v>407</v>
      </c>
      <c r="I311" t="s">
        <v>222</v>
      </c>
      <c r="L311" t="s">
        <v>224</v>
      </c>
      <c r="O311">
        <v>16002.96</v>
      </c>
      <c r="P311" t="s">
        <v>187</v>
      </c>
      <c r="R311" t="s">
        <v>1795</v>
      </c>
      <c r="W311" s="2">
        <v>43866.452367511571</v>
      </c>
    </row>
    <row r="312" spans="1:23" x14ac:dyDescent="0.25">
      <c r="A312" t="s">
        <v>188</v>
      </c>
      <c r="B312" t="s">
        <v>189</v>
      </c>
      <c r="C312" t="s">
        <v>4</v>
      </c>
      <c r="D312">
        <v>2019</v>
      </c>
      <c r="E312">
        <v>11</v>
      </c>
      <c r="F312" t="s">
        <v>215</v>
      </c>
      <c r="G312" t="s">
        <v>391</v>
      </c>
      <c r="H312" t="s">
        <v>408</v>
      </c>
      <c r="I312" t="s">
        <v>222</v>
      </c>
      <c r="L312" t="s">
        <v>224</v>
      </c>
      <c r="O312">
        <v>16002.96</v>
      </c>
      <c r="P312" t="s">
        <v>187</v>
      </c>
      <c r="R312" t="s">
        <v>1795</v>
      </c>
      <c r="W312" s="2">
        <v>43866.452367511571</v>
      </c>
    </row>
    <row r="313" spans="1:23" x14ac:dyDescent="0.25">
      <c r="A313" t="s">
        <v>188</v>
      </c>
      <c r="B313" t="s">
        <v>189</v>
      </c>
      <c r="C313" t="s">
        <v>4</v>
      </c>
      <c r="D313">
        <v>2019</v>
      </c>
      <c r="E313">
        <v>11</v>
      </c>
      <c r="F313" t="s">
        <v>215</v>
      </c>
      <c r="G313" t="s">
        <v>357</v>
      </c>
      <c r="H313" t="s">
        <v>409</v>
      </c>
      <c r="I313" t="s">
        <v>222</v>
      </c>
      <c r="L313" t="s">
        <v>224</v>
      </c>
      <c r="O313">
        <v>91266.51</v>
      </c>
      <c r="P313" t="s">
        <v>187</v>
      </c>
      <c r="R313" t="s">
        <v>1795</v>
      </c>
      <c r="W313" s="2">
        <v>43866.452367511571</v>
      </c>
    </row>
    <row r="314" spans="1:23" x14ac:dyDescent="0.25">
      <c r="A314" t="s">
        <v>188</v>
      </c>
      <c r="B314" t="s">
        <v>189</v>
      </c>
      <c r="C314" t="s">
        <v>4</v>
      </c>
      <c r="D314">
        <v>2019</v>
      </c>
      <c r="E314">
        <v>11</v>
      </c>
      <c r="F314" t="s">
        <v>215</v>
      </c>
      <c r="G314" t="s">
        <v>410</v>
      </c>
      <c r="H314" t="s">
        <v>427</v>
      </c>
      <c r="I314" t="s">
        <v>222</v>
      </c>
      <c r="L314" t="s">
        <v>224</v>
      </c>
      <c r="O314">
        <v>91266.51</v>
      </c>
      <c r="P314" t="s">
        <v>187</v>
      </c>
      <c r="R314" t="s">
        <v>1795</v>
      </c>
      <c r="W314" s="2">
        <v>43866.452367511571</v>
      </c>
    </row>
    <row r="315" spans="1:23" x14ac:dyDescent="0.25">
      <c r="A315" t="s">
        <v>188</v>
      </c>
      <c r="B315" t="s">
        <v>189</v>
      </c>
      <c r="C315" t="s">
        <v>4</v>
      </c>
      <c r="D315">
        <v>2019</v>
      </c>
      <c r="E315">
        <v>11</v>
      </c>
      <c r="F315" t="s">
        <v>215</v>
      </c>
      <c r="G315" t="s">
        <v>428</v>
      </c>
      <c r="H315" t="s">
        <v>437</v>
      </c>
      <c r="I315" t="s">
        <v>222</v>
      </c>
      <c r="L315" t="s">
        <v>224</v>
      </c>
      <c r="O315">
        <v>91266.51</v>
      </c>
      <c r="P315" t="s">
        <v>187</v>
      </c>
      <c r="R315" t="s">
        <v>1795</v>
      </c>
      <c r="W315" s="2">
        <v>43866.452367511571</v>
      </c>
    </row>
    <row r="316" spans="1:23" x14ac:dyDescent="0.25">
      <c r="A316" t="s">
        <v>188</v>
      </c>
      <c r="B316" t="s">
        <v>189</v>
      </c>
      <c r="C316" t="s">
        <v>4</v>
      </c>
      <c r="D316">
        <v>2019</v>
      </c>
      <c r="E316">
        <v>11</v>
      </c>
      <c r="F316" t="s">
        <v>215</v>
      </c>
      <c r="G316" t="s">
        <v>438</v>
      </c>
      <c r="H316" t="s">
        <v>463</v>
      </c>
      <c r="I316" t="s">
        <v>222</v>
      </c>
      <c r="L316" t="s">
        <v>224</v>
      </c>
      <c r="O316">
        <v>91266.51</v>
      </c>
      <c r="P316" t="s">
        <v>187</v>
      </c>
      <c r="R316" t="s">
        <v>1795</v>
      </c>
      <c r="W316" s="2">
        <v>43866.452367511571</v>
      </c>
    </row>
    <row r="317" spans="1:23" x14ac:dyDescent="0.25">
      <c r="A317" t="s">
        <v>188</v>
      </c>
      <c r="B317" t="s">
        <v>189</v>
      </c>
      <c r="C317" t="s">
        <v>4</v>
      </c>
      <c r="D317">
        <v>2019</v>
      </c>
      <c r="E317">
        <v>11</v>
      </c>
      <c r="F317" t="s">
        <v>215</v>
      </c>
      <c r="G317" t="s">
        <v>677</v>
      </c>
      <c r="H317" t="s">
        <v>684</v>
      </c>
      <c r="I317" t="s">
        <v>481</v>
      </c>
      <c r="L317" t="s">
        <v>224</v>
      </c>
      <c r="O317">
        <v>3150067.17</v>
      </c>
      <c r="P317" t="s">
        <v>187</v>
      </c>
      <c r="R317" t="s">
        <v>1795</v>
      </c>
      <c r="W317" s="2">
        <v>43866.452367511571</v>
      </c>
    </row>
    <row r="318" spans="1:23" x14ac:dyDescent="0.25">
      <c r="A318" t="s">
        <v>188</v>
      </c>
      <c r="B318" t="s">
        <v>189</v>
      </c>
      <c r="C318" t="s">
        <v>4</v>
      </c>
      <c r="D318">
        <v>2019</v>
      </c>
      <c r="E318">
        <v>11</v>
      </c>
      <c r="F318" t="s">
        <v>215</v>
      </c>
      <c r="G318" t="s">
        <v>687</v>
      </c>
      <c r="H318" t="s">
        <v>693</v>
      </c>
      <c r="I318" t="s">
        <v>481</v>
      </c>
      <c r="L318" t="s">
        <v>224</v>
      </c>
      <c r="O318">
        <v>-1673902.12</v>
      </c>
      <c r="P318" t="s">
        <v>187</v>
      </c>
      <c r="R318" t="s">
        <v>1795</v>
      </c>
      <c r="W318" s="2">
        <v>43866.452367511571</v>
      </c>
    </row>
    <row r="319" spans="1:23" x14ac:dyDescent="0.25">
      <c r="A319" t="s">
        <v>188</v>
      </c>
      <c r="B319" t="s">
        <v>189</v>
      </c>
      <c r="C319" t="s">
        <v>4</v>
      </c>
      <c r="D319">
        <v>2019</v>
      </c>
      <c r="E319">
        <v>11</v>
      </c>
      <c r="F319" t="s">
        <v>215</v>
      </c>
      <c r="G319" t="s">
        <v>685</v>
      </c>
      <c r="H319" t="s">
        <v>329</v>
      </c>
      <c r="I319" t="s">
        <v>481</v>
      </c>
      <c r="L319" t="s">
        <v>224</v>
      </c>
      <c r="O319">
        <v>1476165.05</v>
      </c>
      <c r="P319" t="s">
        <v>187</v>
      </c>
      <c r="R319" t="s">
        <v>1795</v>
      </c>
      <c r="W319" s="2">
        <v>43866.452367511571</v>
      </c>
    </row>
    <row r="320" spans="1:23" x14ac:dyDescent="0.25">
      <c r="A320" t="s">
        <v>188</v>
      </c>
      <c r="B320" t="s">
        <v>189</v>
      </c>
      <c r="C320" t="s">
        <v>4</v>
      </c>
      <c r="D320">
        <v>2019</v>
      </c>
      <c r="E320">
        <v>11</v>
      </c>
      <c r="F320" t="s">
        <v>215</v>
      </c>
      <c r="G320" t="s">
        <v>675</v>
      </c>
      <c r="H320" t="s">
        <v>809</v>
      </c>
      <c r="I320" t="s">
        <v>481</v>
      </c>
      <c r="L320" t="s">
        <v>224</v>
      </c>
      <c r="O320">
        <v>1476165.05</v>
      </c>
      <c r="P320" t="s">
        <v>187</v>
      </c>
      <c r="R320" t="s">
        <v>1795</v>
      </c>
      <c r="W320" s="2">
        <v>43866.452367511571</v>
      </c>
    </row>
    <row r="321" spans="1:23" x14ac:dyDescent="0.25">
      <c r="A321" t="s">
        <v>188</v>
      </c>
      <c r="B321" t="s">
        <v>189</v>
      </c>
      <c r="C321" t="s">
        <v>4</v>
      </c>
      <c r="D321">
        <v>2019</v>
      </c>
      <c r="E321">
        <v>11</v>
      </c>
      <c r="F321" t="s">
        <v>215</v>
      </c>
      <c r="G321" t="s">
        <v>1052</v>
      </c>
      <c r="H321" t="s">
        <v>1051</v>
      </c>
      <c r="I321" t="s">
        <v>481</v>
      </c>
      <c r="L321" t="s">
        <v>224</v>
      </c>
      <c r="O321">
        <v>5476.71</v>
      </c>
      <c r="P321" t="s">
        <v>187</v>
      </c>
      <c r="R321" t="s">
        <v>1795</v>
      </c>
      <c r="W321" s="2">
        <v>43866.452367511571</v>
      </c>
    </row>
    <row r="322" spans="1:23" x14ac:dyDescent="0.25">
      <c r="A322" t="s">
        <v>188</v>
      </c>
      <c r="B322" t="s">
        <v>189</v>
      </c>
      <c r="C322" t="s">
        <v>4</v>
      </c>
      <c r="D322">
        <v>2019</v>
      </c>
      <c r="E322">
        <v>11</v>
      </c>
      <c r="F322" t="s">
        <v>215</v>
      </c>
      <c r="G322" t="s">
        <v>642</v>
      </c>
      <c r="H322" t="s">
        <v>1317</v>
      </c>
      <c r="I322" t="s">
        <v>481</v>
      </c>
      <c r="L322" t="s">
        <v>224</v>
      </c>
      <c r="O322">
        <v>1481641.76</v>
      </c>
      <c r="P322" t="s">
        <v>187</v>
      </c>
      <c r="R322" t="s">
        <v>1795</v>
      </c>
      <c r="W322" s="2">
        <v>43866.452367511571</v>
      </c>
    </row>
    <row r="323" spans="1:23" x14ac:dyDescent="0.25">
      <c r="A323" t="s">
        <v>188</v>
      </c>
      <c r="B323" t="s">
        <v>189</v>
      </c>
      <c r="C323" t="s">
        <v>4</v>
      </c>
      <c r="D323">
        <v>2019</v>
      </c>
      <c r="E323">
        <v>11</v>
      </c>
      <c r="F323" t="s">
        <v>215</v>
      </c>
      <c r="G323" t="s">
        <v>1321</v>
      </c>
      <c r="H323" t="s">
        <v>1328</v>
      </c>
      <c r="I323" t="s">
        <v>481</v>
      </c>
      <c r="L323" t="s">
        <v>224</v>
      </c>
      <c r="O323">
        <v>26730</v>
      </c>
      <c r="P323" t="s">
        <v>187</v>
      </c>
      <c r="R323" t="s">
        <v>1795</v>
      </c>
      <c r="W323" s="2">
        <v>43866.452367511571</v>
      </c>
    </row>
    <row r="324" spans="1:23" x14ac:dyDescent="0.25">
      <c r="A324" t="s">
        <v>188</v>
      </c>
      <c r="B324" t="s">
        <v>189</v>
      </c>
      <c r="C324" t="s">
        <v>4</v>
      </c>
      <c r="D324">
        <v>2019</v>
      </c>
      <c r="E324">
        <v>11</v>
      </c>
      <c r="F324" t="s">
        <v>215</v>
      </c>
      <c r="G324" t="s">
        <v>1333</v>
      </c>
      <c r="H324" t="s">
        <v>1336</v>
      </c>
      <c r="I324" t="s">
        <v>481</v>
      </c>
      <c r="L324" t="s">
        <v>224</v>
      </c>
      <c r="O324">
        <v>61987.19</v>
      </c>
      <c r="P324" t="s">
        <v>187</v>
      </c>
      <c r="R324" t="s">
        <v>1795</v>
      </c>
      <c r="W324" s="2">
        <v>43866.452367511571</v>
      </c>
    </row>
    <row r="325" spans="1:23" x14ac:dyDescent="0.25">
      <c r="A325" t="s">
        <v>188</v>
      </c>
      <c r="B325" t="s">
        <v>189</v>
      </c>
      <c r="C325" t="s">
        <v>4</v>
      </c>
      <c r="D325">
        <v>2019</v>
      </c>
      <c r="E325">
        <v>11</v>
      </c>
      <c r="F325" t="s">
        <v>215</v>
      </c>
      <c r="G325" t="s">
        <v>1337</v>
      </c>
      <c r="H325" t="s">
        <v>1348</v>
      </c>
      <c r="I325" t="s">
        <v>481</v>
      </c>
      <c r="L325" t="s">
        <v>224</v>
      </c>
      <c r="O325">
        <v>74447.92</v>
      </c>
      <c r="P325" t="s">
        <v>187</v>
      </c>
      <c r="R325" t="s">
        <v>1795</v>
      </c>
      <c r="W325" s="2">
        <v>43866.452367511571</v>
      </c>
    </row>
    <row r="326" spans="1:23" x14ac:dyDescent="0.25">
      <c r="A326" t="s">
        <v>188</v>
      </c>
      <c r="B326" t="s">
        <v>189</v>
      </c>
      <c r="C326" t="s">
        <v>4</v>
      </c>
      <c r="D326">
        <v>2019</v>
      </c>
      <c r="E326">
        <v>11</v>
      </c>
      <c r="F326" t="s">
        <v>215</v>
      </c>
      <c r="G326" t="s">
        <v>1354</v>
      </c>
      <c r="H326" t="s">
        <v>1357</v>
      </c>
      <c r="I326" t="s">
        <v>481</v>
      </c>
      <c r="L326" t="s">
        <v>224</v>
      </c>
      <c r="O326">
        <v>62411.64</v>
      </c>
      <c r="P326" t="s">
        <v>187</v>
      </c>
      <c r="R326" t="s">
        <v>1795</v>
      </c>
      <c r="W326" s="2">
        <v>43866.452367511571</v>
      </c>
    </row>
    <row r="327" spans="1:23" x14ac:dyDescent="0.25">
      <c r="A327" t="s">
        <v>188</v>
      </c>
      <c r="B327" t="s">
        <v>189</v>
      </c>
      <c r="C327" t="s">
        <v>4</v>
      </c>
      <c r="D327">
        <v>2019</v>
      </c>
      <c r="E327">
        <v>11</v>
      </c>
      <c r="F327" t="s">
        <v>215</v>
      </c>
      <c r="G327" t="s">
        <v>1329</v>
      </c>
      <c r="H327" t="s">
        <v>1364</v>
      </c>
      <c r="I327" t="s">
        <v>481</v>
      </c>
      <c r="L327" t="s">
        <v>224</v>
      </c>
      <c r="O327">
        <v>163589.56</v>
      </c>
      <c r="P327" t="s">
        <v>187</v>
      </c>
      <c r="R327" t="s">
        <v>1795</v>
      </c>
      <c r="W327" s="2">
        <v>43866.452367511571</v>
      </c>
    </row>
    <row r="328" spans="1:23" x14ac:dyDescent="0.25">
      <c r="A328" t="s">
        <v>188</v>
      </c>
      <c r="B328" t="s">
        <v>189</v>
      </c>
      <c r="C328" t="s">
        <v>4</v>
      </c>
      <c r="D328">
        <v>2019</v>
      </c>
      <c r="E328">
        <v>11</v>
      </c>
      <c r="F328" t="s">
        <v>215</v>
      </c>
      <c r="G328" t="s">
        <v>1318</v>
      </c>
      <c r="H328" t="s">
        <v>1365</v>
      </c>
      <c r="I328" t="s">
        <v>481</v>
      </c>
      <c r="L328" t="s">
        <v>224</v>
      </c>
      <c r="O328">
        <v>1645231.32</v>
      </c>
      <c r="P328" t="s">
        <v>187</v>
      </c>
      <c r="R328" t="s">
        <v>1795</v>
      </c>
      <c r="W328" s="2">
        <v>43866.452367511571</v>
      </c>
    </row>
    <row r="329" spans="1:23" x14ac:dyDescent="0.25">
      <c r="A329" t="s">
        <v>188</v>
      </c>
      <c r="B329" t="s">
        <v>189</v>
      </c>
      <c r="C329" t="s">
        <v>4</v>
      </c>
      <c r="D329">
        <v>2019</v>
      </c>
      <c r="E329">
        <v>11</v>
      </c>
      <c r="F329" t="s">
        <v>215</v>
      </c>
      <c r="G329" t="s">
        <v>1369</v>
      </c>
      <c r="H329" t="s">
        <v>1375</v>
      </c>
      <c r="I329" t="s">
        <v>481</v>
      </c>
      <c r="L329" t="s">
        <v>224</v>
      </c>
      <c r="O329">
        <v>-89100</v>
      </c>
      <c r="P329" t="s">
        <v>187</v>
      </c>
      <c r="R329" t="s">
        <v>1795</v>
      </c>
      <c r="W329" s="2">
        <v>43866.452367511571</v>
      </c>
    </row>
    <row r="330" spans="1:23" x14ac:dyDescent="0.25">
      <c r="A330" t="s">
        <v>188</v>
      </c>
      <c r="B330" t="s">
        <v>189</v>
      </c>
      <c r="C330" t="s">
        <v>4</v>
      </c>
      <c r="D330">
        <v>2019</v>
      </c>
      <c r="E330">
        <v>11</v>
      </c>
      <c r="F330" t="s">
        <v>215</v>
      </c>
      <c r="G330" t="s">
        <v>1421</v>
      </c>
      <c r="H330" t="s">
        <v>1429</v>
      </c>
      <c r="I330" t="s">
        <v>481</v>
      </c>
      <c r="L330" t="s">
        <v>224</v>
      </c>
      <c r="O330">
        <v>-11349.59</v>
      </c>
      <c r="P330" t="s">
        <v>187</v>
      </c>
      <c r="R330" t="s">
        <v>1795</v>
      </c>
      <c r="W330" s="2">
        <v>43866.452367511571</v>
      </c>
    </row>
    <row r="331" spans="1:23" x14ac:dyDescent="0.25">
      <c r="A331" t="s">
        <v>188</v>
      </c>
      <c r="B331" t="s">
        <v>189</v>
      </c>
      <c r="C331" t="s">
        <v>4</v>
      </c>
      <c r="D331">
        <v>2019</v>
      </c>
      <c r="E331">
        <v>11</v>
      </c>
      <c r="F331" t="s">
        <v>215</v>
      </c>
      <c r="G331" t="s">
        <v>1407</v>
      </c>
      <c r="H331" t="s">
        <v>1442</v>
      </c>
      <c r="I331" t="s">
        <v>481</v>
      </c>
      <c r="L331" t="s">
        <v>224</v>
      </c>
      <c r="O331">
        <v>-11349.59</v>
      </c>
      <c r="P331" t="s">
        <v>187</v>
      </c>
      <c r="R331" t="s">
        <v>1795</v>
      </c>
      <c r="W331" s="2">
        <v>43866.452367511571</v>
      </c>
    </row>
    <row r="332" spans="1:23" x14ac:dyDescent="0.25">
      <c r="A332" t="s">
        <v>188</v>
      </c>
      <c r="B332" t="s">
        <v>189</v>
      </c>
      <c r="C332" t="s">
        <v>4</v>
      </c>
      <c r="D332">
        <v>2019</v>
      </c>
      <c r="E332">
        <v>11</v>
      </c>
      <c r="F332" t="s">
        <v>215</v>
      </c>
      <c r="G332" t="s">
        <v>1445</v>
      </c>
      <c r="H332" t="s">
        <v>466</v>
      </c>
      <c r="I332" t="s">
        <v>481</v>
      </c>
      <c r="L332" t="s">
        <v>224</v>
      </c>
      <c r="O332">
        <v>-1746046.9</v>
      </c>
      <c r="P332" t="s">
        <v>187</v>
      </c>
      <c r="R332" t="s">
        <v>1795</v>
      </c>
      <c r="W332" s="2">
        <v>43866.452367511571</v>
      </c>
    </row>
    <row r="333" spans="1:23" x14ac:dyDescent="0.25">
      <c r="A333" t="s">
        <v>188</v>
      </c>
      <c r="B333" t="s">
        <v>189</v>
      </c>
      <c r="C333" t="s">
        <v>4</v>
      </c>
      <c r="D333">
        <v>2019</v>
      </c>
      <c r="E333">
        <v>11</v>
      </c>
      <c r="F333" t="s">
        <v>215</v>
      </c>
      <c r="G333" t="s">
        <v>1376</v>
      </c>
      <c r="H333" t="s">
        <v>1457</v>
      </c>
      <c r="I333" t="s">
        <v>481</v>
      </c>
      <c r="L333" t="s">
        <v>224</v>
      </c>
      <c r="O333">
        <v>-1846496.49</v>
      </c>
      <c r="P333" t="s">
        <v>187</v>
      </c>
      <c r="R333" t="s">
        <v>1795</v>
      </c>
      <c r="W333" s="2">
        <v>43866.452367511571</v>
      </c>
    </row>
    <row r="334" spans="1:23" x14ac:dyDescent="0.25">
      <c r="A334" t="s">
        <v>188</v>
      </c>
      <c r="B334" t="s">
        <v>189</v>
      </c>
      <c r="C334" t="s">
        <v>4</v>
      </c>
      <c r="D334">
        <v>2019</v>
      </c>
      <c r="E334">
        <v>11</v>
      </c>
      <c r="F334" t="s">
        <v>215</v>
      </c>
      <c r="G334" t="s">
        <v>1458</v>
      </c>
      <c r="H334" t="s">
        <v>1479</v>
      </c>
      <c r="I334" t="s">
        <v>481</v>
      </c>
      <c r="L334" t="s">
        <v>224</v>
      </c>
      <c r="O334">
        <v>-1846496.49</v>
      </c>
      <c r="P334" t="s">
        <v>187</v>
      </c>
      <c r="R334" t="s">
        <v>1795</v>
      </c>
      <c r="W334" s="2">
        <v>43866.452367511571</v>
      </c>
    </row>
    <row r="335" spans="1:23" x14ac:dyDescent="0.25">
      <c r="A335" t="s">
        <v>188</v>
      </c>
      <c r="B335" t="s">
        <v>189</v>
      </c>
      <c r="C335" t="s">
        <v>4</v>
      </c>
      <c r="D335">
        <v>2019</v>
      </c>
      <c r="E335">
        <v>11</v>
      </c>
      <c r="F335" t="s">
        <v>215</v>
      </c>
      <c r="G335" t="s">
        <v>1578</v>
      </c>
      <c r="H335" t="s">
        <v>1583</v>
      </c>
      <c r="I335" t="s">
        <v>481</v>
      </c>
      <c r="L335" t="s">
        <v>224</v>
      </c>
      <c r="O335">
        <v>345881.08</v>
      </c>
      <c r="P335" t="s">
        <v>187</v>
      </c>
      <c r="R335" t="s">
        <v>1795</v>
      </c>
      <c r="W335" s="2">
        <v>43866.452367511571</v>
      </c>
    </row>
    <row r="336" spans="1:23" x14ac:dyDescent="0.25">
      <c r="A336" t="s">
        <v>188</v>
      </c>
      <c r="B336" t="s">
        <v>189</v>
      </c>
      <c r="C336" t="s">
        <v>4</v>
      </c>
      <c r="D336">
        <v>2019</v>
      </c>
      <c r="E336">
        <v>11</v>
      </c>
      <c r="F336" t="s">
        <v>215</v>
      </c>
      <c r="G336" t="s">
        <v>1559</v>
      </c>
      <c r="H336" t="s">
        <v>1592</v>
      </c>
      <c r="I336" t="s">
        <v>481</v>
      </c>
      <c r="L336" t="s">
        <v>224</v>
      </c>
      <c r="O336">
        <v>308993.15000000002</v>
      </c>
      <c r="P336" t="s">
        <v>187</v>
      </c>
      <c r="R336" t="s">
        <v>1795</v>
      </c>
      <c r="W336" s="2">
        <v>43866.452367511571</v>
      </c>
    </row>
    <row r="337" spans="1:23" x14ac:dyDescent="0.25">
      <c r="A337" t="s">
        <v>188</v>
      </c>
      <c r="B337" t="s">
        <v>189</v>
      </c>
      <c r="C337" t="s">
        <v>4</v>
      </c>
      <c r="D337">
        <v>2019</v>
      </c>
      <c r="E337">
        <v>11</v>
      </c>
      <c r="F337" t="s">
        <v>215</v>
      </c>
      <c r="G337" t="s">
        <v>1554</v>
      </c>
      <c r="H337" t="s">
        <v>1593</v>
      </c>
      <c r="I337" t="s">
        <v>481</v>
      </c>
      <c r="L337" t="s">
        <v>224</v>
      </c>
      <c r="O337">
        <v>308993.15000000002</v>
      </c>
      <c r="P337" t="s">
        <v>187</v>
      </c>
      <c r="R337" t="s">
        <v>1795</v>
      </c>
      <c r="W337" s="2">
        <v>43866.452367511571</v>
      </c>
    </row>
    <row r="338" spans="1:23" x14ac:dyDescent="0.25">
      <c r="A338" t="s">
        <v>188</v>
      </c>
      <c r="B338" t="s">
        <v>189</v>
      </c>
      <c r="C338" t="s">
        <v>4</v>
      </c>
      <c r="D338">
        <v>2019</v>
      </c>
      <c r="E338">
        <v>11</v>
      </c>
      <c r="F338" t="s">
        <v>215</v>
      </c>
      <c r="G338" t="s">
        <v>1480</v>
      </c>
      <c r="H338" t="s">
        <v>1594</v>
      </c>
      <c r="I338" t="s">
        <v>481</v>
      </c>
      <c r="L338" t="s">
        <v>224</v>
      </c>
      <c r="O338">
        <v>-1537503.34</v>
      </c>
      <c r="P338" t="s">
        <v>187</v>
      </c>
      <c r="R338" t="s">
        <v>1795</v>
      </c>
      <c r="W338" s="2">
        <v>43866.452367511571</v>
      </c>
    </row>
    <row r="339" spans="1:23" x14ac:dyDescent="0.25">
      <c r="A339" t="s">
        <v>188</v>
      </c>
      <c r="B339" t="s">
        <v>189</v>
      </c>
      <c r="C339" t="s">
        <v>4</v>
      </c>
      <c r="D339">
        <v>2019</v>
      </c>
      <c r="E339">
        <v>11</v>
      </c>
      <c r="F339" t="s">
        <v>215</v>
      </c>
      <c r="G339" t="s">
        <v>240</v>
      </c>
      <c r="H339" t="s">
        <v>241</v>
      </c>
      <c r="I339" t="s">
        <v>222</v>
      </c>
      <c r="J339" t="s">
        <v>1917</v>
      </c>
      <c r="K339" t="s">
        <v>1918</v>
      </c>
      <c r="L339" t="s">
        <v>1965</v>
      </c>
      <c r="M339" t="s">
        <v>1966</v>
      </c>
      <c r="O339">
        <v>-43791.43</v>
      </c>
      <c r="P339" t="s">
        <v>187</v>
      </c>
      <c r="R339" t="s">
        <v>1795</v>
      </c>
      <c r="W339" s="2">
        <v>43866.452367511571</v>
      </c>
    </row>
    <row r="340" spans="1:23" x14ac:dyDescent="0.25">
      <c r="A340" t="s">
        <v>188</v>
      </c>
      <c r="B340" t="s">
        <v>189</v>
      </c>
      <c r="C340" t="s">
        <v>4</v>
      </c>
      <c r="D340">
        <v>2019</v>
      </c>
      <c r="E340">
        <v>11</v>
      </c>
      <c r="F340" t="s">
        <v>215</v>
      </c>
      <c r="G340" t="s">
        <v>250</v>
      </c>
      <c r="H340" t="s">
        <v>251</v>
      </c>
      <c r="I340" t="s">
        <v>222</v>
      </c>
      <c r="J340" t="s">
        <v>1931</v>
      </c>
      <c r="K340" t="s">
        <v>1932</v>
      </c>
      <c r="L340" t="s">
        <v>1965</v>
      </c>
      <c r="M340" t="s">
        <v>1966</v>
      </c>
      <c r="O340">
        <v>384.1</v>
      </c>
      <c r="P340" t="s">
        <v>187</v>
      </c>
      <c r="R340" t="s">
        <v>1795</v>
      </c>
      <c r="W340" s="2">
        <v>43866.452367511571</v>
      </c>
    </row>
    <row r="341" spans="1:23" x14ac:dyDescent="0.25">
      <c r="A341" t="s">
        <v>188</v>
      </c>
      <c r="B341" t="s">
        <v>189</v>
      </c>
      <c r="C341" t="s">
        <v>4</v>
      </c>
      <c r="D341">
        <v>2019</v>
      </c>
      <c r="E341">
        <v>11</v>
      </c>
      <c r="F341" t="s">
        <v>215</v>
      </c>
      <c r="G341" t="s">
        <v>223</v>
      </c>
      <c r="H341" t="s">
        <v>248</v>
      </c>
      <c r="I341" t="s">
        <v>222</v>
      </c>
      <c r="L341" t="s">
        <v>1965</v>
      </c>
      <c r="M341" t="s">
        <v>1966</v>
      </c>
      <c r="O341">
        <v>-43791.43</v>
      </c>
      <c r="P341" t="s">
        <v>187</v>
      </c>
      <c r="R341" t="s">
        <v>1795</v>
      </c>
      <c r="W341" s="2">
        <v>43866.452367511571</v>
      </c>
    </row>
    <row r="342" spans="1:23" x14ac:dyDescent="0.25">
      <c r="A342" t="s">
        <v>188</v>
      </c>
      <c r="B342" t="s">
        <v>189</v>
      </c>
      <c r="C342" t="s">
        <v>4</v>
      </c>
      <c r="D342">
        <v>2019</v>
      </c>
      <c r="E342">
        <v>11</v>
      </c>
      <c r="F342" t="s">
        <v>215</v>
      </c>
      <c r="G342" t="s">
        <v>252</v>
      </c>
      <c r="H342" t="s">
        <v>259</v>
      </c>
      <c r="I342" t="s">
        <v>222</v>
      </c>
      <c r="L342" t="s">
        <v>1965</v>
      </c>
      <c r="M342" t="s">
        <v>1966</v>
      </c>
      <c r="O342">
        <v>384.1</v>
      </c>
      <c r="P342" t="s">
        <v>187</v>
      </c>
      <c r="R342" t="s">
        <v>1795</v>
      </c>
      <c r="W342" s="2">
        <v>43866.452367511571</v>
      </c>
    </row>
    <row r="343" spans="1:23" x14ac:dyDescent="0.25">
      <c r="A343" t="s">
        <v>188</v>
      </c>
      <c r="B343" t="s">
        <v>189</v>
      </c>
      <c r="C343" t="s">
        <v>4</v>
      </c>
      <c r="D343">
        <v>2019</v>
      </c>
      <c r="E343">
        <v>11</v>
      </c>
      <c r="F343" t="s">
        <v>215</v>
      </c>
      <c r="G343" t="s">
        <v>249</v>
      </c>
      <c r="H343" t="s">
        <v>260</v>
      </c>
      <c r="I343" t="s">
        <v>222</v>
      </c>
      <c r="L343" t="s">
        <v>1965</v>
      </c>
      <c r="M343" t="s">
        <v>1966</v>
      </c>
      <c r="O343">
        <v>-43407.33</v>
      </c>
      <c r="P343" t="s">
        <v>187</v>
      </c>
      <c r="R343" t="s">
        <v>1795</v>
      </c>
      <c r="W343" s="2">
        <v>43866.452367511571</v>
      </c>
    </row>
    <row r="344" spans="1:23" x14ac:dyDescent="0.25">
      <c r="A344" t="s">
        <v>188</v>
      </c>
      <c r="B344" t="s">
        <v>189</v>
      </c>
      <c r="C344" t="s">
        <v>4</v>
      </c>
      <c r="D344">
        <v>2019</v>
      </c>
      <c r="E344">
        <v>11</v>
      </c>
      <c r="F344" t="s">
        <v>215</v>
      </c>
      <c r="G344" t="s">
        <v>261</v>
      </c>
      <c r="H344" t="s">
        <v>266</v>
      </c>
      <c r="I344" t="s">
        <v>222</v>
      </c>
      <c r="L344" t="s">
        <v>1965</v>
      </c>
      <c r="M344" t="s">
        <v>1966</v>
      </c>
      <c r="O344">
        <v>-43407.33</v>
      </c>
      <c r="P344" t="s">
        <v>187</v>
      </c>
      <c r="R344" t="s">
        <v>1795</v>
      </c>
      <c r="W344" s="2">
        <v>43866.452367511571</v>
      </c>
    </row>
    <row r="345" spans="1:23" x14ac:dyDescent="0.25">
      <c r="A345" t="s">
        <v>188</v>
      </c>
      <c r="B345" t="s">
        <v>189</v>
      </c>
      <c r="C345" t="s">
        <v>4</v>
      </c>
      <c r="D345">
        <v>2019</v>
      </c>
      <c r="E345">
        <v>11</v>
      </c>
      <c r="F345" t="s">
        <v>215</v>
      </c>
      <c r="G345" t="s">
        <v>267</v>
      </c>
      <c r="H345" t="s">
        <v>312</v>
      </c>
      <c r="I345" t="s">
        <v>222</v>
      </c>
      <c r="L345" t="s">
        <v>1965</v>
      </c>
      <c r="M345" t="s">
        <v>1966</v>
      </c>
      <c r="O345">
        <v>-43407.33</v>
      </c>
      <c r="P345" t="s">
        <v>187</v>
      </c>
      <c r="R345" t="s">
        <v>1795</v>
      </c>
      <c r="W345" s="2">
        <v>43866.452367511571</v>
      </c>
    </row>
    <row r="346" spans="1:23" x14ac:dyDescent="0.25">
      <c r="A346" t="s">
        <v>188</v>
      </c>
      <c r="B346" t="s">
        <v>189</v>
      </c>
      <c r="C346" t="s">
        <v>4</v>
      </c>
      <c r="D346">
        <v>2019</v>
      </c>
      <c r="E346">
        <v>11</v>
      </c>
      <c r="F346" t="s">
        <v>215</v>
      </c>
      <c r="G346" t="s">
        <v>313</v>
      </c>
      <c r="H346" t="s">
        <v>348</v>
      </c>
      <c r="I346" t="s">
        <v>222</v>
      </c>
      <c r="L346" t="s">
        <v>1965</v>
      </c>
      <c r="M346" t="s">
        <v>1966</v>
      </c>
      <c r="O346">
        <v>-43407.33</v>
      </c>
      <c r="P346" t="s">
        <v>187</v>
      </c>
      <c r="R346" t="s">
        <v>1795</v>
      </c>
      <c r="W346" s="2">
        <v>43866.452367511571</v>
      </c>
    </row>
    <row r="347" spans="1:23" x14ac:dyDescent="0.25">
      <c r="A347" t="s">
        <v>188</v>
      </c>
      <c r="B347" t="s">
        <v>189</v>
      </c>
      <c r="C347" t="s">
        <v>4</v>
      </c>
      <c r="D347">
        <v>2019</v>
      </c>
      <c r="E347">
        <v>11</v>
      </c>
      <c r="F347" t="s">
        <v>215</v>
      </c>
      <c r="G347" t="s">
        <v>349</v>
      </c>
      <c r="H347" t="s">
        <v>356</v>
      </c>
      <c r="I347" t="s">
        <v>222</v>
      </c>
      <c r="L347" t="s">
        <v>1965</v>
      </c>
      <c r="M347" t="s">
        <v>1966</v>
      </c>
      <c r="O347">
        <v>-43407.33</v>
      </c>
      <c r="P347" t="s">
        <v>187</v>
      </c>
      <c r="R347" t="s">
        <v>1795</v>
      </c>
      <c r="W347" s="2">
        <v>43866.452367511571</v>
      </c>
    </row>
    <row r="348" spans="1:23" x14ac:dyDescent="0.25">
      <c r="A348" t="s">
        <v>188</v>
      </c>
      <c r="B348" t="s">
        <v>189</v>
      </c>
      <c r="C348" t="s">
        <v>4</v>
      </c>
      <c r="D348">
        <v>2019</v>
      </c>
      <c r="E348">
        <v>11</v>
      </c>
      <c r="F348" t="s">
        <v>215</v>
      </c>
      <c r="G348" t="s">
        <v>357</v>
      </c>
      <c r="H348" t="s">
        <v>409</v>
      </c>
      <c r="I348" t="s">
        <v>222</v>
      </c>
      <c r="L348" t="s">
        <v>1965</v>
      </c>
      <c r="M348" t="s">
        <v>1966</v>
      </c>
      <c r="O348">
        <v>-43407.33</v>
      </c>
      <c r="P348" t="s">
        <v>187</v>
      </c>
      <c r="R348" t="s">
        <v>1795</v>
      </c>
      <c r="W348" s="2">
        <v>43866.452367511571</v>
      </c>
    </row>
    <row r="349" spans="1:23" x14ac:dyDescent="0.25">
      <c r="A349" t="s">
        <v>188</v>
      </c>
      <c r="B349" t="s">
        <v>189</v>
      </c>
      <c r="C349" t="s">
        <v>4</v>
      </c>
      <c r="D349">
        <v>2019</v>
      </c>
      <c r="E349">
        <v>11</v>
      </c>
      <c r="F349" t="s">
        <v>215</v>
      </c>
      <c r="G349" t="s">
        <v>410</v>
      </c>
      <c r="H349" t="s">
        <v>427</v>
      </c>
      <c r="I349" t="s">
        <v>222</v>
      </c>
      <c r="L349" t="s">
        <v>1965</v>
      </c>
      <c r="M349" t="s">
        <v>1966</v>
      </c>
      <c r="O349">
        <v>-43407.33</v>
      </c>
      <c r="P349" t="s">
        <v>187</v>
      </c>
      <c r="R349" t="s">
        <v>1795</v>
      </c>
      <c r="W349" s="2">
        <v>43866.452367511571</v>
      </c>
    </row>
    <row r="350" spans="1:23" x14ac:dyDescent="0.25">
      <c r="A350" t="s">
        <v>188</v>
      </c>
      <c r="B350" t="s">
        <v>189</v>
      </c>
      <c r="C350" t="s">
        <v>4</v>
      </c>
      <c r="D350">
        <v>2019</v>
      </c>
      <c r="E350">
        <v>11</v>
      </c>
      <c r="F350" t="s">
        <v>215</v>
      </c>
      <c r="G350" t="s">
        <v>428</v>
      </c>
      <c r="H350" t="s">
        <v>437</v>
      </c>
      <c r="I350" t="s">
        <v>222</v>
      </c>
      <c r="L350" t="s">
        <v>1965</v>
      </c>
      <c r="M350" t="s">
        <v>1966</v>
      </c>
      <c r="O350">
        <v>-43407.33</v>
      </c>
      <c r="P350" t="s">
        <v>187</v>
      </c>
      <c r="R350" t="s">
        <v>1795</v>
      </c>
      <c r="W350" s="2">
        <v>43866.452367511571</v>
      </c>
    </row>
    <row r="351" spans="1:23" x14ac:dyDescent="0.25">
      <c r="A351" t="s">
        <v>188</v>
      </c>
      <c r="B351" t="s">
        <v>189</v>
      </c>
      <c r="C351" t="s">
        <v>4</v>
      </c>
      <c r="D351">
        <v>2019</v>
      </c>
      <c r="E351">
        <v>11</v>
      </c>
      <c r="F351" t="s">
        <v>215</v>
      </c>
      <c r="G351" t="s">
        <v>438</v>
      </c>
      <c r="H351" t="s">
        <v>463</v>
      </c>
      <c r="I351" t="s">
        <v>222</v>
      </c>
      <c r="L351" t="s">
        <v>1965</v>
      </c>
      <c r="M351" t="s">
        <v>1966</v>
      </c>
      <c r="O351">
        <v>-43407.33</v>
      </c>
      <c r="P351" t="s">
        <v>187</v>
      </c>
      <c r="R351" t="s">
        <v>1795</v>
      </c>
      <c r="W351" s="2">
        <v>43866.452367511571</v>
      </c>
    </row>
    <row r="352" spans="1:23" x14ac:dyDescent="0.25">
      <c r="A352" t="s">
        <v>188</v>
      </c>
      <c r="B352" t="s">
        <v>189</v>
      </c>
      <c r="C352" t="s">
        <v>4</v>
      </c>
      <c r="D352">
        <v>2019</v>
      </c>
      <c r="E352">
        <v>11</v>
      </c>
      <c r="F352" t="s">
        <v>215</v>
      </c>
      <c r="G352" t="s">
        <v>240</v>
      </c>
      <c r="H352" t="s">
        <v>241</v>
      </c>
      <c r="I352" t="s">
        <v>222</v>
      </c>
      <c r="J352" t="s">
        <v>1917</v>
      </c>
      <c r="K352" t="s">
        <v>1918</v>
      </c>
      <c r="L352" t="s">
        <v>1968</v>
      </c>
      <c r="M352" t="s">
        <v>1969</v>
      </c>
      <c r="O352">
        <v>-155925</v>
      </c>
      <c r="P352" t="s">
        <v>187</v>
      </c>
      <c r="R352" t="s">
        <v>1795</v>
      </c>
      <c r="W352" s="2">
        <v>43866.452367511571</v>
      </c>
    </row>
    <row r="353" spans="1:23" x14ac:dyDescent="0.25">
      <c r="A353" t="s">
        <v>188</v>
      </c>
      <c r="B353" t="s">
        <v>189</v>
      </c>
      <c r="C353" t="s">
        <v>4</v>
      </c>
      <c r="D353">
        <v>2019</v>
      </c>
      <c r="E353">
        <v>11</v>
      </c>
      <c r="F353" t="s">
        <v>215</v>
      </c>
      <c r="G353" t="s">
        <v>250</v>
      </c>
      <c r="H353" t="s">
        <v>251</v>
      </c>
      <c r="I353" t="s">
        <v>222</v>
      </c>
      <c r="J353" t="s">
        <v>1931</v>
      </c>
      <c r="K353" t="s">
        <v>1932</v>
      </c>
      <c r="L353" t="s">
        <v>1968</v>
      </c>
      <c r="M353" t="s">
        <v>1969</v>
      </c>
      <c r="O353">
        <v>337.84</v>
      </c>
      <c r="P353" t="s">
        <v>187</v>
      </c>
      <c r="R353" t="s">
        <v>1795</v>
      </c>
      <c r="W353" s="2">
        <v>43866.452367511571</v>
      </c>
    </row>
    <row r="354" spans="1:23" x14ac:dyDescent="0.25">
      <c r="A354" t="s">
        <v>188</v>
      </c>
      <c r="B354" t="s">
        <v>189</v>
      </c>
      <c r="C354" t="s">
        <v>4</v>
      </c>
      <c r="D354">
        <v>2019</v>
      </c>
      <c r="E354">
        <v>11</v>
      </c>
      <c r="F354" t="s">
        <v>215</v>
      </c>
      <c r="G354" t="s">
        <v>223</v>
      </c>
      <c r="H354" t="s">
        <v>248</v>
      </c>
      <c r="I354" t="s">
        <v>222</v>
      </c>
      <c r="L354" t="s">
        <v>1968</v>
      </c>
      <c r="M354" t="s">
        <v>1969</v>
      </c>
      <c r="O354">
        <v>-155925</v>
      </c>
      <c r="P354" t="s">
        <v>187</v>
      </c>
      <c r="R354" t="s">
        <v>1795</v>
      </c>
      <c r="W354" s="2">
        <v>43866.452367511571</v>
      </c>
    </row>
    <row r="355" spans="1:23" x14ac:dyDescent="0.25">
      <c r="A355" t="s">
        <v>188</v>
      </c>
      <c r="B355" t="s">
        <v>189</v>
      </c>
      <c r="C355" t="s">
        <v>4</v>
      </c>
      <c r="D355">
        <v>2019</v>
      </c>
      <c r="E355">
        <v>11</v>
      </c>
      <c r="F355" t="s">
        <v>215</v>
      </c>
      <c r="G355" t="s">
        <v>252</v>
      </c>
      <c r="H355" t="s">
        <v>259</v>
      </c>
      <c r="I355" t="s">
        <v>222</v>
      </c>
      <c r="L355" t="s">
        <v>1968</v>
      </c>
      <c r="M355" t="s">
        <v>1969</v>
      </c>
      <c r="O355">
        <v>337.84</v>
      </c>
      <c r="P355" t="s">
        <v>187</v>
      </c>
      <c r="R355" t="s">
        <v>1795</v>
      </c>
      <c r="W355" s="2">
        <v>43866.452367511571</v>
      </c>
    </row>
    <row r="356" spans="1:23" x14ac:dyDescent="0.25">
      <c r="A356" t="s">
        <v>188</v>
      </c>
      <c r="B356" t="s">
        <v>189</v>
      </c>
      <c r="C356" t="s">
        <v>4</v>
      </c>
      <c r="D356">
        <v>2019</v>
      </c>
      <c r="E356">
        <v>11</v>
      </c>
      <c r="F356" t="s">
        <v>215</v>
      </c>
      <c r="G356" t="s">
        <v>249</v>
      </c>
      <c r="H356" t="s">
        <v>260</v>
      </c>
      <c r="I356" t="s">
        <v>222</v>
      </c>
      <c r="L356" t="s">
        <v>1968</v>
      </c>
      <c r="M356" t="s">
        <v>1969</v>
      </c>
      <c r="O356">
        <v>-155587.16</v>
      </c>
      <c r="P356" t="s">
        <v>187</v>
      </c>
      <c r="R356" t="s">
        <v>1795</v>
      </c>
      <c r="W356" s="2">
        <v>43866.452367511571</v>
      </c>
    </row>
    <row r="357" spans="1:23" x14ac:dyDescent="0.25">
      <c r="A357" t="s">
        <v>188</v>
      </c>
      <c r="B357" t="s">
        <v>189</v>
      </c>
      <c r="C357" t="s">
        <v>4</v>
      </c>
      <c r="D357">
        <v>2019</v>
      </c>
      <c r="E357">
        <v>11</v>
      </c>
      <c r="F357" t="s">
        <v>215</v>
      </c>
      <c r="G357" t="s">
        <v>261</v>
      </c>
      <c r="H357" t="s">
        <v>266</v>
      </c>
      <c r="I357" t="s">
        <v>222</v>
      </c>
      <c r="L357" t="s">
        <v>1968</v>
      </c>
      <c r="M357" t="s">
        <v>1969</v>
      </c>
      <c r="O357">
        <v>-155587.16</v>
      </c>
      <c r="P357" t="s">
        <v>187</v>
      </c>
      <c r="R357" t="s">
        <v>1795</v>
      </c>
      <c r="W357" s="2">
        <v>43866.452367511571</v>
      </c>
    </row>
    <row r="358" spans="1:23" x14ac:dyDescent="0.25">
      <c r="A358" t="s">
        <v>188</v>
      </c>
      <c r="B358" t="s">
        <v>189</v>
      </c>
      <c r="C358" t="s">
        <v>4</v>
      </c>
      <c r="D358">
        <v>2019</v>
      </c>
      <c r="E358">
        <v>11</v>
      </c>
      <c r="F358" t="s">
        <v>215</v>
      </c>
      <c r="G358" t="s">
        <v>267</v>
      </c>
      <c r="H358" t="s">
        <v>312</v>
      </c>
      <c r="I358" t="s">
        <v>222</v>
      </c>
      <c r="L358" t="s">
        <v>1968</v>
      </c>
      <c r="M358" t="s">
        <v>1969</v>
      </c>
      <c r="O358">
        <v>-155587.16</v>
      </c>
      <c r="P358" t="s">
        <v>187</v>
      </c>
      <c r="R358" t="s">
        <v>1795</v>
      </c>
      <c r="W358" s="2">
        <v>43866.452367511571</v>
      </c>
    </row>
    <row r="359" spans="1:23" x14ac:dyDescent="0.25">
      <c r="A359" t="s">
        <v>188</v>
      </c>
      <c r="B359" t="s">
        <v>189</v>
      </c>
      <c r="C359" t="s">
        <v>4</v>
      </c>
      <c r="D359">
        <v>2019</v>
      </c>
      <c r="E359">
        <v>11</v>
      </c>
      <c r="F359" t="s">
        <v>215</v>
      </c>
      <c r="G359" t="s">
        <v>313</v>
      </c>
      <c r="H359" t="s">
        <v>348</v>
      </c>
      <c r="I359" t="s">
        <v>222</v>
      </c>
      <c r="L359" t="s">
        <v>1968</v>
      </c>
      <c r="M359" t="s">
        <v>1969</v>
      </c>
      <c r="O359">
        <v>-155587.16</v>
      </c>
      <c r="P359" t="s">
        <v>187</v>
      </c>
      <c r="R359" t="s">
        <v>1795</v>
      </c>
      <c r="W359" s="2">
        <v>43866.452367511571</v>
      </c>
    </row>
    <row r="360" spans="1:23" x14ac:dyDescent="0.25">
      <c r="A360" t="s">
        <v>188</v>
      </c>
      <c r="B360" t="s">
        <v>189</v>
      </c>
      <c r="C360" t="s">
        <v>4</v>
      </c>
      <c r="D360">
        <v>2019</v>
      </c>
      <c r="E360">
        <v>11</v>
      </c>
      <c r="F360" t="s">
        <v>215</v>
      </c>
      <c r="G360" t="s">
        <v>349</v>
      </c>
      <c r="H360" t="s">
        <v>356</v>
      </c>
      <c r="I360" t="s">
        <v>222</v>
      </c>
      <c r="L360" t="s">
        <v>1968</v>
      </c>
      <c r="M360" t="s">
        <v>1969</v>
      </c>
      <c r="O360">
        <v>-155587.16</v>
      </c>
      <c r="P360" t="s">
        <v>187</v>
      </c>
      <c r="R360" t="s">
        <v>1795</v>
      </c>
      <c r="W360" s="2">
        <v>43866.452367511571</v>
      </c>
    </row>
    <row r="361" spans="1:23" x14ac:dyDescent="0.25">
      <c r="A361" t="s">
        <v>188</v>
      </c>
      <c r="B361" t="s">
        <v>189</v>
      </c>
      <c r="C361" t="s">
        <v>4</v>
      </c>
      <c r="D361">
        <v>2019</v>
      </c>
      <c r="E361">
        <v>11</v>
      </c>
      <c r="F361" t="s">
        <v>215</v>
      </c>
      <c r="G361" t="s">
        <v>357</v>
      </c>
      <c r="H361" t="s">
        <v>409</v>
      </c>
      <c r="I361" t="s">
        <v>222</v>
      </c>
      <c r="L361" t="s">
        <v>1968</v>
      </c>
      <c r="M361" t="s">
        <v>1969</v>
      </c>
      <c r="O361">
        <v>-155587.16</v>
      </c>
      <c r="P361" t="s">
        <v>187</v>
      </c>
      <c r="R361" t="s">
        <v>1795</v>
      </c>
      <c r="W361" s="2">
        <v>43866.452367511571</v>
      </c>
    </row>
    <row r="362" spans="1:23" x14ac:dyDescent="0.25">
      <c r="A362" t="s">
        <v>188</v>
      </c>
      <c r="B362" t="s">
        <v>189</v>
      </c>
      <c r="C362" t="s">
        <v>4</v>
      </c>
      <c r="D362">
        <v>2019</v>
      </c>
      <c r="E362">
        <v>11</v>
      </c>
      <c r="F362" t="s">
        <v>215</v>
      </c>
      <c r="G362" t="s">
        <v>410</v>
      </c>
      <c r="H362" t="s">
        <v>427</v>
      </c>
      <c r="I362" t="s">
        <v>222</v>
      </c>
      <c r="L362" t="s">
        <v>1968</v>
      </c>
      <c r="M362" t="s">
        <v>1969</v>
      </c>
      <c r="O362">
        <v>-155587.16</v>
      </c>
      <c r="P362" t="s">
        <v>187</v>
      </c>
      <c r="R362" t="s">
        <v>1795</v>
      </c>
      <c r="W362" s="2">
        <v>43866.452367511571</v>
      </c>
    </row>
    <row r="363" spans="1:23" x14ac:dyDescent="0.25">
      <c r="A363" t="s">
        <v>188</v>
      </c>
      <c r="B363" t="s">
        <v>189</v>
      </c>
      <c r="C363" t="s">
        <v>4</v>
      </c>
      <c r="D363">
        <v>2019</v>
      </c>
      <c r="E363">
        <v>11</v>
      </c>
      <c r="F363" t="s">
        <v>215</v>
      </c>
      <c r="G363" t="s">
        <v>428</v>
      </c>
      <c r="H363" t="s">
        <v>437</v>
      </c>
      <c r="I363" t="s">
        <v>222</v>
      </c>
      <c r="L363" t="s">
        <v>1968</v>
      </c>
      <c r="M363" t="s">
        <v>1969</v>
      </c>
      <c r="O363">
        <v>-155587.16</v>
      </c>
      <c r="P363" t="s">
        <v>187</v>
      </c>
      <c r="R363" t="s">
        <v>1795</v>
      </c>
      <c r="W363" s="2">
        <v>43866.452367511571</v>
      </c>
    </row>
    <row r="364" spans="1:23" x14ac:dyDescent="0.25">
      <c r="A364" t="s">
        <v>188</v>
      </c>
      <c r="B364" t="s">
        <v>189</v>
      </c>
      <c r="C364" t="s">
        <v>4</v>
      </c>
      <c r="D364">
        <v>2019</v>
      </c>
      <c r="E364">
        <v>11</v>
      </c>
      <c r="F364" t="s">
        <v>215</v>
      </c>
      <c r="G364" t="s">
        <v>438</v>
      </c>
      <c r="H364" t="s">
        <v>463</v>
      </c>
      <c r="I364" t="s">
        <v>222</v>
      </c>
      <c r="L364" t="s">
        <v>1968</v>
      </c>
      <c r="M364" t="s">
        <v>1969</v>
      </c>
      <c r="O364">
        <v>-155587.16</v>
      </c>
      <c r="P364" t="s">
        <v>187</v>
      </c>
      <c r="R364" t="s">
        <v>1795</v>
      </c>
      <c r="W364" s="2">
        <v>43866.452367511571</v>
      </c>
    </row>
    <row r="365" spans="1:23" x14ac:dyDescent="0.25">
      <c r="A365" t="s">
        <v>155</v>
      </c>
      <c r="B365" t="s">
        <v>156</v>
      </c>
      <c r="C365" t="s">
        <v>4</v>
      </c>
      <c r="D365">
        <v>2019</v>
      </c>
      <c r="E365">
        <v>11</v>
      </c>
      <c r="F365" t="s">
        <v>215</v>
      </c>
      <c r="G365" t="s">
        <v>244</v>
      </c>
      <c r="H365" t="s">
        <v>245</v>
      </c>
      <c r="I365" t="s">
        <v>222</v>
      </c>
      <c r="J365" t="s">
        <v>1614</v>
      </c>
      <c r="K365" t="s">
        <v>1976</v>
      </c>
      <c r="L365" t="s">
        <v>224</v>
      </c>
      <c r="O365">
        <v>-261199.82</v>
      </c>
      <c r="P365" t="s">
        <v>157</v>
      </c>
      <c r="R365" t="s">
        <v>1795</v>
      </c>
      <c r="W365" s="2">
        <v>43866.452380243056</v>
      </c>
    </row>
    <row r="366" spans="1:23" x14ac:dyDescent="0.25">
      <c r="A366" t="s">
        <v>155</v>
      </c>
      <c r="B366" t="s">
        <v>156</v>
      </c>
      <c r="C366" t="s">
        <v>4</v>
      </c>
      <c r="D366">
        <v>2019</v>
      </c>
      <c r="E366">
        <v>11</v>
      </c>
      <c r="F366" t="s">
        <v>215</v>
      </c>
      <c r="G366" t="s">
        <v>255</v>
      </c>
      <c r="H366" t="s">
        <v>256</v>
      </c>
      <c r="I366" t="s">
        <v>222</v>
      </c>
      <c r="J366" t="s">
        <v>1977</v>
      </c>
      <c r="K366" t="s">
        <v>1831</v>
      </c>
      <c r="L366" t="s">
        <v>224</v>
      </c>
      <c r="O366">
        <v>17267.61</v>
      </c>
      <c r="P366" t="s">
        <v>157</v>
      </c>
      <c r="R366" t="s">
        <v>1795</v>
      </c>
      <c r="W366" s="2">
        <v>43866.452380243056</v>
      </c>
    </row>
    <row r="367" spans="1:23" x14ac:dyDescent="0.25">
      <c r="A367" t="s">
        <v>155</v>
      </c>
      <c r="B367" t="s">
        <v>156</v>
      </c>
      <c r="C367" t="s">
        <v>4</v>
      </c>
      <c r="D367">
        <v>2019</v>
      </c>
      <c r="E367">
        <v>11</v>
      </c>
      <c r="F367" t="s">
        <v>215</v>
      </c>
      <c r="G367" t="s">
        <v>255</v>
      </c>
      <c r="H367" t="s">
        <v>256</v>
      </c>
      <c r="I367" t="s">
        <v>222</v>
      </c>
      <c r="J367" t="s">
        <v>1978</v>
      </c>
      <c r="K367" t="s">
        <v>1979</v>
      </c>
      <c r="L367" t="s">
        <v>224</v>
      </c>
      <c r="O367">
        <v>1722.15</v>
      </c>
      <c r="P367" t="s">
        <v>157</v>
      </c>
      <c r="R367" t="s">
        <v>1795</v>
      </c>
      <c r="W367" s="2">
        <v>43866.452380243056</v>
      </c>
    </row>
    <row r="368" spans="1:23" x14ac:dyDescent="0.25">
      <c r="A368" t="s">
        <v>155</v>
      </c>
      <c r="B368" t="s">
        <v>156</v>
      </c>
      <c r="C368" t="s">
        <v>4</v>
      </c>
      <c r="D368">
        <v>2019</v>
      </c>
      <c r="E368">
        <v>11</v>
      </c>
      <c r="F368" t="s">
        <v>215</v>
      </c>
      <c r="G368" t="s">
        <v>255</v>
      </c>
      <c r="H368" t="s">
        <v>256</v>
      </c>
      <c r="I368" t="s">
        <v>222</v>
      </c>
      <c r="J368" t="s">
        <v>1980</v>
      </c>
      <c r="K368" t="s">
        <v>1981</v>
      </c>
      <c r="L368" t="s">
        <v>224</v>
      </c>
      <c r="O368">
        <v>1406.65</v>
      </c>
      <c r="P368" t="s">
        <v>157</v>
      </c>
      <c r="R368" t="s">
        <v>1795</v>
      </c>
      <c r="W368" s="2">
        <v>43866.452380243056</v>
      </c>
    </row>
    <row r="369" spans="1:23" x14ac:dyDescent="0.25">
      <c r="A369" t="s">
        <v>155</v>
      </c>
      <c r="B369" t="s">
        <v>156</v>
      </c>
      <c r="C369" t="s">
        <v>4</v>
      </c>
      <c r="D369">
        <v>2019</v>
      </c>
      <c r="E369">
        <v>11</v>
      </c>
      <c r="F369" t="s">
        <v>215</v>
      </c>
      <c r="G369" t="s">
        <v>255</v>
      </c>
      <c r="H369" t="s">
        <v>256</v>
      </c>
      <c r="I369" t="s">
        <v>222</v>
      </c>
      <c r="J369" t="s">
        <v>1982</v>
      </c>
      <c r="K369" t="s">
        <v>1833</v>
      </c>
      <c r="L369" t="s">
        <v>224</v>
      </c>
      <c r="O369">
        <v>12137.32</v>
      </c>
      <c r="P369" t="s">
        <v>157</v>
      </c>
      <c r="R369" t="s">
        <v>1795</v>
      </c>
      <c r="W369" s="2">
        <v>43866.452380243056</v>
      </c>
    </row>
    <row r="370" spans="1:23" x14ac:dyDescent="0.25">
      <c r="A370" t="s">
        <v>155</v>
      </c>
      <c r="B370" t="s">
        <v>156</v>
      </c>
      <c r="C370" t="s">
        <v>4</v>
      </c>
      <c r="D370">
        <v>2019</v>
      </c>
      <c r="E370">
        <v>11</v>
      </c>
      <c r="F370" t="s">
        <v>215</v>
      </c>
      <c r="G370" t="s">
        <v>244</v>
      </c>
      <c r="H370" t="s">
        <v>245</v>
      </c>
      <c r="I370" t="s">
        <v>222</v>
      </c>
      <c r="J370" t="s">
        <v>1616</v>
      </c>
      <c r="K370" t="s">
        <v>1983</v>
      </c>
      <c r="L370" t="s">
        <v>224</v>
      </c>
      <c r="O370">
        <v>-584154.18000000005</v>
      </c>
      <c r="P370" t="s">
        <v>157</v>
      </c>
      <c r="R370" t="s">
        <v>1795</v>
      </c>
      <c r="W370" s="2">
        <v>43866.452380243056</v>
      </c>
    </row>
    <row r="371" spans="1:23" x14ac:dyDescent="0.25">
      <c r="A371" t="s">
        <v>155</v>
      </c>
      <c r="B371" t="s">
        <v>156</v>
      </c>
      <c r="C371" t="s">
        <v>4</v>
      </c>
      <c r="D371">
        <v>2019</v>
      </c>
      <c r="E371">
        <v>11</v>
      </c>
      <c r="F371" t="s">
        <v>215</v>
      </c>
      <c r="G371" t="s">
        <v>397</v>
      </c>
      <c r="H371" t="s">
        <v>398</v>
      </c>
      <c r="I371" t="s">
        <v>222</v>
      </c>
      <c r="J371" t="s">
        <v>1984</v>
      </c>
      <c r="K371" t="s">
        <v>1985</v>
      </c>
      <c r="L371" t="s">
        <v>224</v>
      </c>
      <c r="O371">
        <v>35133.82</v>
      </c>
      <c r="P371" t="s">
        <v>157</v>
      </c>
      <c r="R371" t="s">
        <v>1795</v>
      </c>
      <c r="W371" s="2">
        <v>43866.452380243056</v>
      </c>
    </row>
    <row r="372" spans="1:23" x14ac:dyDescent="0.25">
      <c r="A372" t="s">
        <v>155</v>
      </c>
      <c r="B372" t="s">
        <v>156</v>
      </c>
      <c r="C372" t="s">
        <v>4</v>
      </c>
      <c r="D372">
        <v>2019</v>
      </c>
      <c r="E372">
        <v>11</v>
      </c>
      <c r="F372" t="s">
        <v>215</v>
      </c>
      <c r="G372" t="s">
        <v>255</v>
      </c>
      <c r="H372" t="s">
        <v>256</v>
      </c>
      <c r="I372" t="s">
        <v>222</v>
      </c>
      <c r="J372" t="s">
        <v>1986</v>
      </c>
      <c r="K372" t="s">
        <v>1831</v>
      </c>
      <c r="L372" t="s">
        <v>224</v>
      </c>
      <c r="O372">
        <v>16169.91</v>
      </c>
      <c r="P372" t="s">
        <v>157</v>
      </c>
      <c r="R372" t="s">
        <v>1795</v>
      </c>
      <c r="W372" s="2">
        <v>43866.452380243056</v>
      </c>
    </row>
    <row r="373" spans="1:23" x14ac:dyDescent="0.25">
      <c r="A373" t="s">
        <v>155</v>
      </c>
      <c r="B373" t="s">
        <v>156</v>
      </c>
      <c r="C373" t="s">
        <v>4</v>
      </c>
      <c r="D373">
        <v>2019</v>
      </c>
      <c r="E373">
        <v>11</v>
      </c>
      <c r="F373" t="s">
        <v>215</v>
      </c>
      <c r="G373" t="s">
        <v>255</v>
      </c>
      <c r="H373" t="s">
        <v>256</v>
      </c>
      <c r="I373" t="s">
        <v>222</v>
      </c>
      <c r="J373" t="s">
        <v>1987</v>
      </c>
      <c r="K373" t="s">
        <v>1979</v>
      </c>
      <c r="L373" t="s">
        <v>224</v>
      </c>
      <c r="O373">
        <v>7387.88</v>
      </c>
      <c r="P373" t="s">
        <v>157</v>
      </c>
      <c r="R373" t="s">
        <v>1795</v>
      </c>
      <c r="W373" s="2">
        <v>43866.452380243056</v>
      </c>
    </row>
    <row r="374" spans="1:23" x14ac:dyDescent="0.25">
      <c r="A374" t="s">
        <v>155</v>
      </c>
      <c r="B374" t="s">
        <v>156</v>
      </c>
      <c r="C374" t="s">
        <v>4</v>
      </c>
      <c r="D374">
        <v>2019</v>
      </c>
      <c r="E374">
        <v>11</v>
      </c>
      <c r="F374" t="s">
        <v>215</v>
      </c>
      <c r="G374" t="s">
        <v>255</v>
      </c>
      <c r="H374" t="s">
        <v>256</v>
      </c>
      <c r="I374" t="s">
        <v>222</v>
      </c>
      <c r="J374" t="s">
        <v>1988</v>
      </c>
      <c r="K374" t="s">
        <v>1981</v>
      </c>
      <c r="L374" t="s">
        <v>224</v>
      </c>
      <c r="O374">
        <v>14775.95</v>
      </c>
      <c r="P374" t="s">
        <v>157</v>
      </c>
      <c r="R374" t="s">
        <v>1795</v>
      </c>
      <c r="W374" s="2">
        <v>43866.452380243056</v>
      </c>
    </row>
    <row r="375" spans="1:23" x14ac:dyDescent="0.25">
      <c r="A375" t="s">
        <v>155</v>
      </c>
      <c r="B375" t="s">
        <v>156</v>
      </c>
      <c r="C375" t="s">
        <v>4</v>
      </c>
      <c r="D375">
        <v>2019</v>
      </c>
      <c r="E375">
        <v>11</v>
      </c>
      <c r="F375" t="s">
        <v>215</v>
      </c>
      <c r="G375" t="s">
        <v>255</v>
      </c>
      <c r="H375" t="s">
        <v>256</v>
      </c>
      <c r="I375" t="s">
        <v>222</v>
      </c>
      <c r="J375" t="s">
        <v>1989</v>
      </c>
      <c r="K375" t="s">
        <v>1990</v>
      </c>
      <c r="L375" t="s">
        <v>224</v>
      </c>
      <c r="O375">
        <v>13962.16</v>
      </c>
      <c r="P375" t="s">
        <v>157</v>
      </c>
      <c r="R375" t="s">
        <v>1795</v>
      </c>
      <c r="W375" s="2">
        <v>43866.452380243056</v>
      </c>
    </row>
    <row r="376" spans="1:23" x14ac:dyDescent="0.25">
      <c r="A376" t="s">
        <v>155</v>
      </c>
      <c r="B376" t="s">
        <v>156</v>
      </c>
      <c r="C376" t="s">
        <v>4</v>
      </c>
      <c r="D376">
        <v>2019</v>
      </c>
      <c r="E376">
        <v>11</v>
      </c>
      <c r="F376" t="s">
        <v>215</v>
      </c>
      <c r="G376" t="s">
        <v>255</v>
      </c>
      <c r="H376" t="s">
        <v>256</v>
      </c>
      <c r="I376" t="s">
        <v>222</v>
      </c>
      <c r="J376" t="s">
        <v>1991</v>
      </c>
      <c r="K376" t="s">
        <v>1992</v>
      </c>
      <c r="L376" t="s">
        <v>224</v>
      </c>
      <c r="O376">
        <v>-10403.41</v>
      </c>
      <c r="P376" t="s">
        <v>157</v>
      </c>
      <c r="R376" t="s">
        <v>1795</v>
      </c>
      <c r="W376" s="2">
        <v>43866.452380243056</v>
      </c>
    </row>
    <row r="377" spans="1:23" x14ac:dyDescent="0.25">
      <c r="A377" t="s">
        <v>155</v>
      </c>
      <c r="B377" t="s">
        <v>156</v>
      </c>
      <c r="C377" t="s">
        <v>4</v>
      </c>
      <c r="D377">
        <v>2019</v>
      </c>
      <c r="E377">
        <v>11</v>
      </c>
      <c r="F377" t="s">
        <v>215</v>
      </c>
      <c r="G377" t="s">
        <v>255</v>
      </c>
      <c r="H377" t="s">
        <v>256</v>
      </c>
      <c r="I377" t="s">
        <v>222</v>
      </c>
      <c r="J377" t="s">
        <v>1993</v>
      </c>
      <c r="K377" t="s">
        <v>1994</v>
      </c>
      <c r="L377" t="s">
        <v>224</v>
      </c>
      <c r="O377">
        <v>20317.27</v>
      </c>
      <c r="P377" t="s">
        <v>157</v>
      </c>
      <c r="R377" t="s">
        <v>1795</v>
      </c>
      <c r="W377" s="2">
        <v>43866.452380243056</v>
      </c>
    </row>
    <row r="378" spans="1:23" x14ac:dyDescent="0.25">
      <c r="A378" t="s">
        <v>155</v>
      </c>
      <c r="B378" t="s">
        <v>156</v>
      </c>
      <c r="C378" t="s">
        <v>4</v>
      </c>
      <c r="D378">
        <v>2019</v>
      </c>
      <c r="E378">
        <v>11</v>
      </c>
      <c r="F378" t="s">
        <v>215</v>
      </c>
      <c r="G378" t="s">
        <v>255</v>
      </c>
      <c r="H378" t="s">
        <v>256</v>
      </c>
      <c r="I378" t="s">
        <v>222</v>
      </c>
      <c r="J378" t="s">
        <v>1995</v>
      </c>
      <c r="K378" t="s">
        <v>1996</v>
      </c>
      <c r="L378" t="s">
        <v>224</v>
      </c>
      <c r="O378">
        <v>12651.22</v>
      </c>
      <c r="P378" t="s">
        <v>157</v>
      </c>
      <c r="R378" t="s">
        <v>1795</v>
      </c>
      <c r="W378" s="2">
        <v>43866.452380243056</v>
      </c>
    </row>
    <row r="379" spans="1:23" x14ac:dyDescent="0.25">
      <c r="A379" t="s">
        <v>155</v>
      </c>
      <c r="B379" t="s">
        <v>156</v>
      </c>
      <c r="C379" t="s">
        <v>4</v>
      </c>
      <c r="D379">
        <v>2019</v>
      </c>
      <c r="E379">
        <v>11</v>
      </c>
      <c r="F379" t="s">
        <v>215</v>
      </c>
      <c r="G379" t="s">
        <v>255</v>
      </c>
      <c r="H379" t="s">
        <v>256</v>
      </c>
      <c r="I379" t="s">
        <v>222</v>
      </c>
      <c r="J379" t="s">
        <v>1997</v>
      </c>
      <c r="K379" t="s">
        <v>1998</v>
      </c>
      <c r="L379" t="s">
        <v>224</v>
      </c>
      <c r="O379">
        <v>106763.79</v>
      </c>
      <c r="P379" t="s">
        <v>157</v>
      </c>
      <c r="R379" t="s">
        <v>1795</v>
      </c>
      <c r="W379" s="2">
        <v>43866.452380243056</v>
      </c>
    </row>
    <row r="380" spans="1:23" x14ac:dyDescent="0.25">
      <c r="A380" t="s">
        <v>155</v>
      </c>
      <c r="B380" t="s">
        <v>156</v>
      </c>
      <c r="C380" t="s">
        <v>4</v>
      </c>
      <c r="D380">
        <v>2019</v>
      </c>
      <c r="E380">
        <v>11</v>
      </c>
      <c r="F380" t="s">
        <v>215</v>
      </c>
      <c r="G380" t="s">
        <v>255</v>
      </c>
      <c r="H380" t="s">
        <v>256</v>
      </c>
      <c r="I380" t="s">
        <v>222</v>
      </c>
      <c r="J380" t="s">
        <v>1999</v>
      </c>
      <c r="K380" t="s">
        <v>1833</v>
      </c>
      <c r="L380" t="s">
        <v>224</v>
      </c>
      <c r="O380">
        <v>25661.74</v>
      </c>
      <c r="P380" t="s">
        <v>157</v>
      </c>
      <c r="R380" t="s">
        <v>1795</v>
      </c>
      <c r="W380" s="2">
        <v>43866.452380243056</v>
      </c>
    </row>
    <row r="381" spans="1:23" x14ac:dyDescent="0.25">
      <c r="A381" t="s">
        <v>155</v>
      </c>
      <c r="B381" t="s">
        <v>156</v>
      </c>
      <c r="C381" t="s">
        <v>4</v>
      </c>
      <c r="D381">
        <v>2019</v>
      </c>
      <c r="E381">
        <v>11</v>
      </c>
      <c r="F381" t="s">
        <v>215</v>
      </c>
      <c r="G381" t="s">
        <v>255</v>
      </c>
      <c r="H381" t="s">
        <v>256</v>
      </c>
      <c r="I381" t="s">
        <v>222</v>
      </c>
      <c r="J381" t="s">
        <v>2000</v>
      </c>
      <c r="K381" t="s">
        <v>2001</v>
      </c>
      <c r="L381" t="s">
        <v>224</v>
      </c>
      <c r="O381">
        <v>-256.24</v>
      </c>
      <c r="P381" t="s">
        <v>157</v>
      </c>
      <c r="R381" t="s">
        <v>1795</v>
      </c>
      <c r="W381" s="2">
        <v>43866.452380243056</v>
      </c>
    </row>
    <row r="382" spans="1:23" x14ac:dyDescent="0.25">
      <c r="A382" t="s">
        <v>155</v>
      </c>
      <c r="B382" t="s">
        <v>156</v>
      </c>
      <c r="C382" t="s">
        <v>4</v>
      </c>
      <c r="D382">
        <v>2019</v>
      </c>
      <c r="E382">
        <v>11</v>
      </c>
      <c r="F382" t="s">
        <v>215</v>
      </c>
      <c r="G382" t="s">
        <v>244</v>
      </c>
      <c r="H382" t="s">
        <v>245</v>
      </c>
      <c r="I382" t="s">
        <v>222</v>
      </c>
      <c r="J382" t="s">
        <v>1620</v>
      </c>
      <c r="K382" t="s">
        <v>1983</v>
      </c>
      <c r="L382" t="s">
        <v>224</v>
      </c>
      <c r="O382">
        <v>-62889.75</v>
      </c>
      <c r="P382" t="s">
        <v>157</v>
      </c>
      <c r="R382" t="s">
        <v>1795</v>
      </c>
      <c r="W382" s="2">
        <v>43866.452380243056</v>
      </c>
    </row>
    <row r="383" spans="1:23" x14ac:dyDescent="0.25">
      <c r="A383" t="s">
        <v>155</v>
      </c>
      <c r="B383" t="s">
        <v>156</v>
      </c>
      <c r="C383" t="s">
        <v>4</v>
      </c>
      <c r="D383">
        <v>2019</v>
      </c>
      <c r="E383">
        <v>11</v>
      </c>
      <c r="F383" t="s">
        <v>215</v>
      </c>
      <c r="G383" t="s">
        <v>255</v>
      </c>
      <c r="H383" t="s">
        <v>256</v>
      </c>
      <c r="I383" t="s">
        <v>222</v>
      </c>
      <c r="J383" t="s">
        <v>2002</v>
      </c>
      <c r="K383" t="s">
        <v>1831</v>
      </c>
      <c r="L383" t="s">
        <v>224</v>
      </c>
      <c r="O383">
        <v>7520.48</v>
      </c>
      <c r="P383" t="s">
        <v>157</v>
      </c>
      <c r="R383" t="s">
        <v>1795</v>
      </c>
      <c r="W383" s="2">
        <v>43866.452380243056</v>
      </c>
    </row>
    <row r="384" spans="1:23" x14ac:dyDescent="0.25">
      <c r="A384" t="s">
        <v>155</v>
      </c>
      <c r="B384" t="s">
        <v>156</v>
      </c>
      <c r="C384" t="s">
        <v>4</v>
      </c>
      <c r="D384">
        <v>2019</v>
      </c>
      <c r="E384">
        <v>11</v>
      </c>
      <c r="F384" t="s">
        <v>215</v>
      </c>
      <c r="G384" t="s">
        <v>255</v>
      </c>
      <c r="H384" t="s">
        <v>256</v>
      </c>
      <c r="I384" t="s">
        <v>222</v>
      </c>
      <c r="J384" t="s">
        <v>2003</v>
      </c>
      <c r="K384" t="s">
        <v>2004</v>
      </c>
      <c r="L384" t="s">
        <v>224</v>
      </c>
      <c r="O384">
        <v>6130.31</v>
      </c>
      <c r="P384" t="s">
        <v>157</v>
      </c>
      <c r="R384" t="s">
        <v>1795</v>
      </c>
      <c r="W384" s="2">
        <v>43866.452380243056</v>
      </c>
    </row>
    <row r="385" spans="1:23" x14ac:dyDescent="0.25">
      <c r="A385" t="s">
        <v>155</v>
      </c>
      <c r="B385" t="s">
        <v>156</v>
      </c>
      <c r="C385" t="s">
        <v>4</v>
      </c>
      <c r="D385">
        <v>2019</v>
      </c>
      <c r="E385">
        <v>11</v>
      </c>
      <c r="F385" t="s">
        <v>215</v>
      </c>
      <c r="G385" t="s">
        <v>255</v>
      </c>
      <c r="H385" t="s">
        <v>256</v>
      </c>
      <c r="I385" t="s">
        <v>222</v>
      </c>
      <c r="J385" t="s">
        <v>2005</v>
      </c>
      <c r="K385" t="s">
        <v>1994</v>
      </c>
      <c r="L385" t="s">
        <v>224</v>
      </c>
      <c r="O385">
        <v>3678.34</v>
      </c>
      <c r="P385" t="s">
        <v>157</v>
      </c>
      <c r="R385" t="s">
        <v>1795</v>
      </c>
      <c r="W385" s="2">
        <v>43866.452380243056</v>
      </c>
    </row>
    <row r="386" spans="1:23" x14ac:dyDescent="0.25">
      <c r="A386" t="s">
        <v>155</v>
      </c>
      <c r="B386" t="s">
        <v>156</v>
      </c>
      <c r="C386" t="s">
        <v>4</v>
      </c>
      <c r="D386">
        <v>2019</v>
      </c>
      <c r="E386">
        <v>11</v>
      </c>
      <c r="F386" t="s">
        <v>215</v>
      </c>
      <c r="G386" t="s">
        <v>255</v>
      </c>
      <c r="H386" t="s">
        <v>256</v>
      </c>
      <c r="I386" t="s">
        <v>222</v>
      </c>
      <c r="J386" t="s">
        <v>2006</v>
      </c>
      <c r="K386" t="s">
        <v>2007</v>
      </c>
      <c r="L386" t="s">
        <v>224</v>
      </c>
      <c r="O386">
        <v>7706.23</v>
      </c>
      <c r="P386" t="s">
        <v>157</v>
      </c>
      <c r="R386" t="s">
        <v>1795</v>
      </c>
      <c r="W386" s="2">
        <v>43866.452380243056</v>
      </c>
    </row>
    <row r="387" spans="1:23" x14ac:dyDescent="0.25">
      <c r="A387" t="s">
        <v>155</v>
      </c>
      <c r="B387" t="s">
        <v>156</v>
      </c>
      <c r="C387" t="s">
        <v>4</v>
      </c>
      <c r="D387">
        <v>2019</v>
      </c>
      <c r="E387">
        <v>11</v>
      </c>
      <c r="F387" t="s">
        <v>215</v>
      </c>
      <c r="G387" t="s">
        <v>325</v>
      </c>
      <c r="H387" t="s">
        <v>326</v>
      </c>
      <c r="I387" t="s">
        <v>222</v>
      </c>
      <c r="J387" t="s">
        <v>1828</v>
      </c>
      <c r="K387" t="s">
        <v>2008</v>
      </c>
      <c r="L387" t="s">
        <v>224</v>
      </c>
      <c r="O387">
        <v>114345</v>
      </c>
      <c r="P387" t="s">
        <v>157</v>
      </c>
      <c r="R387" t="s">
        <v>1795</v>
      </c>
      <c r="W387" s="2">
        <v>43866.452380243056</v>
      </c>
    </row>
    <row r="388" spans="1:23" x14ac:dyDescent="0.25">
      <c r="A388" t="s">
        <v>155</v>
      </c>
      <c r="B388" t="s">
        <v>156</v>
      </c>
      <c r="C388" t="s">
        <v>4</v>
      </c>
      <c r="D388">
        <v>2019</v>
      </c>
      <c r="E388">
        <v>11</v>
      </c>
      <c r="F388" t="s">
        <v>215</v>
      </c>
      <c r="G388" t="s">
        <v>397</v>
      </c>
      <c r="H388" t="s">
        <v>398</v>
      </c>
      <c r="I388" t="s">
        <v>222</v>
      </c>
      <c r="J388" t="s">
        <v>1655</v>
      </c>
      <c r="K388" t="s">
        <v>2009</v>
      </c>
      <c r="L388" t="s">
        <v>224</v>
      </c>
      <c r="O388">
        <v>65334.64</v>
      </c>
      <c r="P388" t="s">
        <v>157</v>
      </c>
      <c r="R388" t="s">
        <v>1795</v>
      </c>
      <c r="W388" s="2">
        <v>43866.452380243056</v>
      </c>
    </row>
    <row r="389" spans="1:23" x14ac:dyDescent="0.25">
      <c r="A389" t="s">
        <v>155</v>
      </c>
      <c r="B389" t="s">
        <v>156</v>
      </c>
      <c r="C389" t="s">
        <v>4</v>
      </c>
      <c r="D389">
        <v>2019</v>
      </c>
      <c r="E389">
        <v>11</v>
      </c>
      <c r="F389" t="s">
        <v>215</v>
      </c>
      <c r="G389" t="s">
        <v>429</v>
      </c>
      <c r="H389" t="s">
        <v>430</v>
      </c>
      <c r="I389" t="s">
        <v>222</v>
      </c>
      <c r="J389" t="s">
        <v>2010</v>
      </c>
      <c r="K389" t="s">
        <v>2011</v>
      </c>
      <c r="L389" t="s">
        <v>224</v>
      </c>
      <c r="O389">
        <v>200103.75</v>
      </c>
      <c r="P389" t="s">
        <v>157</v>
      </c>
      <c r="R389" t="s">
        <v>1795</v>
      </c>
      <c r="W389" s="2">
        <v>43866.452380243056</v>
      </c>
    </row>
    <row r="390" spans="1:23" x14ac:dyDescent="0.25">
      <c r="A390" t="s">
        <v>155</v>
      </c>
      <c r="B390" t="s">
        <v>156</v>
      </c>
      <c r="C390" t="s">
        <v>4</v>
      </c>
      <c r="D390">
        <v>2019</v>
      </c>
      <c r="E390">
        <v>11</v>
      </c>
      <c r="F390" t="s">
        <v>215</v>
      </c>
      <c r="G390" t="s">
        <v>643</v>
      </c>
      <c r="H390" t="s">
        <v>480</v>
      </c>
      <c r="I390" t="s">
        <v>481</v>
      </c>
      <c r="J390" t="s">
        <v>2012</v>
      </c>
      <c r="K390" t="s">
        <v>2013</v>
      </c>
      <c r="L390" t="s">
        <v>224</v>
      </c>
      <c r="O390">
        <v>33460359.469999999</v>
      </c>
      <c r="P390" t="s">
        <v>157</v>
      </c>
      <c r="R390" t="s">
        <v>1795</v>
      </c>
      <c r="W390" s="2">
        <v>43866.452380243056</v>
      </c>
    </row>
    <row r="391" spans="1:23" x14ac:dyDescent="0.25">
      <c r="A391" t="s">
        <v>155</v>
      </c>
      <c r="B391" t="s">
        <v>156</v>
      </c>
      <c r="C391" t="s">
        <v>4</v>
      </c>
      <c r="D391">
        <v>2019</v>
      </c>
      <c r="E391">
        <v>11</v>
      </c>
      <c r="F391" t="s">
        <v>215</v>
      </c>
      <c r="G391" t="s">
        <v>659</v>
      </c>
      <c r="H391" t="s">
        <v>660</v>
      </c>
      <c r="I391" t="s">
        <v>481</v>
      </c>
      <c r="J391" t="s">
        <v>2014</v>
      </c>
      <c r="K391" t="s">
        <v>2015</v>
      </c>
      <c r="L391" t="s">
        <v>224</v>
      </c>
      <c r="O391">
        <v>-114345</v>
      </c>
      <c r="P391" t="s">
        <v>157</v>
      </c>
      <c r="R391" t="s">
        <v>1795</v>
      </c>
      <c r="W391" s="2">
        <v>43866.452380243056</v>
      </c>
    </row>
    <row r="392" spans="1:23" x14ac:dyDescent="0.25">
      <c r="A392" t="s">
        <v>155</v>
      </c>
      <c r="B392" t="s">
        <v>156</v>
      </c>
      <c r="C392" t="s">
        <v>4</v>
      </c>
      <c r="D392">
        <v>2019</v>
      </c>
      <c r="E392">
        <v>11</v>
      </c>
      <c r="F392" t="s">
        <v>215</v>
      </c>
      <c r="G392" t="s">
        <v>653</v>
      </c>
      <c r="H392" t="s">
        <v>654</v>
      </c>
      <c r="I392" t="s">
        <v>481</v>
      </c>
      <c r="J392" t="s">
        <v>2016</v>
      </c>
      <c r="K392" t="s">
        <v>2017</v>
      </c>
      <c r="L392" t="s">
        <v>224</v>
      </c>
      <c r="O392">
        <v>-4583049.47</v>
      </c>
      <c r="P392" t="s">
        <v>157</v>
      </c>
      <c r="R392" t="s">
        <v>1795</v>
      </c>
      <c r="W392" s="2">
        <v>43866.452380243056</v>
      </c>
    </row>
    <row r="393" spans="1:23" x14ac:dyDescent="0.25">
      <c r="A393" t="s">
        <v>155</v>
      </c>
      <c r="B393" t="s">
        <v>156</v>
      </c>
      <c r="C393" t="s">
        <v>4</v>
      </c>
      <c r="D393">
        <v>2019</v>
      </c>
      <c r="E393">
        <v>11</v>
      </c>
      <c r="F393" t="s">
        <v>215</v>
      </c>
      <c r="G393" t="s">
        <v>991</v>
      </c>
      <c r="H393" t="s">
        <v>480</v>
      </c>
      <c r="I393" t="s">
        <v>481</v>
      </c>
      <c r="J393" t="s">
        <v>2018</v>
      </c>
      <c r="K393" t="s">
        <v>2019</v>
      </c>
      <c r="L393" t="s">
        <v>224</v>
      </c>
      <c r="O393">
        <v>20198393.440000001</v>
      </c>
      <c r="P393" t="s">
        <v>157</v>
      </c>
      <c r="R393" t="s">
        <v>1795</v>
      </c>
      <c r="W393" s="2">
        <v>43866.452380243056</v>
      </c>
    </row>
    <row r="394" spans="1:23" x14ac:dyDescent="0.25">
      <c r="A394" t="s">
        <v>155</v>
      </c>
      <c r="B394" t="s">
        <v>156</v>
      </c>
      <c r="C394" t="s">
        <v>4</v>
      </c>
      <c r="D394">
        <v>2019</v>
      </c>
      <c r="E394">
        <v>11</v>
      </c>
      <c r="F394" t="s">
        <v>215</v>
      </c>
      <c r="G394" t="s">
        <v>1331</v>
      </c>
      <c r="H394" t="s">
        <v>1332</v>
      </c>
      <c r="I394" t="s">
        <v>481</v>
      </c>
      <c r="J394" t="s">
        <v>2020</v>
      </c>
      <c r="K394" t="s">
        <v>2021</v>
      </c>
      <c r="L394" t="s">
        <v>224</v>
      </c>
      <c r="O394">
        <v>34037.08</v>
      </c>
      <c r="P394" t="s">
        <v>157</v>
      </c>
      <c r="R394" t="s">
        <v>1795</v>
      </c>
      <c r="W394" s="2">
        <v>43866.452380243056</v>
      </c>
    </row>
    <row r="395" spans="1:23" x14ac:dyDescent="0.25">
      <c r="A395" t="s">
        <v>155</v>
      </c>
      <c r="B395" t="s">
        <v>156</v>
      </c>
      <c r="C395" t="s">
        <v>4</v>
      </c>
      <c r="D395">
        <v>2019</v>
      </c>
      <c r="E395">
        <v>11</v>
      </c>
      <c r="F395" t="s">
        <v>215</v>
      </c>
      <c r="G395" t="s">
        <v>1345</v>
      </c>
      <c r="H395" t="s">
        <v>1048</v>
      </c>
      <c r="I395" t="s">
        <v>481</v>
      </c>
      <c r="J395" t="s">
        <v>1855</v>
      </c>
      <c r="K395" t="s">
        <v>2022</v>
      </c>
      <c r="L395" t="s">
        <v>224</v>
      </c>
      <c r="O395">
        <v>150950.75</v>
      </c>
      <c r="P395" t="s">
        <v>157</v>
      </c>
      <c r="R395" t="s">
        <v>1795</v>
      </c>
      <c r="W395" s="2">
        <v>43866.452380243056</v>
      </c>
    </row>
    <row r="396" spans="1:23" x14ac:dyDescent="0.25">
      <c r="A396" t="s">
        <v>155</v>
      </c>
      <c r="B396" t="s">
        <v>156</v>
      </c>
      <c r="C396" t="s">
        <v>4</v>
      </c>
      <c r="D396">
        <v>2019</v>
      </c>
      <c r="E396">
        <v>11</v>
      </c>
      <c r="F396" t="s">
        <v>215</v>
      </c>
      <c r="G396" t="s">
        <v>1352</v>
      </c>
      <c r="H396" t="s">
        <v>1353</v>
      </c>
      <c r="I396" t="s">
        <v>481</v>
      </c>
      <c r="J396" t="s">
        <v>2023</v>
      </c>
      <c r="K396" t="s">
        <v>2024</v>
      </c>
      <c r="L396" t="s">
        <v>224</v>
      </c>
      <c r="O396">
        <v>-1552.3</v>
      </c>
      <c r="P396" t="s">
        <v>157</v>
      </c>
      <c r="R396" t="s">
        <v>1795</v>
      </c>
      <c r="W396" s="2">
        <v>43866.452380243056</v>
      </c>
    </row>
    <row r="397" spans="1:23" x14ac:dyDescent="0.25">
      <c r="A397" t="s">
        <v>155</v>
      </c>
      <c r="B397" t="s">
        <v>156</v>
      </c>
      <c r="C397" t="s">
        <v>4</v>
      </c>
      <c r="D397">
        <v>2019</v>
      </c>
      <c r="E397">
        <v>11</v>
      </c>
      <c r="F397" t="s">
        <v>215</v>
      </c>
      <c r="G397" t="s">
        <v>1367</v>
      </c>
      <c r="H397" t="s">
        <v>1368</v>
      </c>
      <c r="I397" t="s">
        <v>481</v>
      </c>
      <c r="J397" t="s">
        <v>2025</v>
      </c>
      <c r="K397" t="s">
        <v>2026</v>
      </c>
      <c r="L397" t="s">
        <v>224</v>
      </c>
      <c r="O397">
        <v>-247500</v>
      </c>
      <c r="P397" t="s">
        <v>157</v>
      </c>
      <c r="R397" t="s">
        <v>1795</v>
      </c>
      <c r="W397" s="2">
        <v>43866.452380243056</v>
      </c>
    </row>
    <row r="398" spans="1:23" x14ac:dyDescent="0.25">
      <c r="A398" t="s">
        <v>155</v>
      </c>
      <c r="B398" t="s">
        <v>156</v>
      </c>
      <c r="C398" t="s">
        <v>4</v>
      </c>
      <c r="D398">
        <v>2019</v>
      </c>
      <c r="E398">
        <v>11</v>
      </c>
      <c r="F398" t="s">
        <v>215</v>
      </c>
      <c r="G398" t="s">
        <v>1443</v>
      </c>
      <c r="H398" t="s">
        <v>1444</v>
      </c>
      <c r="I398" t="s">
        <v>481</v>
      </c>
      <c r="J398" t="s">
        <v>1798</v>
      </c>
      <c r="K398" t="s">
        <v>1859</v>
      </c>
      <c r="L398" t="s">
        <v>224</v>
      </c>
      <c r="O398">
        <v>-23335296.579999998</v>
      </c>
      <c r="P398" t="s">
        <v>157</v>
      </c>
      <c r="R398" t="s">
        <v>1795</v>
      </c>
      <c r="W398" s="2">
        <v>43866.452380243056</v>
      </c>
    </row>
    <row r="399" spans="1:23" x14ac:dyDescent="0.25">
      <c r="A399" t="s">
        <v>155</v>
      </c>
      <c r="B399" t="s">
        <v>156</v>
      </c>
      <c r="C399" t="s">
        <v>4</v>
      </c>
      <c r="D399">
        <v>2019</v>
      </c>
      <c r="E399">
        <v>11</v>
      </c>
      <c r="F399" t="s">
        <v>215</v>
      </c>
      <c r="G399" t="s">
        <v>1430</v>
      </c>
      <c r="H399" t="s">
        <v>1431</v>
      </c>
      <c r="I399" t="s">
        <v>481</v>
      </c>
      <c r="J399" t="s">
        <v>2027</v>
      </c>
      <c r="K399" t="s">
        <v>2028</v>
      </c>
      <c r="L399" t="s">
        <v>224</v>
      </c>
      <c r="O399">
        <v>-19145326.43</v>
      </c>
      <c r="P399" t="s">
        <v>157</v>
      </c>
      <c r="R399" t="s">
        <v>1795</v>
      </c>
      <c r="W399" s="2">
        <v>43866.452380243056</v>
      </c>
    </row>
    <row r="400" spans="1:23" x14ac:dyDescent="0.25">
      <c r="A400" t="s">
        <v>155</v>
      </c>
      <c r="B400" t="s">
        <v>156</v>
      </c>
      <c r="C400" t="s">
        <v>4</v>
      </c>
      <c r="D400">
        <v>2019</v>
      </c>
      <c r="E400">
        <v>11</v>
      </c>
      <c r="F400" t="s">
        <v>215</v>
      </c>
      <c r="G400" t="s">
        <v>1534</v>
      </c>
      <c r="H400" t="s">
        <v>1535</v>
      </c>
      <c r="I400" t="s">
        <v>481</v>
      </c>
      <c r="J400" t="s">
        <v>1768</v>
      </c>
      <c r="K400" t="s">
        <v>2029</v>
      </c>
      <c r="L400" t="s">
        <v>224</v>
      </c>
      <c r="O400">
        <v>-1340611.97</v>
      </c>
      <c r="P400" t="s">
        <v>157</v>
      </c>
      <c r="R400" t="s">
        <v>1795</v>
      </c>
      <c r="W400" s="2">
        <v>43866.452380243056</v>
      </c>
    </row>
    <row r="401" spans="1:23" x14ac:dyDescent="0.25">
      <c r="A401" t="s">
        <v>155</v>
      </c>
      <c r="B401" t="s">
        <v>156</v>
      </c>
      <c r="C401" t="s">
        <v>4</v>
      </c>
      <c r="D401">
        <v>2019</v>
      </c>
      <c r="E401">
        <v>11</v>
      </c>
      <c r="F401" t="s">
        <v>215</v>
      </c>
      <c r="G401" t="s">
        <v>1524</v>
      </c>
      <c r="H401" t="s">
        <v>1525</v>
      </c>
      <c r="I401" t="s">
        <v>481</v>
      </c>
      <c r="J401" t="s">
        <v>2030</v>
      </c>
      <c r="K401" t="s">
        <v>2031</v>
      </c>
      <c r="L401" t="s">
        <v>224</v>
      </c>
      <c r="O401">
        <v>-877720.26</v>
      </c>
      <c r="P401" t="s">
        <v>157</v>
      </c>
      <c r="R401" t="s">
        <v>1795</v>
      </c>
      <c r="W401" s="2">
        <v>43866.452380243056</v>
      </c>
    </row>
    <row r="402" spans="1:23" x14ac:dyDescent="0.25">
      <c r="A402" t="s">
        <v>155</v>
      </c>
      <c r="B402" t="s">
        <v>156</v>
      </c>
      <c r="C402" t="s">
        <v>4</v>
      </c>
      <c r="D402">
        <v>2019</v>
      </c>
      <c r="E402">
        <v>11</v>
      </c>
      <c r="F402" t="s">
        <v>215</v>
      </c>
      <c r="G402" t="s">
        <v>1524</v>
      </c>
      <c r="H402" t="s">
        <v>1525</v>
      </c>
      <c r="I402" t="s">
        <v>481</v>
      </c>
      <c r="J402" t="s">
        <v>2032</v>
      </c>
      <c r="K402" t="s">
        <v>2033</v>
      </c>
      <c r="L402" t="s">
        <v>224</v>
      </c>
      <c r="O402">
        <v>-534999.86</v>
      </c>
      <c r="P402" t="s">
        <v>157</v>
      </c>
      <c r="R402" t="s">
        <v>1795</v>
      </c>
      <c r="W402" s="2">
        <v>43866.452380243056</v>
      </c>
    </row>
    <row r="403" spans="1:23" x14ac:dyDescent="0.25">
      <c r="A403" t="s">
        <v>155</v>
      </c>
      <c r="B403" t="s">
        <v>156</v>
      </c>
      <c r="C403" t="s">
        <v>4</v>
      </c>
      <c r="D403">
        <v>2019</v>
      </c>
      <c r="E403">
        <v>11</v>
      </c>
      <c r="F403" t="s">
        <v>215</v>
      </c>
      <c r="G403" t="s">
        <v>1524</v>
      </c>
      <c r="H403" t="s">
        <v>1525</v>
      </c>
      <c r="I403" t="s">
        <v>481</v>
      </c>
      <c r="J403" t="s">
        <v>2034</v>
      </c>
      <c r="K403" t="s">
        <v>2035</v>
      </c>
      <c r="L403" t="s">
        <v>224</v>
      </c>
      <c r="O403">
        <v>-2287935.81</v>
      </c>
      <c r="P403" t="s">
        <v>157</v>
      </c>
      <c r="R403" t="s">
        <v>1795</v>
      </c>
      <c r="W403" s="2">
        <v>43866.452380243056</v>
      </c>
    </row>
    <row r="404" spans="1:23" x14ac:dyDescent="0.25">
      <c r="A404" t="s">
        <v>155</v>
      </c>
      <c r="B404" t="s">
        <v>156</v>
      </c>
      <c r="C404" t="s">
        <v>4</v>
      </c>
      <c r="D404">
        <v>2019</v>
      </c>
      <c r="E404">
        <v>11</v>
      </c>
      <c r="F404" t="s">
        <v>215</v>
      </c>
      <c r="G404" t="s">
        <v>1581</v>
      </c>
      <c r="H404" t="s">
        <v>1582</v>
      </c>
      <c r="I404" t="s">
        <v>481</v>
      </c>
      <c r="J404" t="s">
        <v>2036</v>
      </c>
      <c r="K404" t="s">
        <v>1869</v>
      </c>
      <c r="L404" t="s">
        <v>224</v>
      </c>
      <c r="O404">
        <v>-12375.01</v>
      </c>
      <c r="P404" t="s">
        <v>157</v>
      </c>
      <c r="R404" t="s">
        <v>1795</v>
      </c>
      <c r="W404" s="2">
        <v>43866.452380243056</v>
      </c>
    </row>
    <row r="405" spans="1:23" x14ac:dyDescent="0.25">
      <c r="A405" t="s">
        <v>155</v>
      </c>
      <c r="B405" t="s">
        <v>156</v>
      </c>
      <c r="C405" t="s">
        <v>4</v>
      </c>
      <c r="D405">
        <v>2019</v>
      </c>
      <c r="E405">
        <v>11</v>
      </c>
      <c r="F405" t="s">
        <v>215</v>
      </c>
      <c r="G405" t="s">
        <v>1581</v>
      </c>
      <c r="H405" t="s">
        <v>1582</v>
      </c>
      <c r="I405" t="s">
        <v>481</v>
      </c>
      <c r="J405" t="s">
        <v>2037</v>
      </c>
      <c r="K405" t="s">
        <v>1813</v>
      </c>
      <c r="L405" t="s">
        <v>224</v>
      </c>
      <c r="O405">
        <v>-24038.44</v>
      </c>
      <c r="P405" t="s">
        <v>157</v>
      </c>
      <c r="R405" t="s">
        <v>1795</v>
      </c>
      <c r="W405" s="2">
        <v>43866.452380243056</v>
      </c>
    </row>
    <row r="406" spans="1:23" x14ac:dyDescent="0.25">
      <c r="A406" t="s">
        <v>155</v>
      </c>
      <c r="B406" t="s">
        <v>156</v>
      </c>
      <c r="C406" t="s">
        <v>4</v>
      </c>
      <c r="D406">
        <v>2019</v>
      </c>
      <c r="E406">
        <v>11</v>
      </c>
      <c r="F406" t="s">
        <v>215</v>
      </c>
      <c r="G406" t="s">
        <v>1550</v>
      </c>
      <c r="H406" t="s">
        <v>1551</v>
      </c>
      <c r="I406" t="s">
        <v>481</v>
      </c>
      <c r="J406" t="s">
        <v>2038</v>
      </c>
      <c r="K406" t="s">
        <v>2039</v>
      </c>
      <c r="L406" t="s">
        <v>224</v>
      </c>
      <c r="O406">
        <v>-1110262.42</v>
      </c>
      <c r="P406" t="s">
        <v>157</v>
      </c>
      <c r="R406" t="s">
        <v>1795</v>
      </c>
      <c r="W406" s="2">
        <v>43866.452380243056</v>
      </c>
    </row>
    <row r="407" spans="1:23" x14ac:dyDescent="0.25">
      <c r="A407" t="s">
        <v>155</v>
      </c>
      <c r="B407" t="s">
        <v>156</v>
      </c>
      <c r="C407" t="s">
        <v>4</v>
      </c>
      <c r="D407">
        <v>2019</v>
      </c>
      <c r="E407">
        <v>11</v>
      </c>
      <c r="F407" t="s">
        <v>215</v>
      </c>
      <c r="G407" t="s">
        <v>244</v>
      </c>
      <c r="H407" t="s">
        <v>245</v>
      </c>
      <c r="I407" t="s">
        <v>222</v>
      </c>
      <c r="J407" t="s">
        <v>1598</v>
      </c>
      <c r="K407" t="s">
        <v>1976</v>
      </c>
      <c r="L407" t="s">
        <v>224</v>
      </c>
      <c r="O407">
        <v>-0.01</v>
      </c>
      <c r="P407" t="s">
        <v>157</v>
      </c>
      <c r="R407" t="s">
        <v>1795</v>
      </c>
      <c r="W407" s="2">
        <v>43866.452380243056</v>
      </c>
    </row>
    <row r="408" spans="1:23" x14ac:dyDescent="0.25">
      <c r="A408" t="s">
        <v>155</v>
      </c>
      <c r="B408" t="s">
        <v>156</v>
      </c>
      <c r="C408" t="s">
        <v>4</v>
      </c>
      <c r="D408">
        <v>2019</v>
      </c>
      <c r="E408">
        <v>11</v>
      </c>
      <c r="F408" t="s">
        <v>215</v>
      </c>
      <c r="G408" t="s">
        <v>991</v>
      </c>
      <c r="H408" t="s">
        <v>480</v>
      </c>
      <c r="I408" t="s">
        <v>481</v>
      </c>
      <c r="J408" t="s">
        <v>2018</v>
      </c>
      <c r="K408" t="s">
        <v>2019</v>
      </c>
      <c r="L408" t="s">
        <v>224</v>
      </c>
      <c r="O408">
        <v>-5501.87</v>
      </c>
      <c r="P408" t="s">
        <v>157</v>
      </c>
      <c r="R408" t="s">
        <v>1795</v>
      </c>
      <c r="W408" s="2">
        <v>43866.452380243056</v>
      </c>
    </row>
    <row r="409" spans="1:23" x14ac:dyDescent="0.25">
      <c r="A409" t="s">
        <v>155</v>
      </c>
      <c r="B409" t="s">
        <v>156</v>
      </c>
      <c r="C409" t="s">
        <v>4</v>
      </c>
      <c r="D409">
        <v>2019</v>
      </c>
      <c r="E409">
        <v>11</v>
      </c>
      <c r="F409" t="s">
        <v>215</v>
      </c>
      <c r="G409" t="s">
        <v>1550</v>
      </c>
      <c r="H409" t="s">
        <v>1551</v>
      </c>
      <c r="I409" t="s">
        <v>481</v>
      </c>
      <c r="J409" t="s">
        <v>2038</v>
      </c>
      <c r="K409" t="s">
        <v>2039</v>
      </c>
      <c r="L409" t="s">
        <v>224</v>
      </c>
      <c r="O409">
        <v>5501.87</v>
      </c>
      <c r="P409" t="s">
        <v>157</v>
      </c>
      <c r="R409" t="s">
        <v>1795</v>
      </c>
      <c r="W409" s="2">
        <v>43866.452380243056</v>
      </c>
    </row>
    <row r="410" spans="1:23" x14ac:dyDescent="0.25">
      <c r="A410" t="s">
        <v>155</v>
      </c>
      <c r="B410" t="s">
        <v>156</v>
      </c>
      <c r="C410" t="s">
        <v>4</v>
      </c>
      <c r="D410">
        <v>2019</v>
      </c>
      <c r="E410">
        <v>11</v>
      </c>
      <c r="F410" t="s">
        <v>215</v>
      </c>
      <c r="G410" t="s">
        <v>1331</v>
      </c>
      <c r="H410" t="s">
        <v>1332</v>
      </c>
      <c r="I410" t="s">
        <v>481</v>
      </c>
      <c r="J410" t="s">
        <v>2020</v>
      </c>
      <c r="K410" t="s">
        <v>2021</v>
      </c>
      <c r="L410" t="s">
        <v>224</v>
      </c>
      <c r="O410">
        <v>54450</v>
      </c>
      <c r="P410" t="s">
        <v>157</v>
      </c>
      <c r="R410" t="s">
        <v>1795</v>
      </c>
      <c r="W410" s="2">
        <v>43866.452380243056</v>
      </c>
    </row>
    <row r="411" spans="1:23" x14ac:dyDescent="0.25">
      <c r="A411" t="s">
        <v>155</v>
      </c>
      <c r="B411" t="s">
        <v>156</v>
      </c>
      <c r="C411" t="s">
        <v>4</v>
      </c>
      <c r="D411">
        <v>2019</v>
      </c>
      <c r="E411">
        <v>11</v>
      </c>
      <c r="F411" t="s">
        <v>215</v>
      </c>
      <c r="G411" t="s">
        <v>1352</v>
      </c>
      <c r="H411" t="s">
        <v>1353</v>
      </c>
      <c r="I411" t="s">
        <v>481</v>
      </c>
      <c r="J411" t="s">
        <v>2023</v>
      </c>
      <c r="K411" t="s">
        <v>2024</v>
      </c>
      <c r="L411" t="s">
        <v>224</v>
      </c>
      <c r="O411">
        <v>-54450</v>
      </c>
      <c r="P411" t="s">
        <v>157</v>
      </c>
      <c r="R411" t="s">
        <v>1795</v>
      </c>
      <c r="W411" s="2">
        <v>43866.452380243056</v>
      </c>
    </row>
    <row r="412" spans="1:23" x14ac:dyDescent="0.25">
      <c r="A412" t="s">
        <v>155</v>
      </c>
      <c r="B412" t="s">
        <v>156</v>
      </c>
      <c r="C412" t="s">
        <v>4</v>
      </c>
      <c r="D412">
        <v>2019</v>
      </c>
      <c r="E412">
        <v>11</v>
      </c>
      <c r="F412" t="s">
        <v>215</v>
      </c>
      <c r="G412" t="s">
        <v>1324</v>
      </c>
      <c r="H412" t="s">
        <v>1325</v>
      </c>
      <c r="I412" t="s">
        <v>481</v>
      </c>
      <c r="J412" t="s">
        <v>2040</v>
      </c>
      <c r="K412" t="s">
        <v>1879</v>
      </c>
      <c r="L412" t="s">
        <v>224</v>
      </c>
      <c r="O412">
        <v>29700</v>
      </c>
      <c r="P412" t="s">
        <v>157</v>
      </c>
      <c r="R412" t="s">
        <v>1795</v>
      </c>
      <c r="W412" s="2">
        <v>43866.452380243056</v>
      </c>
    </row>
    <row r="413" spans="1:23" x14ac:dyDescent="0.25">
      <c r="A413" t="s">
        <v>155</v>
      </c>
      <c r="B413" t="s">
        <v>156</v>
      </c>
      <c r="C413" t="s">
        <v>4</v>
      </c>
      <c r="D413">
        <v>2019</v>
      </c>
      <c r="E413">
        <v>11</v>
      </c>
      <c r="F413" t="s">
        <v>215</v>
      </c>
      <c r="G413" t="s">
        <v>1352</v>
      </c>
      <c r="H413" t="s">
        <v>1353</v>
      </c>
      <c r="I413" t="s">
        <v>481</v>
      </c>
      <c r="J413" t="s">
        <v>2023</v>
      </c>
      <c r="K413" t="s">
        <v>2024</v>
      </c>
      <c r="L413" t="s">
        <v>224</v>
      </c>
      <c r="O413">
        <v>-29700</v>
      </c>
      <c r="P413" t="s">
        <v>157</v>
      </c>
      <c r="R413" t="s">
        <v>1795</v>
      </c>
      <c r="W413" s="2">
        <v>43866.452380243056</v>
      </c>
    </row>
    <row r="414" spans="1:23" x14ac:dyDescent="0.25">
      <c r="A414" t="s">
        <v>155</v>
      </c>
      <c r="B414" t="s">
        <v>156</v>
      </c>
      <c r="C414" t="s">
        <v>4</v>
      </c>
      <c r="D414">
        <v>2019</v>
      </c>
      <c r="E414">
        <v>11</v>
      </c>
      <c r="F414" t="s">
        <v>215</v>
      </c>
      <c r="G414" t="s">
        <v>1570</v>
      </c>
      <c r="H414" t="s">
        <v>1571</v>
      </c>
      <c r="I414" t="s">
        <v>481</v>
      </c>
      <c r="J414" t="s">
        <v>2041</v>
      </c>
      <c r="K414" t="s">
        <v>1881</v>
      </c>
      <c r="L414" t="s">
        <v>224</v>
      </c>
      <c r="O414">
        <v>-29700</v>
      </c>
      <c r="P414" t="s">
        <v>157</v>
      </c>
      <c r="R414" t="s">
        <v>1795</v>
      </c>
      <c r="W414" s="2">
        <v>43866.452380243056</v>
      </c>
    </row>
    <row r="415" spans="1:23" x14ac:dyDescent="0.25">
      <c r="A415" t="s">
        <v>155</v>
      </c>
      <c r="B415" t="s">
        <v>156</v>
      </c>
      <c r="C415" t="s">
        <v>4</v>
      </c>
      <c r="D415">
        <v>2019</v>
      </c>
      <c r="E415">
        <v>11</v>
      </c>
      <c r="F415" t="s">
        <v>215</v>
      </c>
      <c r="G415" t="s">
        <v>1581</v>
      </c>
      <c r="H415" t="s">
        <v>1582</v>
      </c>
      <c r="I415" t="s">
        <v>481</v>
      </c>
      <c r="J415" t="s">
        <v>2036</v>
      </c>
      <c r="K415" t="s">
        <v>1869</v>
      </c>
      <c r="L415" t="s">
        <v>224</v>
      </c>
      <c r="O415">
        <v>29700</v>
      </c>
      <c r="P415" t="s">
        <v>157</v>
      </c>
      <c r="R415" t="s">
        <v>1795</v>
      </c>
      <c r="W415" s="2">
        <v>43866.452380243056</v>
      </c>
    </row>
    <row r="416" spans="1:23" x14ac:dyDescent="0.25">
      <c r="A416" t="s">
        <v>155</v>
      </c>
      <c r="B416" t="s">
        <v>156</v>
      </c>
      <c r="C416" t="s">
        <v>4</v>
      </c>
      <c r="D416">
        <v>2019</v>
      </c>
      <c r="E416">
        <v>11</v>
      </c>
      <c r="F416" t="s">
        <v>215</v>
      </c>
      <c r="G416" t="s">
        <v>991</v>
      </c>
      <c r="H416" t="s">
        <v>480</v>
      </c>
      <c r="I416" t="s">
        <v>481</v>
      </c>
      <c r="J416" t="s">
        <v>2018</v>
      </c>
      <c r="K416" t="s">
        <v>2019</v>
      </c>
      <c r="L416" t="s">
        <v>224</v>
      </c>
      <c r="O416">
        <v>3197.98</v>
      </c>
      <c r="P416" t="s">
        <v>157</v>
      </c>
      <c r="R416" t="s">
        <v>1795</v>
      </c>
      <c r="W416" s="2">
        <v>43866.452380243056</v>
      </c>
    </row>
    <row r="417" spans="1:23" x14ac:dyDescent="0.25">
      <c r="A417" t="s">
        <v>155</v>
      </c>
      <c r="B417" t="s">
        <v>156</v>
      </c>
      <c r="C417" t="s">
        <v>4</v>
      </c>
      <c r="D417">
        <v>2019</v>
      </c>
      <c r="E417">
        <v>11</v>
      </c>
      <c r="F417" t="s">
        <v>215</v>
      </c>
      <c r="G417" t="s">
        <v>1581</v>
      </c>
      <c r="H417" t="s">
        <v>1582</v>
      </c>
      <c r="I417" t="s">
        <v>481</v>
      </c>
      <c r="J417" t="s">
        <v>2036</v>
      </c>
      <c r="K417" t="s">
        <v>1869</v>
      </c>
      <c r="L417" t="s">
        <v>224</v>
      </c>
      <c r="O417">
        <v>-3197.98</v>
      </c>
      <c r="P417" t="s">
        <v>157</v>
      </c>
      <c r="R417" t="s">
        <v>1795</v>
      </c>
      <c r="W417" s="2">
        <v>43866.452380243056</v>
      </c>
    </row>
    <row r="418" spans="1:23" x14ac:dyDescent="0.25">
      <c r="A418" t="s">
        <v>155</v>
      </c>
      <c r="B418" t="s">
        <v>156</v>
      </c>
      <c r="C418" t="s">
        <v>4</v>
      </c>
      <c r="D418">
        <v>2019</v>
      </c>
      <c r="E418">
        <v>11</v>
      </c>
      <c r="F418" t="s">
        <v>215</v>
      </c>
      <c r="G418" t="s">
        <v>991</v>
      </c>
      <c r="H418" t="s">
        <v>480</v>
      </c>
      <c r="I418" t="s">
        <v>481</v>
      </c>
      <c r="J418" t="s">
        <v>2018</v>
      </c>
      <c r="K418" t="s">
        <v>2019</v>
      </c>
      <c r="L418" t="s">
        <v>224</v>
      </c>
      <c r="O418">
        <v>-3328.84</v>
      </c>
      <c r="P418" t="s">
        <v>157</v>
      </c>
      <c r="R418" t="s">
        <v>1795</v>
      </c>
      <c r="W418" s="2">
        <v>43866.452380243056</v>
      </c>
    </row>
    <row r="419" spans="1:23" x14ac:dyDescent="0.25">
      <c r="A419" t="s">
        <v>155</v>
      </c>
      <c r="B419" t="s">
        <v>156</v>
      </c>
      <c r="C419" t="s">
        <v>4</v>
      </c>
      <c r="D419">
        <v>2019</v>
      </c>
      <c r="E419">
        <v>11</v>
      </c>
      <c r="F419" t="s">
        <v>215</v>
      </c>
      <c r="G419" t="s">
        <v>1550</v>
      </c>
      <c r="H419" t="s">
        <v>1551</v>
      </c>
      <c r="I419" t="s">
        <v>481</v>
      </c>
      <c r="J419" t="s">
        <v>2038</v>
      </c>
      <c r="K419" t="s">
        <v>2039</v>
      </c>
      <c r="L419" t="s">
        <v>224</v>
      </c>
      <c r="O419">
        <v>3328.84</v>
      </c>
      <c r="P419" t="s">
        <v>157</v>
      </c>
      <c r="R419" t="s">
        <v>1795</v>
      </c>
      <c r="W419" s="2">
        <v>43866.452380243056</v>
      </c>
    </row>
    <row r="420" spans="1:23" x14ac:dyDescent="0.25">
      <c r="A420" t="s">
        <v>155</v>
      </c>
      <c r="B420" t="s">
        <v>156</v>
      </c>
      <c r="C420" t="s">
        <v>4</v>
      </c>
      <c r="D420">
        <v>2019</v>
      </c>
      <c r="E420">
        <v>11</v>
      </c>
      <c r="F420" t="s">
        <v>215</v>
      </c>
      <c r="G420" t="s">
        <v>991</v>
      </c>
      <c r="H420" t="s">
        <v>480</v>
      </c>
      <c r="I420" t="s">
        <v>481</v>
      </c>
      <c r="J420" t="s">
        <v>2018</v>
      </c>
      <c r="K420" t="s">
        <v>2019</v>
      </c>
      <c r="L420" t="s">
        <v>224</v>
      </c>
      <c r="O420">
        <v>-0.96</v>
      </c>
      <c r="P420" t="s">
        <v>157</v>
      </c>
      <c r="R420" t="s">
        <v>1795</v>
      </c>
      <c r="W420" s="2">
        <v>43866.452380243056</v>
      </c>
    </row>
    <row r="421" spans="1:23" x14ac:dyDescent="0.25">
      <c r="A421" t="s">
        <v>155</v>
      </c>
      <c r="B421" t="s">
        <v>156</v>
      </c>
      <c r="C421" t="s">
        <v>4</v>
      </c>
      <c r="D421">
        <v>2019</v>
      </c>
      <c r="E421">
        <v>11</v>
      </c>
      <c r="F421" t="s">
        <v>215</v>
      </c>
      <c r="G421" t="s">
        <v>1550</v>
      </c>
      <c r="H421" t="s">
        <v>1551</v>
      </c>
      <c r="I421" t="s">
        <v>481</v>
      </c>
      <c r="J421" t="s">
        <v>2038</v>
      </c>
      <c r="K421" t="s">
        <v>2039</v>
      </c>
      <c r="L421" t="s">
        <v>224</v>
      </c>
      <c r="O421">
        <v>0.96</v>
      </c>
      <c r="P421" t="s">
        <v>157</v>
      </c>
      <c r="R421" t="s">
        <v>1795</v>
      </c>
      <c r="W421" s="2">
        <v>43866.452380243056</v>
      </c>
    </row>
    <row r="422" spans="1:23" x14ac:dyDescent="0.25">
      <c r="A422" t="s">
        <v>155</v>
      </c>
      <c r="B422" t="s">
        <v>156</v>
      </c>
      <c r="C422" t="s">
        <v>4</v>
      </c>
      <c r="D422">
        <v>2019</v>
      </c>
      <c r="E422">
        <v>11</v>
      </c>
      <c r="F422" t="s">
        <v>215</v>
      </c>
      <c r="G422" t="s">
        <v>991</v>
      </c>
      <c r="H422" t="s">
        <v>480</v>
      </c>
      <c r="I422" t="s">
        <v>481</v>
      </c>
      <c r="J422" t="s">
        <v>2018</v>
      </c>
      <c r="K422" t="s">
        <v>2019</v>
      </c>
      <c r="L422" t="s">
        <v>224</v>
      </c>
      <c r="O422">
        <v>207302.94</v>
      </c>
      <c r="P422" t="s">
        <v>157</v>
      </c>
      <c r="R422" t="s">
        <v>1795</v>
      </c>
      <c r="W422" s="2">
        <v>43866.452380243056</v>
      </c>
    </row>
    <row r="423" spans="1:23" x14ac:dyDescent="0.25">
      <c r="A423" t="s">
        <v>155</v>
      </c>
      <c r="B423" t="s">
        <v>156</v>
      </c>
      <c r="C423" t="s">
        <v>4</v>
      </c>
      <c r="D423">
        <v>2019</v>
      </c>
      <c r="E423">
        <v>11</v>
      </c>
      <c r="F423" t="s">
        <v>215</v>
      </c>
      <c r="G423" t="s">
        <v>1581</v>
      </c>
      <c r="H423" t="s">
        <v>1582</v>
      </c>
      <c r="I423" t="s">
        <v>481</v>
      </c>
      <c r="J423" t="s">
        <v>2036</v>
      </c>
      <c r="K423" t="s">
        <v>1869</v>
      </c>
      <c r="L423" t="s">
        <v>224</v>
      </c>
      <c r="O423">
        <v>-207302.94</v>
      </c>
      <c r="P423" t="s">
        <v>157</v>
      </c>
      <c r="R423" t="s">
        <v>1795</v>
      </c>
      <c r="W423" s="2">
        <v>43866.452380243056</v>
      </c>
    </row>
    <row r="424" spans="1:23" x14ac:dyDescent="0.25">
      <c r="A424" t="s">
        <v>155</v>
      </c>
      <c r="B424" t="s">
        <v>156</v>
      </c>
      <c r="C424" t="s">
        <v>4</v>
      </c>
      <c r="D424">
        <v>2019</v>
      </c>
      <c r="E424">
        <v>11</v>
      </c>
      <c r="F424" t="s">
        <v>215</v>
      </c>
      <c r="G424" t="s">
        <v>223</v>
      </c>
      <c r="H424" t="s">
        <v>248</v>
      </c>
      <c r="I424" t="s">
        <v>222</v>
      </c>
      <c r="L424" t="s">
        <v>224</v>
      </c>
      <c r="O424">
        <v>-908243.76</v>
      </c>
      <c r="P424" t="s">
        <v>157</v>
      </c>
      <c r="R424" t="s">
        <v>1795</v>
      </c>
      <c r="W424" s="2">
        <v>43866.452380243056</v>
      </c>
    </row>
    <row r="425" spans="1:23" x14ac:dyDescent="0.25">
      <c r="A425" t="s">
        <v>155</v>
      </c>
      <c r="B425" t="s">
        <v>156</v>
      </c>
      <c r="C425" t="s">
        <v>4</v>
      </c>
      <c r="D425">
        <v>2019</v>
      </c>
      <c r="E425">
        <v>11</v>
      </c>
      <c r="F425" t="s">
        <v>215</v>
      </c>
      <c r="G425" t="s">
        <v>252</v>
      </c>
      <c r="H425" t="s">
        <v>259</v>
      </c>
      <c r="I425" t="s">
        <v>222</v>
      </c>
      <c r="L425" t="s">
        <v>224</v>
      </c>
      <c r="O425">
        <v>264599.36</v>
      </c>
      <c r="P425" t="s">
        <v>157</v>
      </c>
      <c r="R425" t="s">
        <v>1795</v>
      </c>
      <c r="W425" s="2">
        <v>43866.452380243056</v>
      </c>
    </row>
    <row r="426" spans="1:23" x14ac:dyDescent="0.25">
      <c r="A426" t="s">
        <v>155</v>
      </c>
      <c r="B426" t="s">
        <v>156</v>
      </c>
      <c r="C426" t="s">
        <v>4</v>
      </c>
      <c r="D426">
        <v>2019</v>
      </c>
      <c r="E426">
        <v>11</v>
      </c>
      <c r="F426" t="s">
        <v>215</v>
      </c>
      <c r="G426" t="s">
        <v>249</v>
      </c>
      <c r="H426" t="s">
        <v>260</v>
      </c>
      <c r="I426" t="s">
        <v>222</v>
      </c>
      <c r="L426" t="s">
        <v>224</v>
      </c>
      <c r="O426">
        <v>-643644.4</v>
      </c>
      <c r="P426" t="s">
        <v>157</v>
      </c>
      <c r="R426" t="s">
        <v>1795</v>
      </c>
      <c r="W426" s="2">
        <v>43866.452380243056</v>
      </c>
    </row>
    <row r="427" spans="1:23" x14ac:dyDescent="0.25">
      <c r="A427" t="s">
        <v>155</v>
      </c>
      <c r="B427" t="s">
        <v>156</v>
      </c>
      <c r="C427" t="s">
        <v>4</v>
      </c>
      <c r="D427">
        <v>2019</v>
      </c>
      <c r="E427">
        <v>11</v>
      </c>
      <c r="F427" t="s">
        <v>215</v>
      </c>
      <c r="G427" t="s">
        <v>261</v>
      </c>
      <c r="H427" t="s">
        <v>266</v>
      </c>
      <c r="I427" t="s">
        <v>222</v>
      </c>
      <c r="L427" t="s">
        <v>224</v>
      </c>
      <c r="O427">
        <v>-643644.4</v>
      </c>
      <c r="P427" t="s">
        <v>157</v>
      </c>
      <c r="R427" t="s">
        <v>1795</v>
      </c>
      <c r="W427" s="2">
        <v>43866.452380243056</v>
      </c>
    </row>
    <row r="428" spans="1:23" x14ac:dyDescent="0.25">
      <c r="A428" t="s">
        <v>155</v>
      </c>
      <c r="B428" t="s">
        <v>156</v>
      </c>
      <c r="C428" t="s">
        <v>4</v>
      </c>
      <c r="D428">
        <v>2019</v>
      </c>
      <c r="E428">
        <v>11</v>
      </c>
      <c r="F428" t="s">
        <v>215</v>
      </c>
      <c r="G428" t="s">
        <v>267</v>
      </c>
      <c r="H428" t="s">
        <v>312</v>
      </c>
      <c r="I428" t="s">
        <v>222</v>
      </c>
      <c r="L428" t="s">
        <v>224</v>
      </c>
      <c r="O428">
        <v>-643644.4</v>
      </c>
      <c r="P428" t="s">
        <v>157</v>
      </c>
      <c r="R428" t="s">
        <v>1795</v>
      </c>
      <c r="W428" s="2">
        <v>43866.452380243056</v>
      </c>
    </row>
    <row r="429" spans="1:23" x14ac:dyDescent="0.25">
      <c r="A429" t="s">
        <v>155</v>
      </c>
      <c r="B429" t="s">
        <v>156</v>
      </c>
      <c r="C429" t="s">
        <v>4</v>
      </c>
      <c r="D429">
        <v>2019</v>
      </c>
      <c r="E429">
        <v>11</v>
      </c>
      <c r="F429" t="s">
        <v>215</v>
      </c>
      <c r="G429" t="s">
        <v>327</v>
      </c>
      <c r="H429" t="s">
        <v>334</v>
      </c>
      <c r="I429" t="s">
        <v>222</v>
      </c>
      <c r="L429" t="s">
        <v>224</v>
      </c>
      <c r="O429">
        <v>114345</v>
      </c>
      <c r="P429" t="s">
        <v>157</v>
      </c>
      <c r="R429" t="s">
        <v>1795</v>
      </c>
      <c r="W429" s="2">
        <v>43866.452380243056</v>
      </c>
    </row>
    <row r="430" spans="1:23" x14ac:dyDescent="0.25">
      <c r="A430" t="s">
        <v>155</v>
      </c>
      <c r="B430" t="s">
        <v>156</v>
      </c>
      <c r="C430" t="s">
        <v>4</v>
      </c>
      <c r="D430">
        <v>2019</v>
      </c>
      <c r="E430">
        <v>11</v>
      </c>
      <c r="F430" t="s">
        <v>215</v>
      </c>
      <c r="G430" t="s">
        <v>324</v>
      </c>
      <c r="H430" t="s">
        <v>335</v>
      </c>
      <c r="I430" t="s">
        <v>222</v>
      </c>
      <c r="L430" t="s">
        <v>224</v>
      </c>
      <c r="O430">
        <v>114345</v>
      </c>
      <c r="P430" t="s">
        <v>157</v>
      </c>
      <c r="R430" t="s">
        <v>1795</v>
      </c>
      <c r="W430" s="2">
        <v>43866.452380243056</v>
      </c>
    </row>
    <row r="431" spans="1:23" x14ac:dyDescent="0.25">
      <c r="A431" t="s">
        <v>155</v>
      </c>
      <c r="B431" t="s">
        <v>156</v>
      </c>
      <c r="C431" t="s">
        <v>4</v>
      </c>
      <c r="D431">
        <v>2019</v>
      </c>
      <c r="E431">
        <v>11</v>
      </c>
      <c r="F431" t="s">
        <v>215</v>
      </c>
      <c r="G431" t="s">
        <v>336</v>
      </c>
      <c r="H431" t="s">
        <v>347</v>
      </c>
      <c r="I431" t="s">
        <v>222</v>
      </c>
      <c r="L431" t="s">
        <v>224</v>
      </c>
      <c r="O431">
        <v>114345</v>
      </c>
      <c r="P431" t="s">
        <v>157</v>
      </c>
      <c r="R431" t="s">
        <v>1795</v>
      </c>
      <c r="W431" s="2">
        <v>43866.452380243056</v>
      </c>
    </row>
    <row r="432" spans="1:23" x14ac:dyDescent="0.25">
      <c r="A432" t="s">
        <v>155</v>
      </c>
      <c r="B432" t="s">
        <v>156</v>
      </c>
      <c r="C432" t="s">
        <v>4</v>
      </c>
      <c r="D432">
        <v>2019</v>
      </c>
      <c r="E432">
        <v>11</v>
      </c>
      <c r="F432" t="s">
        <v>215</v>
      </c>
      <c r="G432" t="s">
        <v>313</v>
      </c>
      <c r="H432" t="s">
        <v>348</v>
      </c>
      <c r="I432" t="s">
        <v>222</v>
      </c>
      <c r="L432" t="s">
        <v>224</v>
      </c>
      <c r="O432">
        <v>-529299.4</v>
      </c>
      <c r="P432" t="s">
        <v>157</v>
      </c>
      <c r="R432" t="s">
        <v>1795</v>
      </c>
      <c r="W432" s="2">
        <v>43866.452380243056</v>
      </c>
    </row>
    <row r="433" spans="1:23" x14ac:dyDescent="0.25">
      <c r="A433" t="s">
        <v>155</v>
      </c>
      <c r="B433" t="s">
        <v>156</v>
      </c>
      <c r="C433" t="s">
        <v>4</v>
      </c>
      <c r="D433">
        <v>2019</v>
      </c>
      <c r="E433">
        <v>11</v>
      </c>
      <c r="F433" t="s">
        <v>215</v>
      </c>
      <c r="G433" t="s">
        <v>349</v>
      </c>
      <c r="H433" t="s">
        <v>356</v>
      </c>
      <c r="I433" t="s">
        <v>222</v>
      </c>
      <c r="L433" t="s">
        <v>224</v>
      </c>
      <c r="O433">
        <v>-529299.4</v>
      </c>
      <c r="P433" t="s">
        <v>157</v>
      </c>
      <c r="R433" t="s">
        <v>1795</v>
      </c>
      <c r="W433" s="2">
        <v>43866.452380243056</v>
      </c>
    </row>
    <row r="434" spans="1:23" x14ac:dyDescent="0.25">
      <c r="A434" t="s">
        <v>155</v>
      </c>
      <c r="B434" t="s">
        <v>156</v>
      </c>
      <c r="C434" t="s">
        <v>4</v>
      </c>
      <c r="D434">
        <v>2019</v>
      </c>
      <c r="E434">
        <v>11</v>
      </c>
      <c r="F434" t="s">
        <v>215</v>
      </c>
      <c r="G434" t="s">
        <v>394</v>
      </c>
      <c r="H434" t="s">
        <v>407</v>
      </c>
      <c r="I434" t="s">
        <v>222</v>
      </c>
      <c r="L434" t="s">
        <v>224</v>
      </c>
      <c r="O434">
        <v>100468.46</v>
      </c>
      <c r="P434" t="s">
        <v>157</v>
      </c>
      <c r="R434" t="s">
        <v>1795</v>
      </c>
      <c r="W434" s="2">
        <v>43866.452380243056</v>
      </c>
    </row>
    <row r="435" spans="1:23" x14ac:dyDescent="0.25">
      <c r="A435" t="s">
        <v>155</v>
      </c>
      <c r="B435" t="s">
        <v>156</v>
      </c>
      <c r="C435" t="s">
        <v>4</v>
      </c>
      <c r="D435">
        <v>2019</v>
      </c>
      <c r="E435">
        <v>11</v>
      </c>
      <c r="F435" t="s">
        <v>215</v>
      </c>
      <c r="G435" t="s">
        <v>391</v>
      </c>
      <c r="H435" t="s">
        <v>408</v>
      </c>
      <c r="I435" t="s">
        <v>222</v>
      </c>
      <c r="L435" t="s">
        <v>224</v>
      </c>
      <c r="O435">
        <v>100468.46</v>
      </c>
      <c r="P435" t="s">
        <v>157</v>
      </c>
      <c r="R435" t="s">
        <v>1795</v>
      </c>
      <c r="W435" s="2">
        <v>43866.452380243056</v>
      </c>
    </row>
    <row r="436" spans="1:23" x14ac:dyDescent="0.25">
      <c r="A436" t="s">
        <v>155</v>
      </c>
      <c r="B436" t="s">
        <v>156</v>
      </c>
      <c r="C436" t="s">
        <v>4</v>
      </c>
      <c r="D436">
        <v>2019</v>
      </c>
      <c r="E436">
        <v>11</v>
      </c>
      <c r="F436" t="s">
        <v>215</v>
      </c>
      <c r="G436" t="s">
        <v>357</v>
      </c>
      <c r="H436" t="s">
        <v>409</v>
      </c>
      <c r="I436" t="s">
        <v>222</v>
      </c>
      <c r="L436" t="s">
        <v>224</v>
      </c>
      <c r="O436">
        <v>-428830.94</v>
      </c>
      <c r="P436" t="s">
        <v>157</v>
      </c>
      <c r="R436" t="s">
        <v>1795</v>
      </c>
      <c r="W436" s="2">
        <v>43866.452380243056</v>
      </c>
    </row>
    <row r="437" spans="1:23" x14ac:dyDescent="0.25">
      <c r="A437" t="s">
        <v>155</v>
      </c>
      <c r="B437" t="s">
        <v>156</v>
      </c>
      <c r="C437" t="s">
        <v>4</v>
      </c>
      <c r="D437">
        <v>2019</v>
      </c>
      <c r="E437">
        <v>11</v>
      </c>
      <c r="F437" t="s">
        <v>215</v>
      </c>
      <c r="G437" t="s">
        <v>410</v>
      </c>
      <c r="H437" t="s">
        <v>427</v>
      </c>
      <c r="I437" t="s">
        <v>222</v>
      </c>
      <c r="L437" t="s">
        <v>224</v>
      </c>
      <c r="O437">
        <v>-428830.94</v>
      </c>
      <c r="P437" t="s">
        <v>157</v>
      </c>
      <c r="R437" t="s">
        <v>1795</v>
      </c>
      <c r="W437" s="2">
        <v>43866.452380243056</v>
      </c>
    </row>
    <row r="438" spans="1:23" x14ac:dyDescent="0.25">
      <c r="A438" t="s">
        <v>155</v>
      </c>
      <c r="B438" t="s">
        <v>156</v>
      </c>
      <c r="C438" t="s">
        <v>4</v>
      </c>
      <c r="D438">
        <v>2019</v>
      </c>
      <c r="E438">
        <v>11</v>
      </c>
      <c r="F438" t="s">
        <v>215</v>
      </c>
      <c r="G438" t="s">
        <v>431</v>
      </c>
      <c r="H438" t="s">
        <v>436</v>
      </c>
      <c r="I438" t="s">
        <v>222</v>
      </c>
      <c r="L438" t="s">
        <v>224</v>
      </c>
      <c r="O438">
        <v>200103.75</v>
      </c>
      <c r="P438" t="s">
        <v>157</v>
      </c>
      <c r="R438" t="s">
        <v>1795</v>
      </c>
      <c r="W438" s="2">
        <v>43866.452380243056</v>
      </c>
    </row>
    <row r="439" spans="1:23" x14ac:dyDescent="0.25">
      <c r="A439" t="s">
        <v>155</v>
      </c>
      <c r="B439" t="s">
        <v>156</v>
      </c>
      <c r="C439" t="s">
        <v>4</v>
      </c>
      <c r="D439">
        <v>2019</v>
      </c>
      <c r="E439">
        <v>11</v>
      </c>
      <c r="F439" t="s">
        <v>215</v>
      </c>
      <c r="G439" t="s">
        <v>428</v>
      </c>
      <c r="H439" t="s">
        <v>437</v>
      </c>
      <c r="I439" t="s">
        <v>222</v>
      </c>
      <c r="L439" t="s">
        <v>224</v>
      </c>
      <c r="O439">
        <v>-228727.19</v>
      </c>
      <c r="P439" t="s">
        <v>157</v>
      </c>
      <c r="R439" t="s">
        <v>1795</v>
      </c>
      <c r="W439" s="2">
        <v>43866.452380243056</v>
      </c>
    </row>
    <row r="440" spans="1:23" x14ac:dyDescent="0.25">
      <c r="A440" t="s">
        <v>155</v>
      </c>
      <c r="B440" t="s">
        <v>156</v>
      </c>
      <c r="C440" t="s">
        <v>4</v>
      </c>
      <c r="D440">
        <v>2019</v>
      </c>
      <c r="E440">
        <v>11</v>
      </c>
      <c r="F440" t="s">
        <v>215</v>
      </c>
      <c r="G440" t="s">
        <v>438</v>
      </c>
      <c r="H440" t="s">
        <v>463</v>
      </c>
      <c r="I440" t="s">
        <v>222</v>
      </c>
      <c r="L440" t="s">
        <v>224</v>
      </c>
      <c r="O440">
        <v>-228727.19</v>
      </c>
      <c r="P440" t="s">
        <v>157</v>
      </c>
      <c r="R440" t="s">
        <v>1795</v>
      </c>
      <c r="W440" s="2">
        <v>43866.452380243056</v>
      </c>
    </row>
    <row r="441" spans="1:23" x14ac:dyDescent="0.25">
      <c r="A441" t="s">
        <v>155</v>
      </c>
      <c r="B441" t="s">
        <v>156</v>
      </c>
      <c r="C441" t="s">
        <v>4</v>
      </c>
      <c r="D441">
        <v>2019</v>
      </c>
      <c r="E441">
        <v>11</v>
      </c>
      <c r="F441" t="s">
        <v>215</v>
      </c>
      <c r="G441" t="s">
        <v>644</v>
      </c>
      <c r="H441" t="s">
        <v>651</v>
      </c>
      <c r="I441" t="s">
        <v>481</v>
      </c>
      <c r="L441" t="s">
        <v>224</v>
      </c>
      <c r="O441">
        <v>33460359.469999999</v>
      </c>
      <c r="P441" t="s">
        <v>157</v>
      </c>
      <c r="R441" t="s">
        <v>1795</v>
      </c>
      <c r="W441" s="2">
        <v>43866.452380243056</v>
      </c>
    </row>
    <row r="442" spans="1:23" x14ac:dyDescent="0.25">
      <c r="A442" t="s">
        <v>155</v>
      </c>
      <c r="B442" t="s">
        <v>156</v>
      </c>
      <c r="C442" t="s">
        <v>4</v>
      </c>
      <c r="D442">
        <v>2019</v>
      </c>
      <c r="E442">
        <v>11</v>
      </c>
      <c r="F442" t="s">
        <v>215</v>
      </c>
      <c r="G442" t="s">
        <v>655</v>
      </c>
      <c r="H442" t="s">
        <v>664</v>
      </c>
      <c r="I442" t="s">
        <v>481</v>
      </c>
      <c r="L442" t="s">
        <v>224</v>
      </c>
      <c r="O442">
        <v>-4697394.47</v>
      </c>
      <c r="P442" t="s">
        <v>157</v>
      </c>
      <c r="R442" t="s">
        <v>1795</v>
      </c>
      <c r="W442" s="2">
        <v>43866.452380243056</v>
      </c>
    </row>
    <row r="443" spans="1:23" x14ac:dyDescent="0.25">
      <c r="A443" t="s">
        <v>155</v>
      </c>
      <c r="B443" t="s">
        <v>156</v>
      </c>
      <c r="C443" t="s">
        <v>4</v>
      </c>
      <c r="D443">
        <v>2019</v>
      </c>
      <c r="E443">
        <v>11</v>
      </c>
      <c r="F443" t="s">
        <v>215</v>
      </c>
      <c r="G443" t="s">
        <v>652</v>
      </c>
      <c r="H443" t="s">
        <v>326</v>
      </c>
      <c r="I443" t="s">
        <v>481</v>
      </c>
      <c r="L443" t="s">
        <v>224</v>
      </c>
      <c r="O443">
        <v>28762965</v>
      </c>
      <c r="P443" t="s">
        <v>157</v>
      </c>
      <c r="R443" t="s">
        <v>1795</v>
      </c>
      <c r="W443" s="2">
        <v>43866.452380243056</v>
      </c>
    </row>
    <row r="444" spans="1:23" x14ac:dyDescent="0.25">
      <c r="A444" t="s">
        <v>155</v>
      </c>
      <c r="B444" t="s">
        <v>156</v>
      </c>
      <c r="C444" t="s">
        <v>4</v>
      </c>
      <c r="D444">
        <v>2019</v>
      </c>
      <c r="E444">
        <v>11</v>
      </c>
      <c r="F444" t="s">
        <v>215</v>
      </c>
      <c r="G444" t="s">
        <v>675</v>
      </c>
      <c r="H444" t="s">
        <v>809</v>
      </c>
      <c r="I444" t="s">
        <v>481</v>
      </c>
      <c r="L444" t="s">
        <v>224</v>
      </c>
      <c r="O444">
        <v>28762965</v>
      </c>
      <c r="P444" t="s">
        <v>157</v>
      </c>
      <c r="R444" t="s">
        <v>1795</v>
      </c>
      <c r="W444" s="2">
        <v>43866.452380243056</v>
      </c>
    </row>
    <row r="445" spans="1:23" x14ac:dyDescent="0.25">
      <c r="A445" t="s">
        <v>155</v>
      </c>
      <c r="B445" t="s">
        <v>156</v>
      </c>
      <c r="C445" t="s">
        <v>4</v>
      </c>
      <c r="D445">
        <v>2019</v>
      </c>
      <c r="E445">
        <v>11</v>
      </c>
      <c r="F445" t="s">
        <v>215</v>
      </c>
      <c r="G445" t="s">
        <v>992</v>
      </c>
      <c r="H445" t="s">
        <v>1001</v>
      </c>
      <c r="I445" t="s">
        <v>481</v>
      </c>
      <c r="L445" t="s">
        <v>224</v>
      </c>
      <c r="O445">
        <v>20400062.690000001</v>
      </c>
      <c r="P445" t="s">
        <v>157</v>
      </c>
      <c r="R445" t="s">
        <v>1795</v>
      </c>
      <c r="W445" s="2">
        <v>43866.452380243056</v>
      </c>
    </row>
    <row r="446" spans="1:23" x14ac:dyDescent="0.25">
      <c r="A446" t="s">
        <v>155</v>
      </c>
      <c r="B446" t="s">
        <v>156</v>
      </c>
      <c r="C446" t="s">
        <v>4</v>
      </c>
      <c r="D446">
        <v>2019</v>
      </c>
      <c r="E446">
        <v>11</v>
      </c>
      <c r="F446" t="s">
        <v>215</v>
      </c>
      <c r="G446" t="s">
        <v>1002</v>
      </c>
      <c r="H446" t="s">
        <v>1018</v>
      </c>
      <c r="I446" t="s">
        <v>481</v>
      </c>
      <c r="L446" t="s">
        <v>224</v>
      </c>
      <c r="O446">
        <v>20400062.690000001</v>
      </c>
      <c r="P446" t="s">
        <v>157</v>
      </c>
      <c r="R446" t="s">
        <v>1795</v>
      </c>
      <c r="W446" s="2">
        <v>43866.452380243056</v>
      </c>
    </row>
    <row r="447" spans="1:23" x14ac:dyDescent="0.25">
      <c r="A447" t="s">
        <v>155</v>
      </c>
      <c r="B447" t="s">
        <v>156</v>
      </c>
      <c r="C447" t="s">
        <v>4</v>
      </c>
      <c r="D447">
        <v>2019</v>
      </c>
      <c r="E447">
        <v>11</v>
      </c>
      <c r="F447" t="s">
        <v>215</v>
      </c>
      <c r="G447" t="s">
        <v>1019</v>
      </c>
      <c r="H447" t="s">
        <v>1049</v>
      </c>
      <c r="I447" t="s">
        <v>481</v>
      </c>
      <c r="L447" t="s">
        <v>224</v>
      </c>
      <c r="O447">
        <v>20400062.690000001</v>
      </c>
      <c r="P447" t="s">
        <v>157</v>
      </c>
      <c r="R447" t="s">
        <v>1795</v>
      </c>
      <c r="W447" s="2">
        <v>43866.452380243056</v>
      </c>
    </row>
    <row r="448" spans="1:23" x14ac:dyDescent="0.25">
      <c r="A448" t="s">
        <v>155</v>
      </c>
      <c r="B448" t="s">
        <v>156</v>
      </c>
      <c r="C448" t="s">
        <v>4</v>
      </c>
      <c r="D448">
        <v>2019</v>
      </c>
      <c r="E448">
        <v>11</v>
      </c>
      <c r="F448" t="s">
        <v>215</v>
      </c>
      <c r="G448" t="s">
        <v>642</v>
      </c>
      <c r="H448" t="s">
        <v>1317</v>
      </c>
      <c r="I448" t="s">
        <v>481</v>
      </c>
      <c r="L448" t="s">
        <v>224</v>
      </c>
      <c r="O448">
        <v>49163027.689999998</v>
      </c>
      <c r="P448" t="s">
        <v>157</v>
      </c>
      <c r="R448" t="s">
        <v>1795</v>
      </c>
      <c r="W448" s="2">
        <v>43866.452380243056</v>
      </c>
    </row>
    <row r="449" spans="1:23" x14ac:dyDescent="0.25">
      <c r="A449" t="s">
        <v>155</v>
      </c>
      <c r="B449" t="s">
        <v>156</v>
      </c>
      <c r="C449" t="s">
        <v>4</v>
      </c>
      <c r="D449">
        <v>2019</v>
      </c>
      <c r="E449">
        <v>11</v>
      </c>
      <c r="F449" t="s">
        <v>215</v>
      </c>
      <c r="G449" t="s">
        <v>1321</v>
      </c>
      <c r="H449" t="s">
        <v>1328</v>
      </c>
      <c r="I449" t="s">
        <v>481</v>
      </c>
      <c r="L449" t="s">
        <v>224</v>
      </c>
      <c r="O449">
        <v>29700</v>
      </c>
      <c r="P449" t="s">
        <v>157</v>
      </c>
      <c r="R449" t="s">
        <v>1795</v>
      </c>
      <c r="W449" s="2">
        <v>43866.452380243056</v>
      </c>
    </row>
    <row r="450" spans="1:23" x14ac:dyDescent="0.25">
      <c r="A450" t="s">
        <v>155</v>
      </c>
      <c r="B450" t="s">
        <v>156</v>
      </c>
      <c r="C450" t="s">
        <v>4</v>
      </c>
      <c r="D450">
        <v>2019</v>
      </c>
      <c r="E450">
        <v>11</v>
      </c>
      <c r="F450" t="s">
        <v>215</v>
      </c>
      <c r="G450" t="s">
        <v>1333</v>
      </c>
      <c r="H450" t="s">
        <v>1336</v>
      </c>
      <c r="I450" t="s">
        <v>481</v>
      </c>
      <c r="L450" t="s">
        <v>224</v>
      </c>
      <c r="O450">
        <v>88487.08</v>
      </c>
      <c r="P450" t="s">
        <v>157</v>
      </c>
      <c r="R450" t="s">
        <v>1795</v>
      </c>
      <c r="W450" s="2">
        <v>43866.452380243056</v>
      </c>
    </row>
    <row r="451" spans="1:23" x14ac:dyDescent="0.25">
      <c r="A451" t="s">
        <v>155</v>
      </c>
      <c r="B451" t="s">
        <v>156</v>
      </c>
      <c r="C451" t="s">
        <v>4</v>
      </c>
      <c r="D451">
        <v>2019</v>
      </c>
      <c r="E451">
        <v>11</v>
      </c>
      <c r="F451" t="s">
        <v>215</v>
      </c>
      <c r="G451" t="s">
        <v>1337</v>
      </c>
      <c r="H451" t="s">
        <v>1348</v>
      </c>
      <c r="I451" t="s">
        <v>481</v>
      </c>
      <c r="L451" t="s">
        <v>224</v>
      </c>
      <c r="O451">
        <v>239437.83</v>
      </c>
      <c r="P451" t="s">
        <v>157</v>
      </c>
      <c r="R451" t="s">
        <v>1795</v>
      </c>
      <c r="W451" s="2">
        <v>43866.452380243056</v>
      </c>
    </row>
    <row r="452" spans="1:23" x14ac:dyDescent="0.25">
      <c r="A452" t="s">
        <v>155</v>
      </c>
      <c r="B452" t="s">
        <v>156</v>
      </c>
      <c r="C452" t="s">
        <v>4</v>
      </c>
      <c r="D452">
        <v>2019</v>
      </c>
      <c r="E452">
        <v>11</v>
      </c>
      <c r="F452" t="s">
        <v>215</v>
      </c>
      <c r="G452" t="s">
        <v>1354</v>
      </c>
      <c r="H452" t="s">
        <v>1357</v>
      </c>
      <c r="I452" t="s">
        <v>481</v>
      </c>
      <c r="L452" t="s">
        <v>224</v>
      </c>
      <c r="O452">
        <v>-85702.3</v>
      </c>
      <c r="P452" t="s">
        <v>157</v>
      </c>
      <c r="R452" t="s">
        <v>1795</v>
      </c>
      <c r="W452" s="2">
        <v>43866.452380243056</v>
      </c>
    </row>
    <row r="453" spans="1:23" x14ac:dyDescent="0.25">
      <c r="A453" t="s">
        <v>155</v>
      </c>
      <c r="B453" t="s">
        <v>156</v>
      </c>
      <c r="C453" t="s">
        <v>4</v>
      </c>
      <c r="D453">
        <v>2019</v>
      </c>
      <c r="E453">
        <v>11</v>
      </c>
      <c r="F453" t="s">
        <v>215</v>
      </c>
      <c r="G453" t="s">
        <v>1329</v>
      </c>
      <c r="H453" t="s">
        <v>1364</v>
      </c>
      <c r="I453" t="s">
        <v>481</v>
      </c>
      <c r="L453" t="s">
        <v>224</v>
      </c>
      <c r="O453">
        <v>183435.53</v>
      </c>
      <c r="P453" t="s">
        <v>157</v>
      </c>
      <c r="R453" t="s">
        <v>1795</v>
      </c>
      <c r="W453" s="2">
        <v>43866.452380243056</v>
      </c>
    </row>
    <row r="454" spans="1:23" x14ac:dyDescent="0.25">
      <c r="A454" t="s">
        <v>155</v>
      </c>
      <c r="B454" t="s">
        <v>156</v>
      </c>
      <c r="C454" t="s">
        <v>4</v>
      </c>
      <c r="D454">
        <v>2019</v>
      </c>
      <c r="E454">
        <v>11</v>
      </c>
      <c r="F454" t="s">
        <v>215</v>
      </c>
      <c r="G454" t="s">
        <v>1318</v>
      </c>
      <c r="H454" t="s">
        <v>1365</v>
      </c>
      <c r="I454" t="s">
        <v>481</v>
      </c>
      <c r="L454" t="s">
        <v>224</v>
      </c>
      <c r="O454">
        <v>49346463.219999999</v>
      </c>
      <c r="P454" t="s">
        <v>157</v>
      </c>
      <c r="R454" t="s">
        <v>1795</v>
      </c>
      <c r="W454" s="2">
        <v>43866.452380243056</v>
      </c>
    </row>
    <row r="455" spans="1:23" x14ac:dyDescent="0.25">
      <c r="A455" t="s">
        <v>155</v>
      </c>
      <c r="B455" t="s">
        <v>156</v>
      </c>
      <c r="C455" t="s">
        <v>4</v>
      </c>
      <c r="D455">
        <v>2019</v>
      </c>
      <c r="E455">
        <v>11</v>
      </c>
      <c r="F455" t="s">
        <v>215</v>
      </c>
      <c r="G455" t="s">
        <v>1369</v>
      </c>
      <c r="H455" t="s">
        <v>1375</v>
      </c>
      <c r="I455" t="s">
        <v>481</v>
      </c>
      <c r="L455" t="s">
        <v>224</v>
      </c>
      <c r="O455">
        <v>-247500</v>
      </c>
      <c r="P455" t="s">
        <v>157</v>
      </c>
      <c r="R455" t="s">
        <v>1795</v>
      </c>
      <c r="W455" s="2">
        <v>43866.452380243056</v>
      </c>
    </row>
    <row r="456" spans="1:23" x14ac:dyDescent="0.25">
      <c r="A456" t="s">
        <v>155</v>
      </c>
      <c r="B456" t="s">
        <v>156</v>
      </c>
      <c r="C456" t="s">
        <v>4</v>
      </c>
      <c r="D456">
        <v>2019</v>
      </c>
      <c r="E456">
        <v>11</v>
      </c>
      <c r="F456" t="s">
        <v>215</v>
      </c>
      <c r="G456" t="s">
        <v>1432</v>
      </c>
      <c r="H456" t="s">
        <v>1441</v>
      </c>
      <c r="I456" t="s">
        <v>481</v>
      </c>
      <c r="L456" t="s">
        <v>224</v>
      </c>
      <c r="O456">
        <v>-19145326.43</v>
      </c>
      <c r="P456" t="s">
        <v>157</v>
      </c>
      <c r="R456" t="s">
        <v>1795</v>
      </c>
      <c r="W456" s="2">
        <v>43866.452380243056</v>
      </c>
    </row>
    <row r="457" spans="1:23" x14ac:dyDescent="0.25">
      <c r="A457" t="s">
        <v>155</v>
      </c>
      <c r="B457" t="s">
        <v>156</v>
      </c>
      <c r="C457" t="s">
        <v>4</v>
      </c>
      <c r="D457">
        <v>2019</v>
      </c>
      <c r="E457">
        <v>11</v>
      </c>
      <c r="F457" t="s">
        <v>215</v>
      </c>
      <c r="G457" t="s">
        <v>1407</v>
      </c>
      <c r="H457" t="s">
        <v>1442</v>
      </c>
      <c r="I457" t="s">
        <v>481</v>
      </c>
      <c r="L457" t="s">
        <v>224</v>
      </c>
      <c r="O457">
        <v>-19145326.43</v>
      </c>
      <c r="P457" t="s">
        <v>157</v>
      </c>
      <c r="R457" t="s">
        <v>1795</v>
      </c>
      <c r="W457" s="2">
        <v>43866.452380243056</v>
      </c>
    </row>
    <row r="458" spans="1:23" x14ac:dyDescent="0.25">
      <c r="A458" t="s">
        <v>155</v>
      </c>
      <c r="B458" t="s">
        <v>156</v>
      </c>
      <c r="C458" t="s">
        <v>4</v>
      </c>
      <c r="D458">
        <v>2019</v>
      </c>
      <c r="E458">
        <v>11</v>
      </c>
      <c r="F458" t="s">
        <v>215</v>
      </c>
      <c r="G458" t="s">
        <v>1445</v>
      </c>
      <c r="H458" t="s">
        <v>466</v>
      </c>
      <c r="I458" t="s">
        <v>481</v>
      </c>
      <c r="L458" t="s">
        <v>224</v>
      </c>
      <c r="O458">
        <v>-23335296.579999998</v>
      </c>
      <c r="P458" t="s">
        <v>157</v>
      </c>
      <c r="R458" t="s">
        <v>1795</v>
      </c>
      <c r="W458" s="2">
        <v>43866.452380243056</v>
      </c>
    </row>
    <row r="459" spans="1:23" x14ac:dyDescent="0.25">
      <c r="A459" t="s">
        <v>155</v>
      </c>
      <c r="B459" t="s">
        <v>156</v>
      </c>
      <c r="C459" t="s">
        <v>4</v>
      </c>
      <c r="D459">
        <v>2019</v>
      </c>
      <c r="E459">
        <v>11</v>
      </c>
      <c r="F459" t="s">
        <v>215</v>
      </c>
      <c r="G459" t="s">
        <v>1376</v>
      </c>
      <c r="H459" t="s">
        <v>1457</v>
      </c>
      <c r="I459" t="s">
        <v>481</v>
      </c>
      <c r="L459" t="s">
        <v>224</v>
      </c>
      <c r="O459">
        <v>-42728123.009999998</v>
      </c>
      <c r="P459" t="s">
        <v>157</v>
      </c>
      <c r="R459" t="s">
        <v>1795</v>
      </c>
      <c r="W459" s="2">
        <v>43866.452380243056</v>
      </c>
    </row>
    <row r="460" spans="1:23" x14ac:dyDescent="0.25">
      <c r="A460" t="s">
        <v>155</v>
      </c>
      <c r="B460" t="s">
        <v>156</v>
      </c>
      <c r="C460" t="s">
        <v>4</v>
      </c>
      <c r="D460">
        <v>2019</v>
      </c>
      <c r="E460">
        <v>11</v>
      </c>
      <c r="F460" t="s">
        <v>215</v>
      </c>
      <c r="G460" t="s">
        <v>1458</v>
      </c>
      <c r="H460" t="s">
        <v>1479</v>
      </c>
      <c r="I460" t="s">
        <v>481</v>
      </c>
      <c r="L460" t="s">
        <v>224</v>
      </c>
      <c r="O460">
        <v>-42728123.009999998</v>
      </c>
      <c r="P460" t="s">
        <v>157</v>
      </c>
      <c r="R460" t="s">
        <v>1795</v>
      </c>
      <c r="W460" s="2">
        <v>43866.452380243056</v>
      </c>
    </row>
    <row r="461" spans="1:23" x14ac:dyDescent="0.25">
      <c r="A461" t="s">
        <v>155</v>
      </c>
      <c r="B461" t="s">
        <v>156</v>
      </c>
      <c r="C461" t="s">
        <v>4</v>
      </c>
      <c r="D461">
        <v>2019</v>
      </c>
      <c r="E461">
        <v>11</v>
      </c>
      <c r="F461" t="s">
        <v>215</v>
      </c>
      <c r="G461" t="s">
        <v>1526</v>
      </c>
      <c r="H461" t="s">
        <v>1533</v>
      </c>
      <c r="I461" t="s">
        <v>481</v>
      </c>
      <c r="L461" t="s">
        <v>224</v>
      </c>
      <c r="O461">
        <v>-3700655.93</v>
      </c>
      <c r="P461" t="s">
        <v>157</v>
      </c>
      <c r="R461" t="s">
        <v>1795</v>
      </c>
      <c r="W461" s="2">
        <v>43866.452380243056</v>
      </c>
    </row>
    <row r="462" spans="1:23" x14ac:dyDescent="0.25">
      <c r="A462" t="s">
        <v>155</v>
      </c>
      <c r="B462" t="s">
        <v>156</v>
      </c>
      <c r="C462" t="s">
        <v>4</v>
      </c>
      <c r="D462">
        <v>2019</v>
      </c>
      <c r="E462">
        <v>11</v>
      </c>
      <c r="F462" t="s">
        <v>215</v>
      </c>
      <c r="G462" t="s">
        <v>1536</v>
      </c>
      <c r="H462" t="s">
        <v>1544</v>
      </c>
      <c r="I462" t="s">
        <v>481</v>
      </c>
      <c r="L462" t="s">
        <v>224</v>
      </c>
      <c r="O462">
        <v>-1340611.97</v>
      </c>
      <c r="P462" t="s">
        <v>157</v>
      </c>
      <c r="R462" t="s">
        <v>1795</v>
      </c>
      <c r="W462" s="2">
        <v>43866.452380243056</v>
      </c>
    </row>
    <row r="463" spans="1:23" x14ac:dyDescent="0.25">
      <c r="A463" t="s">
        <v>155</v>
      </c>
      <c r="B463" t="s">
        <v>156</v>
      </c>
      <c r="C463" t="s">
        <v>4</v>
      </c>
      <c r="D463">
        <v>2019</v>
      </c>
      <c r="E463">
        <v>11</v>
      </c>
      <c r="F463" t="s">
        <v>215</v>
      </c>
      <c r="G463" t="s">
        <v>1545</v>
      </c>
      <c r="H463" t="s">
        <v>1552</v>
      </c>
      <c r="I463" t="s">
        <v>481</v>
      </c>
      <c r="L463" t="s">
        <v>224</v>
      </c>
      <c r="O463">
        <v>-2442042.7200000002</v>
      </c>
      <c r="P463" t="s">
        <v>157</v>
      </c>
      <c r="R463" t="s">
        <v>1795</v>
      </c>
      <c r="W463" s="2">
        <v>43866.452380243056</v>
      </c>
    </row>
    <row r="464" spans="1:23" x14ac:dyDescent="0.25">
      <c r="A464" t="s">
        <v>155</v>
      </c>
      <c r="B464" t="s">
        <v>156</v>
      </c>
      <c r="C464" t="s">
        <v>4</v>
      </c>
      <c r="D464">
        <v>2019</v>
      </c>
      <c r="E464">
        <v>11</v>
      </c>
      <c r="F464" t="s">
        <v>215</v>
      </c>
      <c r="G464" t="s">
        <v>1523</v>
      </c>
      <c r="H464" t="s">
        <v>1553</v>
      </c>
      <c r="I464" t="s">
        <v>481</v>
      </c>
      <c r="L464" t="s">
        <v>224</v>
      </c>
      <c r="O464">
        <v>-6142698.6500000004</v>
      </c>
      <c r="P464" t="s">
        <v>157</v>
      </c>
      <c r="R464" t="s">
        <v>1795</v>
      </c>
      <c r="W464" s="2">
        <v>43866.452380243056</v>
      </c>
    </row>
    <row r="465" spans="1:23" x14ac:dyDescent="0.25">
      <c r="A465" t="s">
        <v>155</v>
      </c>
      <c r="B465" t="s">
        <v>156</v>
      </c>
      <c r="C465" t="s">
        <v>4</v>
      </c>
      <c r="D465">
        <v>2019</v>
      </c>
      <c r="E465">
        <v>11</v>
      </c>
      <c r="F465" t="s">
        <v>215</v>
      </c>
      <c r="G465" t="s">
        <v>1578</v>
      </c>
      <c r="H465" t="s">
        <v>1583</v>
      </c>
      <c r="I465" t="s">
        <v>481</v>
      </c>
      <c r="L465" t="s">
        <v>224</v>
      </c>
      <c r="O465">
        <v>-217214.37</v>
      </c>
      <c r="P465" t="s">
        <v>157</v>
      </c>
      <c r="R465" t="s">
        <v>1795</v>
      </c>
      <c r="W465" s="2">
        <v>43866.452380243056</v>
      </c>
    </row>
    <row r="466" spans="1:23" x14ac:dyDescent="0.25">
      <c r="A466" t="s">
        <v>155</v>
      </c>
      <c r="B466" t="s">
        <v>156</v>
      </c>
      <c r="C466" t="s">
        <v>4</v>
      </c>
      <c r="D466">
        <v>2019</v>
      </c>
      <c r="E466">
        <v>11</v>
      </c>
      <c r="F466" t="s">
        <v>215</v>
      </c>
      <c r="G466" t="s">
        <v>1559</v>
      </c>
      <c r="H466" t="s">
        <v>1592</v>
      </c>
      <c r="I466" t="s">
        <v>481</v>
      </c>
      <c r="L466" t="s">
        <v>224</v>
      </c>
      <c r="O466">
        <v>-246914.37</v>
      </c>
      <c r="P466" t="s">
        <v>157</v>
      </c>
      <c r="R466" t="s">
        <v>1795</v>
      </c>
      <c r="W466" s="2">
        <v>43866.452380243056</v>
      </c>
    </row>
    <row r="467" spans="1:23" x14ac:dyDescent="0.25">
      <c r="A467" t="s">
        <v>155</v>
      </c>
      <c r="B467" t="s">
        <v>156</v>
      </c>
      <c r="C467" t="s">
        <v>4</v>
      </c>
      <c r="D467">
        <v>2019</v>
      </c>
      <c r="E467">
        <v>11</v>
      </c>
      <c r="F467" t="s">
        <v>215</v>
      </c>
      <c r="G467" t="s">
        <v>1554</v>
      </c>
      <c r="H467" t="s">
        <v>1593</v>
      </c>
      <c r="I467" t="s">
        <v>481</v>
      </c>
      <c r="L467" t="s">
        <v>224</v>
      </c>
      <c r="O467">
        <v>-6389613.0199999996</v>
      </c>
      <c r="P467" t="s">
        <v>157</v>
      </c>
      <c r="R467" t="s">
        <v>1795</v>
      </c>
      <c r="W467" s="2">
        <v>43866.452380243056</v>
      </c>
    </row>
    <row r="468" spans="1:23" x14ac:dyDescent="0.25">
      <c r="A468" t="s">
        <v>155</v>
      </c>
      <c r="B468" t="s">
        <v>156</v>
      </c>
      <c r="C468" t="s">
        <v>4</v>
      </c>
      <c r="D468">
        <v>2019</v>
      </c>
      <c r="E468">
        <v>11</v>
      </c>
      <c r="F468" t="s">
        <v>215</v>
      </c>
      <c r="G468" t="s">
        <v>1480</v>
      </c>
      <c r="H468" t="s">
        <v>1594</v>
      </c>
      <c r="I468" t="s">
        <v>481</v>
      </c>
      <c r="L468" t="s">
        <v>224</v>
      </c>
      <c r="O468">
        <v>-49117736.030000001</v>
      </c>
      <c r="P468" t="s">
        <v>157</v>
      </c>
      <c r="R468" t="s">
        <v>1795</v>
      </c>
      <c r="W468" s="2">
        <v>43866.452380243056</v>
      </c>
    </row>
    <row r="469" spans="1:23" x14ac:dyDescent="0.25">
      <c r="A469" t="s">
        <v>159</v>
      </c>
      <c r="B469" t="s">
        <v>160</v>
      </c>
      <c r="C469" t="s">
        <v>4</v>
      </c>
      <c r="D469">
        <v>2019</v>
      </c>
      <c r="E469">
        <v>11</v>
      </c>
      <c r="F469" t="s">
        <v>215</v>
      </c>
      <c r="G469" t="s">
        <v>643</v>
      </c>
      <c r="H469" t="s">
        <v>480</v>
      </c>
      <c r="I469" t="s">
        <v>481</v>
      </c>
      <c r="J469" t="s">
        <v>2042</v>
      </c>
      <c r="K469" t="s">
        <v>2043</v>
      </c>
      <c r="L469" t="s">
        <v>224</v>
      </c>
      <c r="O469">
        <v>19542600</v>
      </c>
      <c r="P469" t="s">
        <v>157</v>
      </c>
      <c r="R469" t="s">
        <v>1795</v>
      </c>
      <c r="W469" s="2">
        <v>43866.452379513888</v>
      </c>
    </row>
    <row r="470" spans="1:23" x14ac:dyDescent="0.25">
      <c r="A470" t="s">
        <v>159</v>
      </c>
      <c r="B470" t="s">
        <v>160</v>
      </c>
      <c r="C470" t="s">
        <v>4</v>
      </c>
      <c r="D470">
        <v>2019</v>
      </c>
      <c r="E470">
        <v>11</v>
      </c>
      <c r="F470" t="s">
        <v>215</v>
      </c>
      <c r="G470" t="s">
        <v>658</v>
      </c>
      <c r="H470" t="s">
        <v>487</v>
      </c>
      <c r="I470" t="s">
        <v>481</v>
      </c>
      <c r="J470" t="s">
        <v>2044</v>
      </c>
      <c r="K470" t="s">
        <v>2045</v>
      </c>
      <c r="L470" t="s">
        <v>224</v>
      </c>
      <c r="O470">
        <v>-2191612.5</v>
      </c>
      <c r="P470" t="s">
        <v>157</v>
      </c>
      <c r="R470" t="s">
        <v>1795</v>
      </c>
      <c r="W470" s="2">
        <v>43866.452379513888</v>
      </c>
    </row>
    <row r="471" spans="1:23" x14ac:dyDescent="0.25">
      <c r="A471" t="s">
        <v>159</v>
      </c>
      <c r="B471" t="s">
        <v>160</v>
      </c>
      <c r="C471" t="s">
        <v>4</v>
      </c>
      <c r="D471">
        <v>2019</v>
      </c>
      <c r="E471">
        <v>11</v>
      </c>
      <c r="F471" t="s">
        <v>215</v>
      </c>
      <c r="G471" t="s">
        <v>1331</v>
      </c>
      <c r="H471" t="s">
        <v>1332</v>
      </c>
      <c r="I471" t="s">
        <v>481</v>
      </c>
      <c r="J471" t="s">
        <v>1800</v>
      </c>
      <c r="K471" t="s">
        <v>2046</v>
      </c>
      <c r="L471" t="s">
        <v>224</v>
      </c>
      <c r="O471">
        <v>719272.29</v>
      </c>
      <c r="P471" t="s">
        <v>157</v>
      </c>
      <c r="R471" t="s">
        <v>1795</v>
      </c>
      <c r="W471" s="2">
        <v>43866.452379513888</v>
      </c>
    </row>
    <row r="472" spans="1:23" x14ac:dyDescent="0.25">
      <c r="A472" t="s">
        <v>159</v>
      </c>
      <c r="B472" t="s">
        <v>160</v>
      </c>
      <c r="C472" t="s">
        <v>4</v>
      </c>
      <c r="D472">
        <v>2019</v>
      </c>
      <c r="E472">
        <v>11</v>
      </c>
      <c r="F472" t="s">
        <v>215</v>
      </c>
      <c r="G472" t="s">
        <v>1367</v>
      </c>
      <c r="H472" t="s">
        <v>1368</v>
      </c>
      <c r="I472" t="s">
        <v>481</v>
      </c>
      <c r="J472" t="s">
        <v>1804</v>
      </c>
      <c r="K472" t="s">
        <v>2026</v>
      </c>
      <c r="L472" t="s">
        <v>224</v>
      </c>
      <c r="O472">
        <v>-79200</v>
      </c>
      <c r="P472" t="s">
        <v>157</v>
      </c>
      <c r="R472" t="s">
        <v>1795</v>
      </c>
      <c r="W472" s="2">
        <v>43866.452379513888</v>
      </c>
    </row>
    <row r="473" spans="1:23" x14ac:dyDescent="0.25">
      <c r="A473" t="s">
        <v>159</v>
      </c>
      <c r="B473" t="s">
        <v>160</v>
      </c>
      <c r="C473" t="s">
        <v>4</v>
      </c>
      <c r="D473">
        <v>2019</v>
      </c>
      <c r="E473">
        <v>11</v>
      </c>
      <c r="F473" t="s">
        <v>215</v>
      </c>
      <c r="G473" t="s">
        <v>1443</v>
      </c>
      <c r="H473" t="s">
        <v>1444</v>
      </c>
      <c r="I473" t="s">
        <v>481</v>
      </c>
      <c r="J473" t="s">
        <v>1808</v>
      </c>
      <c r="K473" t="s">
        <v>2047</v>
      </c>
      <c r="L473" t="s">
        <v>224</v>
      </c>
      <c r="O473">
        <v>-19988445.68</v>
      </c>
      <c r="P473" t="s">
        <v>157</v>
      </c>
      <c r="R473" t="s">
        <v>1795</v>
      </c>
      <c r="W473" s="2">
        <v>43866.452379513888</v>
      </c>
    </row>
    <row r="474" spans="1:23" x14ac:dyDescent="0.25">
      <c r="A474" t="s">
        <v>159</v>
      </c>
      <c r="B474" t="s">
        <v>160</v>
      </c>
      <c r="C474" t="s">
        <v>4</v>
      </c>
      <c r="D474">
        <v>2019</v>
      </c>
      <c r="E474">
        <v>11</v>
      </c>
      <c r="F474" t="s">
        <v>215</v>
      </c>
      <c r="G474" t="s">
        <v>1534</v>
      </c>
      <c r="H474" t="s">
        <v>1535</v>
      </c>
      <c r="I474" t="s">
        <v>481</v>
      </c>
      <c r="J474" t="s">
        <v>2048</v>
      </c>
      <c r="K474" t="s">
        <v>1861</v>
      </c>
      <c r="L474" t="s">
        <v>224</v>
      </c>
      <c r="O474">
        <v>-422037</v>
      </c>
      <c r="P474" t="s">
        <v>157</v>
      </c>
      <c r="R474" t="s">
        <v>1795</v>
      </c>
      <c r="W474" s="2">
        <v>43866.452379513888</v>
      </c>
    </row>
    <row r="475" spans="1:23" x14ac:dyDescent="0.25">
      <c r="A475" t="s">
        <v>159</v>
      </c>
      <c r="B475" t="s">
        <v>160</v>
      </c>
      <c r="C475" t="s">
        <v>4</v>
      </c>
      <c r="D475">
        <v>2019</v>
      </c>
      <c r="E475">
        <v>11</v>
      </c>
      <c r="F475" t="s">
        <v>215</v>
      </c>
      <c r="G475" t="s">
        <v>1352</v>
      </c>
      <c r="H475" t="s">
        <v>1353</v>
      </c>
      <c r="I475" t="s">
        <v>481</v>
      </c>
      <c r="J475" t="s">
        <v>2049</v>
      </c>
      <c r="K475" t="s">
        <v>2050</v>
      </c>
      <c r="L475" t="s">
        <v>224</v>
      </c>
      <c r="O475">
        <v>1733196.34</v>
      </c>
      <c r="P475" t="s">
        <v>157</v>
      </c>
      <c r="R475" t="s">
        <v>1795</v>
      </c>
      <c r="W475" s="2">
        <v>43866.452379513888</v>
      </c>
    </row>
    <row r="476" spans="1:23" x14ac:dyDescent="0.25">
      <c r="A476" t="s">
        <v>159</v>
      </c>
      <c r="B476" t="s">
        <v>160</v>
      </c>
      <c r="C476" t="s">
        <v>4</v>
      </c>
      <c r="D476">
        <v>2019</v>
      </c>
      <c r="E476">
        <v>11</v>
      </c>
      <c r="F476" t="s">
        <v>215</v>
      </c>
      <c r="G476" t="s">
        <v>1550</v>
      </c>
      <c r="H476" t="s">
        <v>1551</v>
      </c>
      <c r="I476" t="s">
        <v>481</v>
      </c>
      <c r="J476" t="s">
        <v>2051</v>
      </c>
      <c r="K476" t="s">
        <v>2052</v>
      </c>
      <c r="L476" t="s">
        <v>224</v>
      </c>
      <c r="O476">
        <v>-411382.13</v>
      </c>
      <c r="P476" t="s">
        <v>157</v>
      </c>
      <c r="R476" t="s">
        <v>1795</v>
      </c>
      <c r="W476" s="2">
        <v>43866.452379513888</v>
      </c>
    </row>
    <row r="477" spans="1:23" x14ac:dyDescent="0.25">
      <c r="A477" t="s">
        <v>159</v>
      </c>
      <c r="B477" t="s">
        <v>160</v>
      </c>
      <c r="C477" t="s">
        <v>4</v>
      </c>
      <c r="D477">
        <v>2019</v>
      </c>
      <c r="E477">
        <v>11</v>
      </c>
      <c r="F477" t="s">
        <v>215</v>
      </c>
      <c r="G477" t="s">
        <v>1581</v>
      </c>
      <c r="H477" t="s">
        <v>1582</v>
      </c>
      <c r="I477" t="s">
        <v>481</v>
      </c>
      <c r="J477" t="s">
        <v>2053</v>
      </c>
      <c r="K477" t="s">
        <v>1869</v>
      </c>
      <c r="L477" t="s">
        <v>224</v>
      </c>
      <c r="O477">
        <v>-50130.91</v>
      </c>
      <c r="P477" t="s">
        <v>157</v>
      </c>
      <c r="R477" t="s">
        <v>1795</v>
      </c>
      <c r="W477" s="2">
        <v>43866.452379513888</v>
      </c>
    </row>
    <row r="478" spans="1:23" x14ac:dyDescent="0.25">
      <c r="A478" t="s">
        <v>159</v>
      </c>
      <c r="B478" t="s">
        <v>160</v>
      </c>
      <c r="C478" t="s">
        <v>4</v>
      </c>
      <c r="D478">
        <v>2019</v>
      </c>
      <c r="E478">
        <v>11</v>
      </c>
      <c r="F478" t="s">
        <v>215</v>
      </c>
      <c r="G478" t="s">
        <v>1575</v>
      </c>
      <c r="H478" t="s">
        <v>1549</v>
      </c>
      <c r="I478" t="s">
        <v>481</v>
      </c>
      <c r="J478" t="s">
        <v>2054</v>
      </c>
      <c r="K478" t="s">
        <v>2055</v>
      </c>
      <c r="L478" t="s">
        <v>224</v>
      </c>
      <c r="O478">
        <v>-155925</v>
      </c>
      <c r="P478" t="s">
        <v>157</v>
      </c>
      <c r="R478" t="s">
        <v>1795</v>
      </c>
      <c r="W478" s="2">
        <v>43866.452379513888</v>
      </c>
    </row>
    <row r="479" spans="1:23" x14ac:dyDescent="0.25">
      <c r="A479" t="s">
        <v>159</v>
      </c>
      <c r="B479" t="s">
        <v>160</v>
      </c>
      <c r="C479" t="s">
        <v>4</v>
      </c>
      <c r="D479">
        <v>2019</v>
      </c>
      <c r="E479">
        <v>11</v>
      </c>
      <c r="F479" t="s">
        <v>215</v>
      </c>
      <c r="G479" t="s">
        <v>1581</v>
      </c>
      <c r="H479" t="s">
        <v>1582</v>
      </c>
      <c r="I479" t="s">
        <v>481</v>
      </c>
      <c r="J479" t="s">
        <v>2056</v>
      </c>
      <c r="K479" t="s">
        <v>2057</v>
      </c>
      <c r="L479" t="s">
        <v>224</v>
      </c>
      <c r="O479">
        <v>-26962.04</v>
      </c>
      <c r="P479" t="s">
        <v>157</v>
      </c>
      <c r="R479" t="s">
        <v>1795</v>
      </c>
      <c r="W479" s="2">
        <v>43866.452379513888</v>
      </c>
    </row>
    <row r="480" spans="1:23" x14ac:dyDescent="0.25">
      <c r="A480" t="s">
        <v>159</v>
      </c>
      <c r="B480" t="s">
        <v>160</v>
      </c>
      <c r="C480" t="s">
        <v>4</v>
      </c>
      <c r="D480">
        <v>2019</v>
      </c>
      <c r="E480">
        <v>11</v>
      </c>
      <c r="F480" t="s">
        <v>215</v>
      </c>
      <c r="G480" t="s">
        <v>244</v>
      </c>
      <c r="H480" t="s">
        <v>245</v>
      </c>
      <c r="I480" t="s">
        <v>222</v>
      </c>
      <c r="J480" t="s">
        <v>1598</v>
      </c>
      <c r="K480" t="s">
        <v>1823</v>
      </c>
      <c r="L480" t="s">
        <v>224</v>
      </c>
      <c r="O480">
        <v>0.02</v>
      </c>
      <c r="P480" t="s">
        <v>157</v>
      </c>
      <c r="R480" t="s">
        <v>1795</v>
      </c>
      <c r="W480" s="2">
        <v>43866.452379513888</v>
      </c>
    </row>
    <row r="481" spans="1:23" x14ac:dyDescent="0.25">
      <c r="A481" t="s">
        <v>159</v>
      </c>
      <c r="B481" t="s">
        <v>160</v>
      </c>
      <c r="C481" t="s">
        <v>4</v>
      </c>
      <c r="D481">
        <v>2019</v>
      </c>
      <c r="E481">
        <v>11</v>
      </c>
      <c r="F481" t="s">
        <v>215</v>
      </c>
      <c r="G481" t="s">
        <v>1331</v>
      </c>
      <c r="H481" t="s">
        <v>1332</v>
      </c>
      <c r="I481" t="s">
        <v>481</v>
      </c>
      <c r="J481" t="s">
        <v>1800</v>
      </c>
      <c r="K481" t="s">
        <v>2046</v>
      </c>
      <c r="L481" t="s">
        <v>224</v>
      </c>
      <c r="O481">
        <v>-55440</v>
      </c>
      <c r="P481" t="s">
        <v>157</v>
      </c>
      <c r="R481" t="s">
        <v>1795</v>
      </c>
      <c r="W481" s="2">
        <v>43866.452379513888</v>
      </c>
    </row>
    <row r="482" spans="1:23" x14ac:dyDescent="0.25">
      <c r="A482" t="s">
        <v>159</v>
      </c>
      <c r="B482" t="s">
        <v>160</v>
      </c>
      <c r="C482" t="s">
        <v>4</v>
      </c>
      <c r="D482">
        <v>2019</v>
      </c>
      <c r="E482">
        <v>11</v>
      </c>
      <c r="F482" t="s">
        <v>215</v>
      </c>
      <c r="G482" t="s">
        <v>1352</v>
      </c>
      <c r="H482" t="s">
        <v>1353</v>
      </c>
      <c r="I482" t="s">
        <v>481</v>
      </c>
      <c r="J482" t="s">
        <v>1820</v>
      </c>
      <c r="K482" t="s">
        <v>2058</v>
      </c>
      <c r="L482" t="s">
        <v>224</v>
      </c>
      <c r="O482">
        <v>55440</v>
      </c>
      <c r="P482" t="s">
        <v>157</v>
      </c>
      <c r="R482" t="s">
        <v>1795</v>
      </c>
      <c r="W482" s="2">
        <v>43866.452379513888</v>
      </c>
    </row>
    <row r="483" spans="1:23" x14ac:dyDescent="0.25">
      <c r="A483" t="s">
        <v>159</v>
      </c>
      <c r="B483" t="s">
        <v>160</v>
      </c>
      <c r="C483" t="s">
        <v>4</v>
      </c>
      <c r="D483">
        <v>2019</v>
      </c>
      <c r="E483">
        <v>11</v>
      </c>
      <c r="F483" t="s">
        <v>215</v>
      </c>
      <c r="G483" t="s">
        <v>1324</v>
      </c>
      <c r="H483" t="s">
        <v>1325</v>
      </c>
      <c r="I483" t="s">
        <v>481</v>
      </c>
      <c r="J483" t="s">
        <v>2059</v>
      </c>
      <c r="K483" t="s">
        <v>1879</v>
      </c>
      <c r="L483" t="s">
        <v>224</v>
      </c>
      <c r="O483">
        <v>24750</v>
      </c>
      <c r="P483" t="s">
        <v>157</v>
      </c>
      <c r="R483" t="s">
        <v>1795</v>
      </c>
      <c r="W483" s="2">
        <v>43866.452379513888</v>
      </c>
    </row>
    <row r="484" spans="1:23" x14ac:dyDescent="0.25">
      <c r="A484" t="s">
        <v>159</v>
      </c>
      <c r="B484" t="s">
        <v>160</v>
      </c>
      <c r="C484" t="s">
        <v>4</v>
      </c>
      <c r="D484">
        <v>2019</v>
      </c>
      <c r="E484">
        <v>11</v>
      </c>
      <c r="F484" t="s">
        <v>215</v>
      </c>
      <c r="G484" t="s">
        <v>1352</v>
      </c>
      <c r="H484" t="s">
        <v>1353</v>
      </c>
      <c r="I484" t="s">
        <v>481</v>
      </c>
      <c r="J484" t="s">
        <v>1820</v>
      </c>
      <c r="K484" t="s">
        <v>2058</v>
      </c>
      <c r="L484" t="s">
        <v>224</v>
      </c>
      <c r="O484">
        <v>-24750</v>
      </c>
      <c r="P484" t="s">
        <v>157</v>
      </c>
      <c r="R484" t="s">
        <v>1795</v>
      </c>
      <c r="W484" s="2">
        <v>43866.452379513888</v>
      </c>
    </row>
    <row r="485" spans="1:23" x14ac:dyDescent="0.25">
      <c r="A485" t="s">
        <v>159</v>
      </c>
      <c r="B485" t="s">
        <v>160</v>
      </c>
      <c r="C485" t="s">
        <v>4</v>
      </c>
      <c r="D485">
        <v>2019</v>
      </c>
      <c r="E485">
        <v>11</v>
      </c>
      <c r="F485" t="s">
        <v>215</v>
      </c>
      <c r="G485" t="s">
        <v>1570</v>
      </c>
      <c r="H485" t="s">
        <v>1571</v>
      </c>
      <c r="I485" t="s">
        <v>481</v>
      </c>
      <c r="J485" t="s">
        <v>2060</v>
      </c>
      <c r="K485" t="s">
        <v>1881</v>
      </c>
      <c r="L485" t="s">
        <v>224</v>
      </c>
      <c r="O485">
        <v>-24750</v>
      </c>
      <c r="P485" t="s">
        <v>157</v>
      </c>
      <c r="R485" t="s">
        <v>1795</v>
      </c>
      <c r="W485" s="2">
        <v>43866.452379513888</v>
      </c>
    </row>
    <row r="486" spans="1:23" x14ac:dyDescent="0.25">
      <c r="A486" t="s">
        <v>159</v>
      </c>
      <c r="B486" t="s">
        <v>160</v>
      </c>
      <c r="C486" t="s">
        <v>4</v>
      </c>
      <c r="D486">
        <v>2019</v>
      </c>
      <c r="E486">
        <v>11</v>
      </c>
      <c r="F486" t="s">
        <v>215</v>
      </c>
      <c r="G486" t="s">
        <v>1581</v>
      </c>
      <c r="H486" t="s">
        <v>1582</v>
      </c>
      <c r="I486" t="s">
        <v>481</v>
      </c>
      <c r="J486" t="s">
        <v>2053</v>
      </c>
      <c r="K486" t="s">
        <v>1869</v>
      </c>
      <c r="L486" t="s">
        <v>224</v>
      </c>
      <c r="O486">
        <v>24750</v>
      </c>
      <c r="P486" t="s">
        <v>157</v>
      </c>
      <c r="R486" t="s">
        <v>1795</v>
      </c>
      <c r="W486" s="2">
        <v>43866.452379513888</v>
      </c>
    </row>
    <row r="487" spans="1:23" x14ac:dyDescent="0.25">
      <c r="A487" t="s">
        <v>159</v>
      </c>
      <c r="B487" t="s">
        <v>160</v>
      </c>
      <c r="C487" t="s">
        <v>4</v>
      </c>
      <c r="D487">
        <v>2019</v>
      </c>
      <c r="E487">
        <v>11</v>
      </c>
      <c r="F487" t="s">
        <v>215</v>
      </c>
      <c r="G487" t="s">
        <v>1331</v>
      </c>
      <c r="H487" t="s">
        <v>1332</v>
      </c>
      <c r="I487" t="s">
        <v>481</v>
      </c>
      <c r="J487" t="s">
        <v>1800</v>
      </c>
      <c r="K487" t="s">
        <v>2046</v>
      </c>
      <c r="L487" t="s">
        <v>224</v>
      </c>
      <c r="O487">
        <v>-544500</v>
      </c>
      <c r="P487" t="s">
        <v>157</v>
      </c>
      <c r="R487" t="s">
        <v>1795</v>
      </c>
      <c r="W487" s="2">
        <v>43866.452379513888</v>
      </c>
    </row>
    <row r="488" spans="1:23" x14ac:dyDescent="0.25">
      <c r="A488" t="s">
        <v>159</v>
      </c>
      <c r="B488" t="s">
        <v>160</v>
      </c>
      <c r="C488" t="s">
        <v>4</v>
      </c>
      <c r="D488">
        <v>2019</v>
      </c>
      <c r="E488">
        <v>11</v>
      </c>
      <c r="F488" t="s">
        <v>215</v>
      </c>
      <c r="G488" t="s">
        <v>1352</v>
      </c>
      <c r="H488" t="s">
        <v>1353</v>
      </c>
      <c r="I488" t="s">
        <v>481</v>
      </c>
      <c r="J488" t="s">
        <v>1820</v>
      </c>
      <c r="K488" t="s">
        <v>2058</v>
      </c>
      <c r="L488" t="s">
        <v>224</v>
      </c>
      <c r="O488">
        <v>544500</v>
      </c>
      <c r="P488" t="s">
        <v>157</v>
      </c>
      <c r="R488" t="s">
        <v>1795</v>
      </c>
      <c r="W488" s="2">
        <v>43866.452379513888</v>
      </c>
    </row>
    <row r="489" spans="1:23" x14ac:dyDescent="0.25">
      <c r="A489" t="s">
        <v>159</v>
      </c>
      <c r="B489" t="s">
        <v>160</v>
      </c>
      <c r="C489" t="s">
        <v>4</v>
      </c>
      <c r="D489">
        <v>2019</v>
      </c>
      <c r="E489">
        <v>11</v>
      </c>
      <c r="F489" t="s">
        <v>215</v>
      </c>
      <c r="G489" t="s">
        <v>223</v>
      </c>
      <c r="H489" t="s">
        <v>248</v>
      </c>
      <c r="I489" t="s">
        <v>222</v>
      </c>
      <c r="L489" t="s">
        <v>224</v>
      </c>
      <c r="O489">
        <v>0.02</v>
      </c>
      <c r="P489" t="s">
        <v>157</v>
      </c>
      <c r="R489" t="s">
        <v>1795</v>
      </c>
      <c r="W489" s="2">
        <v>43866.452379513888</v>
      </c>
    </row>
    <row r="490" spans="1:23" x14ac:dyDescent="0.25">
      <c r="A490" t="s">
        <v>159</v>
      </c>
      <c r="B490" t="s">
        <v>160</v>
      </c>
      <c r="C490" t="s">
        <v>4</v>
      </c>
      <c r="D490">
        <v>2019</v>
      </c>
      <c r="E490">
        <v>11</v>
      </c>
      <c r="F490" t="s">
        <v>215</v>
      </c>
      <c r="G490" t="s">
        <v>249</v>
      </c>
      <c r="H490" t="s">
        <v>260</v>
      </c>
      <c r="I490" t="s">
        <v>222</v>
      </c>
      <c r="L490" t="s">
        <v>224</v>
      </c>
      <c r="O490">
        <v>0.02</v>
      </c>
      <c r="P490" t="s">
        <v>157</v>
      </c>
      <c r="R490" t="s">
        <v>1795</v>
      </c>
      <c r="W490" s="2">
        <v>43866.452379513888</v>
      </c>
    </row>
    <row r="491" spans="1:23" x14ac:dyDescent="0.25">
      <c r="A491" t="s">
        <v>159</v>
      </c>
      <c r="B491" t="s">
        <v>160</v>
      </c>
      <c r="C491" t="s">
        <v>4</v>
      </c>
      <c r="D491">
        <v>2019</v>
      </c>
      <c r="E491">
        <v>11</v>
      </c>
      <c r="F491" t="s">
        <v>215</v>
      </c>
      <c r="G491" t="s">
        <v>261</v>
      </c>
      <c r="H491" t="s">
        <v>266</v>
      </c>
      <c r="I491" t="s">
        <v>222</v>
      </c>
      <c r="L491" t="s">
        <v>224</v>
      </c>
      <c r="O491">
        <v>0.02</v>
      </c>
      <c r="P491" t="s">
        <v>157</v>
      </c>
      <c r="R491" t="s">
        <v>1795</v>
      </c>
      <c r="W491" s="2">
        <v>43866.452379513888</v>
      </c>
    </row>
    <row r="492" spans="1:23" x14ac:dyDescent="0.25">
      <c r="A492" t="s">
        <v>159</v>
      </c>
      <c r="B492" t="s">
        <v>160</v>
      </c>
      <c r="C492" t="s">
        <v>4</v>
      </c>
      <c r="D492">
        <v>2019</v>
      </c>
      <c r="E492">
        <v>11</v>
      </c>
      <c r="F492" t="s">
        <v>215</v>
      </c>
      <c r="G492" t="s">
        <v>267</v>
      </c>
      <c r="H492" t="s">
        <v>312</v>
      </c>
      <c r="I492" t="s">
        <v>222</v>
      </c>
      <c r="L492" t="s">
        <v>224</v>
      </c>
      <c r="O492">
        <v>0.02</v>
      </c>
      <c r="P492" t="s">
        <v>157</v>
      </c>
      <c r="R492" t="s">
        <v>1795</v>
      </c>
      <c r="W492" s="2">
        <v>43866.452379513888</v>
      </c>
    </row>
    <row r="493" spans="1:23" x14ac:dyDescent="0.25">
      <c r="A493" t="s">
        <v>159</v>
      </c>
      <c r="B493" t="s">
        <v>160</v>
      </c>
      <c r="C493" t="s">
        <v>4</v>
      </c>
      <c r="D493">
        <v>2019</v>
      </c>
      <c r="E493">
        <v>11</v>
      </c>
      <c r="F493" t="s">
        <v>215</v>
      </c>
      <c r="G493" t="s">
        <v>313</v>
      </c>
      <c r="H493" t="s">
        <v>348</v>
      </c>
      <c r="I493" t="s">
        <v>222</v>
      </c>
      <c r="L493" t="s">
        <v>224</v>
      </c>
      <c r="O493">
        <v>0.02</v>
      </c>
      <c r="P493" t="s">
        <v>157</v>
      </c>
      <c r="R493" t="s">
        <v>1795</v>
      </c>
      <c r="W493" s="2">
        <v>43866.452379513888</v>
      </c>
    </row>
    <row r="494" spans="1:23" x14ac:dyDescent="0.25">
      <c r="A494" t="s">
        <v>159</v>
      </c>
      <c r="B494" t="s">
        <v>160</v>
      </c>
      <c r="C494" t="s">
        <v>4</v>
      </c>
      <c r="D494">
        <v>2019</v>
      </c>
      <c r="E494">
        <v>11</v>
      </c>
      <c r="F494" t="s">
        <v>215</v>
      </c>
      <c r="G494" t="s">
        <v>349</v>
      </c>
      <c r="H494" t="s">
        <v>356</v>
      </c>
      <c r="I494" t="s">
        <v>222</v>
      </c>
      <c r="L494" t="s">
        <v>224</v>
      </c>
      <c r="O494">
        <v>0.02</v>
      </c>
      <c r="P494" t="s">
        <v>157</v>
      </c>
      <c r="R494" t="s">
        <v>1795</v>
      </c>
      <c r="W494" s="2">
        <v>43866.452379513888</v>
      </c>
    </row>
    <row r="495" spans="1:23" x14ac:dyDescent="0.25">
      <c r="A495" t="s">
        <v>159</v>
      </c>
      <c r="B495" t="s">
        <v>160</v>
      </c>
      <c r="C495" t="s">
        <v>4</v>
      </c>
      <c r="D495">
        <v>2019</v>
      </c>
      <c r="E495">
        <v>11</v>
      </c>
      <c r="F495" t="s">
        <v>215</v>
      </c>
      <c r="G495" t="s">
        <v>357</v>
      </c>
      <c r="H495" t="s">
        <v>409</v>
      </c>
      <c r="I495" t="s">
        <v>222</v>
      </c>
      <c r="L495" t="s">
        <v>224</v>
      </c>
      <c r="O495">
        <v>0.02</v>
      </c>
      <c r="P495" t="s">
        <v>157</v>
      </c>
      <c r="R495" t="s">
        <v>1795</v>
      </c>
      <c r="W495" s="2">
        <v>43866.452379513888</v>
      </c>
    </row>
    <row r="496" spans="1:23" x14ac:dyDescent="0.25">
      <c r="A496" t="s">
        <v>159</v>
      </c>
      <c r="B496" t="s">
        <v>160</v>
      </c>
      <c r="C496" t="s">
        <v>4</v>
      </c>
      <c r="D496">
        <v>2019</v>
      </c>
      <c r="E496">
        <v>11</v>
      </c>
      <c r="F496" t="s">
        <v>215</v>
      </c>
      <c r="G496" t="s">
        <v>410</v>
      </c>
      <c r="H496" t="s">
        <v>427</v>
      </c>
      <c r="I496" t="s">
        <v>222</v>
      </c>
      <c r="L496" t="s">
        <v>224</v>
      </c>
      <c r="O496">
        <v>0.02</v>
      </c>
      <c r="P496" t="s">
        <v>157</v>
      </c>
      <c r="R496" t="s">
        <v>1795</v>
      </c>
      <c r="W496" s="2">
        <v>43866.452379513888</v>
      </c>
    </row>
    <row r="497" spans="1:23" x14ac:dyDescent="0.25">
      <c r="A497" t="s">
        <v>159</v>
      </c>
      <c r="B497" t="s">
        <v>160</v>
      </c>
      <c r="C497" t="s">
        <v>4</v>
      </c>
      <c r="D497">
        <v>2019</v>
      </c>
      <c r="E497">
        <v>11</v>
      </c>
      <c r="F497" t="s">
        <v>215</v>
      </c>
      <c r="G497" t="s">
        <v>428</v>
      </c>
      <c r="H497" t="s">
        <v>437</v>
      </c>
      <c r="I497" t="s">
        <v>222</v>
      </c>
      <c r="L497" t="s">
        <v>224</v>
      </c>
      <c r="O497">
        <v>0.02</v>
      </c>
      <c r="P497" t="s">
        <v>157</v>
      </c>
      <c r="R497" t="s">
        <v>1795</v>
      </c>
      <c r="W497" s="2">
        <v>43866.452379513888</v>
      </c>
    </row>
    <row r="498" spans="1:23" x14ac:dyDescent="0.25">
      <c r="A498" t="s">
        <v>159</v>
      </c>
      <c r="B498" t="s">
        <v>160</v>
      </c>
      <c r="C498" t="s">
        <v>4</v>
      </c>
      <c r="D498">
        <v>2019</v>
      </c>
      <c r="E498">
        <v>11</v>
      </c>
      <c r="F498" t="s">
        <v>215</v>
      </c>
      <c r="G498" t="s">
        <v>438</v>
      </c>
      <c r="H498" t="s">
        <v>463</v>
      </c>
      <c r="I498" t="s">
        <v>222</v>
      </c>
      <c r="L498" t="s">
        <v>224</v>
      </c>
      <c r="O498">
        <v>0.02</v>
      </c>
      <c r="P498" t="s">
        <v>157</v>
      </c>
      <c r="R498" t="s">
        <v>1795</v>
      </c>
      <c r="W498" s="2">
        <v>43866.452379513888</v>
      </c>
    </row>
    <row r="499" spans="1:23" x14ac:dyDescent="0.25">
      <c r="A499" t="s">
        <v>159</v>
      </c>
      <c r="B499" t="s">
        <v>160</v>
      </c>
      <c r="C499" t="s">
        <v>4</v>
      </c>
      <c r="D499">
        <v>2019</v>
      </c>
      <c r="E499">
        <v>11</v>
      </c>
      <c r="F499" t="s">
        <v>215</v>
      </c>
      <c r="G499" t="s">
        <v>644</v>
      </c>
      <c r="H499" t="s">
        <v>651</v>
      </c>
      <c r="I499" t="s">
        <v>481</v>
      </c>
      <c r="L499" t="s">
        <v>224</v>
      </c>
      <c r="O499">
        <v>19542600</v>
      </c>
      <c r="P499" t="s">
        <v>157</v>
      </c>
      <c r="R499" t="s">
        <v>1795</v>
      </c>
      <c r="W499" s="2">
        <v>43866.452379513888</v>
      </c>
    </row>
    <row r="500" spans="1:23" x14ac:dyDescent="0.25">
      <c r="A500" t="s">
        <v>159</v>
      </c>
      <c r="B500" t="s">
        <v>160</v>
      </c>
      <c r="C500" t="s">
        <v>4</v>
      </c>
      <c r="D500">
        <v>2019</v>
      </c>
      <c r="E500">
        <v>11</v>
      </c>
      <c r="F500" t="s">
        <v>215</v>
      </c>
      <c r="G500" t="s">
        <v>655</v>
      </c>
      <c r="H500" t="s">
        <v>664</v>
      </c>
      <c r="I500" t="s">
        <v>481</v>
      </c>
      <c r="L500" t="s">
        <v>224</v>
      </c>
      <c r="O500">
        <v>-2191612.5</v>
      </c>
      <c r="P500" t="s">
        <v>157</v>
      </c>
      <c r="R500" t="s">
        <v>1795</v>
      </c>
      <c r="W500" s="2">
        <v>43866.452379513888</v>
      </c>
    </row>
    <row r="501" spans="1:23" x14ac:dyDescent="0.25">
      <c r="A501" t="s">
        <v>159</v>
      </c>
      <c r="B501" t="s">
        <v>160</v>
      </c>
      <c r="C501" t="s">
        <v>4</v>
      </c>
      <c r="D501">
        <v>2019</v>
      </c>
      <c r="E501">
        <v>11</v>
      </c>
      <c r="F501" t="s">
        <v>215</v>
      </c>
      <c r="G501" t="s">
        <v>652</v>
      </c>
      <c r="H501" t="s">
        <v>326</v>
      </c>
      <c r="I501" t="s">
        <v>481</v>
      </c>
      <c r="L501" t="s">
        <v>224</v>
      </c>
      <c r="O501">
        <v>17350987.5</v>
      </c>
      <c r="P501" t="s">
        <v>157</v>
      </c>
      <c r="R501" t="s">
        <v>1795</v>
      </c>
      <c r="W501" s="2">
        <v>43866.452379513888</v>
      </c>
    </row>
    <row r="502" spans="1:23" x14ac:dyDescent="0.25">
      <c r="A502" t="s">
        <v>159</v>
      </c>
      <c r="B502" t="s">
        <v>160</v>
      </c>
      <c r="C502" t="s">
        <v>4</v>
      </c>
      <c r="D502">
        <v>2019</v>
      </c>
      <c r="E502">
        <v>11</v>
      </c>
      <c r="F502" t="s">
        <v>215</v>
      </c>
      <c r="G502" t="s">
        <v>675</v>
      </c>
      <c r="H502" t="s">
        <v>809</v>
      </c>
      <c r="I502" t="s">
        <v>481</v>
      </c>
      <c r="L502" t="s">
        <v>224</v>
      </c>
      <c r="O502">
        <v>17350987.5</v>
      </c>
      <c r="P502" t="s">
        <v>157</v>
      </c>
      <c r="R502" t="s">
        <v>1795</v>
      </c>
      <c r="W502" s="2">
        <v>43866.452379513888</v>
      </c>
    </row>
    <row r="503" spans="1:23" x14ac:dyDescent="0.25">
      <c r="A503" t="s">
        <v>159</v>
      </c>
      <c r="B503" t="s">
        <v>160</v>
      </c>
      <c r="C503" t="s">
        <v>4</v>
      </c>
      <c r="D503">
        <v>2019</v>
      </c>
      <c r="E503">
        <v>11</v>
      </c>
      <c r="F503" t="s">
        <v>215</v>
      </c>
      <c r="G503" t="s">
        <v>642</v>
      </c>
      <c r="H503" t="s">
        <v>1317</v>
      </c>
      <c r="I503" t="s">
        <v>481</v>
      </c>
      <c r="L503" t="s">
        <v>224</v>
      </c>
      <c r="O503">
        <v>17350987.5</v>
      </c>
      <c r="P503" t="s">
        <v>157</v>
      </c>
      <c r="R503" t="s">
        <v>1795</v>
      </c>
      <c r="W503" s="2">
        <v>43866.452379513888</v>
      </c>
    </row>
    <row r="504" spans="1:23" x14ac:dyDescent="0.25">
      <c r="A504" t="s">
        <v>159</v>
      </c>
      <c r="B504" t="s">
        <v>160</v>
      </c>
      <c r="C504" t="s">
        <v>4</v>
      </c>
      <c r="D504">
        <v>2019</v>
      </c>
      <c r="E504">
        <v>11</v>
      </c>
      <c r="F504" t="s">
        <v>215</v>
      </c>
      <c r="G504" t="s">
        <v>1321</v>
      </c>
      <c r="H504" t="s">
        <v>1328</v>
      </c>
      <c r="I504" t="s">
        <v>481</v>
      </c>
      <c r="L504" t="s">
        <v>224</v>
      </c>
      <c r="O504">
        <v>24750</v>
      </c>
      <c r="P504" t="s">
        <v>157</v>
      </c>
      <c r="R504" t="s">
        <v>1795</v>
      </c>
      <c r="W504" s="2">
        <v>43866.452379513888</v>
      </c>
    </row>
    <row r="505" spans="1:23" x14ac:dyDescent="0.25">
      <c r="A505" t="s">
        <v>159</v>
      </c>
      <c r="B505" t="s">
        <v>160</v>
      </c>
      <c r="C505" t="s">
        <v>4</v>
      </c>
      <c r="D505">
        <v>2019</v>
      </c>
      <c r="E505">
        <v>11</v>
      </c>
      <c r="F505" t="s">
        <v>215</v>
      </c>
      <c r="G505" t="s">
        <v>1333</v>
      </c>
      <c r="H505" t="s">
        <v>1336</v>
      </c>
      <c r="I505" t="s">
        <v>481</v>
      </c>
      <c r="L505" t="s">
        <v>224</v>
      </c>
      <c r="O505">
        <v>119332.29</v>
      </c>
      <c r="P505" t="s">
        <v>157</v>
      </c>
      <c r="R505" t="s">
        <v>1795</v>
      </c>
      <c r="W505" s="2">
        <v>43866.452379513888</v>
      </c>
    </row>
    <row r="506" spans="1:23" x14ac:dyDescent="0.25">
      <c r="A506" t="s">
        <v>159</v>
      </c>
      <c r="B506" t="s">
        <v>160</v>
      </c>
      <c r="C506" t="s">
        <v>4</v>
      </c>
      <c r="D506">
        <v>2019</v>
      </c>
      <c r="E506">
        <v>11</v>
      </c>
      <c r="F506" t="s">
        <v>215</v>
      </c>
      <c r="G506" t="s">
        <v>1337</v>
      </c>
      <c r="H506" t="s">
        <v>1348</v>
      </c>
      <c r="I506" t="s">
        <v>481</v>
      </c>
      <c r="L506" t="s">
        <v>224</v>
      </c>
      <c r="O506">
        <v>119332.29</v>
      </c>
      <c r="P506" t="s">
        <v>157</v>
      </c>
      <c r="R506" t="s">
        <v>1795</v>
      </c>
      <c r="W506" s="2">
        <v>43866.452379513888</v>
      </c>
    </row>
    <row r="507" spans="1:23" x14ac:dyDescent="0.25">
      <c r="A507" t="s">
        <v>159</v>
      </c>
      <c r="B507" t="s">
        <v>160</v>
      </c>
      <c r="C507" t="s">
        <v>4</v>
      </c>
      <c r="D507">
        <v>2019</v>
      </c>
      <c r="E507">
        <v>11</v>
      </c>
      <c r="F507" t="s">
        <v>215</v>
      </c>
      <c r="G507" t="s">
        <v>1354</v>
      </c>
      <c r="H507" t="s">
        <v>1357</v>
      </c>
      <c r="I507" t="s">
        <v>481</v>
      </c>
      <c r="L507" t="s">
        <v>224</v>
      </c>
      <c r="O507">
        <v>2308386.34</v>
      </c>
      <c r="P507" t="s">
        <v>157</v>
      </c>
      <c r="R507" t="s">
        <v>1795</v>
      </c>
      <c r="W507" s="2">
        <v>43866.452379513888</v>
      </c>
    </row>
    <row r="508" spans="1:23" x14ac:dyDescent="0.25">
      <c r="A508" t="s">
        <v>159</v>
      </c>
      <c r="B508" t="s">
        <v>160</v>
      </c>
      <c r="C508" t="s">
        <v>4</v>
      </c>
      <c r="D508">
        <v>2019</v>
      </c>
      <c r="E508">
        <v>11</v>
      </c>
      <c r="F508" t="s">
        <v>215</v>
      </c>
      <c r="G508" t="s">
        <v>1329</v>
      </c>
      <c r="H508" t="s">
        <v>1364</v>
      </c>
      <c r="I508" t="s">
        <v>481</v>
      </c>
      <c r="L508" t="s">
        <v>224</v>
      </c>
      <c r="O508">
        <v>2452468.63</v>
      </c>
      <c r="P508" t="s">
        <v>157</v>
      </c>
      <c r="R508" t="s">
        <v>1795</v>
      </c>
      <c r="W508" s="2">
        <v>43866.452379513888</v>
      </c>
    </row>
    <row r="509" spans="1:23" x14ac:dyDescent="0.25">
      <c r="A509" t="s">
        <v>159</v>
      </c>
      <c r="B509" t="s">
        <v>160</v>
      </c>
      <c r="C509" t="s">
        <v>4</v>
      </c>
      <c r="D509">
        <v>2019</v>
      </c>
      <c r="E509">
        <v>11</v>
      </c>
      <c r="F509" t="s">
        <v>215</v>
      </c>
      <c r="G509" t="s">
        <v>1318</v>
      </c>
      <c r="H509" t="s">
        <v>1365</v>
      </c>
      <c r="I509" t="s">
        <v>481</v>
      </c>
      <c r="L509" t="s">
        <v>224</v>
      </c>
      <c r="O509">
        <v>19803456.129999999</v>
      </c>
      <c r="P509" t="s">
        <v>157</v>
      </c>
      <c r="R509" t="s">
        <v>1795</v>
      </c>
      <c r="W509" s="2">
        <v>43866.452379513888</v>
      </c>
    </row>
    <row r="510" spans="1:23" x14ac:dyDescent="0.25">
      <c r="A510" t="s">
        <v>159</v>
      </c>
      <c r="B510" t="s">
        <v>160</v>
      </c>
      <c r="C510" t="s">
        <v>4</v>
      </c>
      <c r="D510">
        <v>2019</v>
      </c>
      <c r="E510">
        <v>11</v>
      </c>
      <c r="F510" t="s">
        <v>215</v>
      </c>
      <c r="G510" t="s">
        <v>1369</v>
      </c>
      <c r="H510" t="s">
        <v>1375</v>
      </c>
      <c r="I510" t="s">
        <v>481</v>
      </c>
      <c r="L510" t="s">
        <v>224</v>
      </c>
      <c r="O510">
        <v>-79200</v>
      </c>
      <c r="P510" t="s">
        <v>157</v>
      </c>
      <c r="R510" t="s">
        <v>1795</v>
      </c>
      <c r="W510" s="2">
        <v>43866.452379513888</v>
      </c>
    </row>
    <row r="511" spans="1:23" x14ac:dyDescent="0.25">
      <c r="A511" t="s">
        <v>159</v>
      </c>
      <c r="B511" t="s">
        <v>160</v>
      </c>
      <c r="C511" t="s">
        <v>4</v>
      </c>
      <c r="D511">
        <v>2019</v>
      </c>
      <c r="E511">
        <v>11</v>
      </c>
      <c r="F511" t="s">
        <v>215</v>
      </c>
      <c r="G511" t="s">
        <v>1445</v>
      </c>
      <c r="H511" t="s">
        <v>466</v>
      </c>
      <c r="I511" t="s">
        <v>481</v>
      </c>
      <c r="L511" t="s">
        <v>224</v>
      </c>
      <c r="O511">
        <v>-19988445.68</v>
      </c>
      <c r="P511" t="s">
        <v>157</v>
      </c>
      <c r="R511" t="s">
        <v>1795</v>
      </c>
      <c r="W511" s="2">
        <v>43866.452379513888</v>
      </c>
    </row>
    <row r="512" spans="1:23" x14ac:dyDescent="0.25">
      <c r="A512" t="s">
        <v>159</v>
      </c>
      <c r="B512" t="s">
        <v>160</v>
      </c>
      <c r="C512" t="s">
        <v>4</v>
      </c>
      <c r="D512">
        <v>2019</v>
      </c>
      <c r="E512">
        <v>11</v>
      </c>
      <c r="F512" t="s">
        <v>215</v>
      </c>
      <c r="G512" t="s">
        <v>1376</v>
      </c>
      <c r="H512" t="s">
        <v>1457</v>
      </c>
      <c r="I512" t="s">
        <v>481</v>
      </c>
      <c r="L512" t="s">
        <v>224</v>
      </c>
      <c r="O512">
        <v>-20067645.68</v>
      </c>
      <c r="P512" t="s">
        <v>157</v>
      </c>
      <c r="R512" t="s">
        <v>1795</v>
      </c>
      <c r="W512" s="2">
        <v>43866.452379513888</v>
      </c>
    </row>
    <row r="513" spans="1:23" x14ac:dyDescent="0.25">
      <c r="A513" t="s">
        <v>159</v>
      </c>
      <c r="B513" t="s">
        <v>160</v>
      </c>
      <c r="C513" t="s">
        <v>4</v>
      </c>
      <c r="D513">
        <v>2019</v>
      </c>
      <c r="E513">
        <v>11</v>
      </c>
      <c r="F513" t="s">
        <v>215</v>
      </c>
      <c r="G513" t="s">
        <v>1458</v>
      </c>
      <c r="H513" t="s">
        <v>1479</v>
      </c>
      <c r="I513" t="s">
        <v>481</v>
      </c>
      <c r="L513" t="s">
        <v>224</v>
      </c>
      <c r="O513">
        <v>-20067645.68</v>
      </c>
      <c r="P513" t="s">
        <v>157</v>
      </c>
      <c r="R513" t="s">
        <v>1795</v>
      </c>
      <c r="W513" s="2">
        <v>43866.452379513888</v>
      </c>
    </row>
    <row r="514" spans="1:23" x14ac:dyDescent="0.25">
      <c r="A514" t="s">
        <v>159</v>
      </c>
      <c r="B514" t="s">
        <v>160</v>
      </c>
      <c r="C514" t="s">
        <v>4</v>
      </c>
      <c r="D514">
        <v>2019</v>
      </c>
      <c r="E514">
        <v>11</v>
      </c>
      <c r="F514" t="s">
        <v>215</v>
      </c>
      <c r="G514" t="s">
        <v>1536</v>
      </c>
      <c r="H514" t="s">
        <v>1544</v>
      </c>
      <c r="I514" t="s">
        <v>481</v>
      </c>
      <c r="L514" t="s">
        <v>224</v>
      </c>
      <c r="O514">
        <v>-422037</v>
      </c>
      <c r="P514" t="s">
        <v>157</v>
      </c>
      <c r="R514" t="s">
        <v>1795</v>
      </c>
      <c r="W514" s="2">
        <v>43866.452379513888</v>
      </c>
    </row>
    <row r="515" spans="1:23" x14ac:dyDescent="0.25">
      <c r="A515" t="s">
        <v>159</v>
      </c>
      <c r="B515" t="s">
        <v>160</v>
      </c>
      <c r="C515" t="s">
        <v>4</v>
      </c>
      <c r="D515">
        <v>2019</v>
      </c>
      <c r="E515">
        <v>11</v>
      </c>
      <c r="F515" t="s">
        <v>215</v>
      </c>
      <c r="G515" t="s">
        <v>1545</v>
      </c>
      <c r="H515" t="s">
        <v>1552</v>
      </c>
      <c r="I515" t="s">
        <v>481</v>
      </c>
      <c r="L515" t="s">
        <v>224</v>
      </c>
      <c r="O515">
        <v>-833419.13</v>
      </c>
      <c r="P515" t="s">
        <v>157</v>
      </c>
      <c r="R515" t="s">
        <v>1795</v>
      </c>
      <c r="W515" s="2">
        <v>43866.452379513888</v>
      </c>
    </row>
    <row r="516" spans="1:23" x14ac:dyDescent="0.25">
      <c r="A516" t="s">
        <v>159</v>
      </c>
      <c r="B516" t="s">
        <v>160</v>
      </c>
      <c r="C516" t="s">
        <v>4</v>
      </c>
      <c r="D516">
        <v>2019</v>
      </c>
      <c r="E516">
        <v>11</v>
      </c>
      <c r="F516" t="s">
        <v>215</v>
      </c>
      <c r="G516" t="s">
        <v>1523</v>
      </c>
      <c r="H516" t="s">
        <v>1553</v>
      </c>
      <c r="I516" t="s">
        <v>481</v>
      </c>
      <c r="L516" t="s">
        <v>224</v>
      </c>
      <c r="O516">
        <v>-833419.13</v>
      </c>
      <c r="P516" t="s">
        <v>157</v>
      </c>
      <c r="R516" t="s">
        <v>1795</v>
      </c>
      <c r="W516" s="2">
        <v>43866.452379513888</v>
      </c>
    </row>
    <row r="517" spans="1:23" x14ac:dyDescent="0.25">
      <c r="A517" t="s">
        <v>159</v>
      </c>
      <c r="B517" t="s">
        <v>160</v>
      </c>
      <c r="C517" t="s">
        <v>4</v>
      </c>
      <c r="D517">
        <v>2019</v>
      </c>
      <c r="E517">
        <v>11</v>
      </c>
      <c r="F517" t="s">
        <v>215</v>
      </c>
      <c r="G517" t="s">
        <v>1578</v>
      </c>
      <c r="H517" t="s">
        <v>1583</v>
      </c>
      <c r="I517" t="s">
        <v>481</v>
      </c>
      <c r="L517" t="s">
        <v>224</v>
      </c>
      <c r="O517">
        <v>-52342.95</v>
      </c>
      <c r="P517" t="s">
        <v>157</v>
      </c>
      <c r="R517" t="s">
        <v>1795</v>
      </c>
      <c r="W517" s="2">
        <v>43866.452379513888</v>
      </c>
    </row>
    <row r="518" spans="1:23" x14ac:dyDescent="0.25">
      <c r="A518" t="s">
        <v>159</v>
      </c>
      <c r="B518" t="s">
        <v>160</v>
      </c>
      <c r="C518" t="s">
        <v>4</v>
      </c>
      <c r="D518">
        <v>2019</v>
      </c>
      <c r="E518">
        <v>11</v>
      </c>
      <c r="F518" t="s">
        <v>215</v>
      </c>
      <c r="G518" t="s">
        <v>1559</v>
      </c>
      <c r="H518" t="s">
        <v>1592</v>
      </c>
      <c r="I518" t="s">
        <v>481</v>
      </c>
      <c r="L518" t="s">
        <v>224</v>
      </c>
      <c r="O518">
        <v>-233017.95</v>
      </c>
      <c r="P518" t="s">
        <v>157</v>
      </c>
      <c r="R518" t="s">
        <v>1795</v>
      </c>
      <c r="W518" s="2">
        <v>43866.452379513888</v>
      </c>
    </row>
    <row r="519" spans="1:23" x14ac:dyDescent="0.25">
      <c r="A519" t="s">
        <v>159</v>
      </c>
      <c r="B519" t="s">
        <v>160</v>
      </c>
      <c r="C519" t="s">
        <v>4</v>
      </c>
      <c r="D519">
        <v>2019</v>
      </c>
      <c r="E519">
        <v>11</v>
      </c>
      <c r="F519" t="s">
        <v>215</v>
      </c>
      <c r="G519" t="s">
        <v>1554</v>
      </c>
      <c r="H519" t="s">
        <v>1593</v>
      </c>
      <c r="I519" t="s">
        <v>481</v>
      </c>
      <c r="L519" t="s">
        <v>224</v>
      </c>
      <c r="O519">
        <v>-1066437.08</v>
      </c>
      <c r="P519" t="s">
        <v>157</v>
      </c>
      <c r="R519" t="s">
        <v>1795</v>
      </c>
      <c r="W519" s="2">
        <v>43866.452379513888</v>
      </c>
    </row>
    <row r="520" spans="1:23" x14ac:dyDescent="0.25">
      <c r="A520" t="s">
        <v>159</v>
      </c>
      <c r="B520" t="s">
        <v>160</v>
      </c>
      <c r="C520" t="s">
        <v>4</v>
      </c>
      <c r="D520">
        <v>2019</v>
      </c>
      <c r="E520">
        <v>11</v>
      </c>
      <c r="F520" t="s">
        <v>215</v>
      </c>
      <c r="G520" t="s">
        <v>1480</v>
      </c>
      <c r="H520" t="s">
        <v>1594</v>
      </c>
      <c r="I520" t="s">
        <v>481</v>
      </c>
      <c r="L520" t="s">
        <v>224</v>
      </c>
      <c r="O520">
        <v>-21134082.760000002</v>
      </c>
      <c r="P520" t="s">
        <v>157</v>
      </c>
      <c r="R520" t="s">
        <v>1795</v>
      </c>
      <c r="W520" s="2">
        <v>43866.452379513888</v>
      </c>
    </row>
    <row r="521" spans="1:23" x14ac:dyDescent="0.25">
      <c r="A521" t="s">
        <v>165</v>
      </c>
      <c r="B521" t="s">
        <v>166</v>
      </c>
      <c r="C521" t="s">
        <v>4</v>
      </c>
      <c r="D521">
        <v>2019</v>
      </c>
      <c r="E521">
        <v>11</v>
      </c>
      <c r="F521" t="s">
        <v>215</v>
      </c>
      <c r="G521" t="s">
        <v>386</v>
      </c>
      <c r="H521" t="s">
        <v>387</v>
      </c>
      <c r="I521" t="s">
        <v>222</v>
      </c>
      <c r="J521" t="s">
        <v>2061</v>
      </c>
      <c r="K521" t="s">
        <v>2062</v>
      </c>
      <c r="L521" t="s">
        <v>224</v>
      </c>
      <c r="O521">
        <v>-24978.3</v>
      </c>
      <c r="P521" t="s">
        <v>167</v>
      </c>
      <c r="R521" t="s">
        <v>1795</v>
      </c>
      <c r="W521" s="2">
        <v>43866.452365196761</v>
      </c>
    </row>
    <row r="522" spans="1:23" x14ac:dyDescent="0.25">
      <c r="A522" t="s">
        <v>165</v>
      </c>
      <c r="B522" t="s">
        <v>166</v>
      </c>
      <c r="C522" t="s">
        <v>4</v>
      </c>
      <c r="D522">
        <v>2019</v>
      </c>
      <c r="E522">
        <v>11</v>
      </c>
      <c r="F522" t="s">
        <v>215</v>
      </c>
      <c r="G522" t="s">
        <v>1345</v>
      </c>
      <c r="H522" t="s">
        <v>1048</v>
      </c>
      <c r="I522" t="s">
        <v>481</v>
      </c>
      <c r="J522" t="s">
        <v>2063</v>
      </c>
      <c r="K522" t="s">
        <v>2064</v>
      </c>
      <c r="L522" t="s">
        <v>224</v>
      </c>
      <c r="O522">
        <v>403589.35</v>
      </c>
      <c r="P522" t="s">
        <v>167</v>
      </c>
      <c r="R522" t="s">
        <v>1795</v>
      </c>
      <c r="W522" s="2">
        <v>43866.452365196761</v>
      </c>
    </row>
    <row r="523" spans="1:23" x14ac:dyDescent="0.25">
      <c r="A523" t="s">
        <v>165</v>
      </c>
      <c r="B523" t="s">
        <v>166</v>
      </c>
      <c r="C523" t="s">
        <v>4</v>
      </c>
      <c r="D523">
        <v>2019</v>
      </c>
      <c r="E523">
        <v>11</v>
      </c>
      <c r="F523" t="s">
        <v>215</v>
      </c>
      <c r="G523" t="s">
        <v>1352</v>
      </c>
      <c r="H523" t="s">
        <v>1353</v>
      </c>
      <c r="I523" t="s">
        <v>481</v>
      </c>
      <c r="J523" t="s">
        <v>2065</v>
      </c>
      <c r="K523" t="s">
        <v>2066</v>
      </c>
      <c r="L523" t="s">
        <v>224</v>
      </c>
      <c r="O523">
        <v>165470.64000000001</v>
      </c>
      <c r="P523" t="s">
        <v>167</v>
      </c>
      <c r="R523" t="s">
        <v>1795</v>
      </c>
      <c r="W523" s="2">
        <v>43866.452365196761</v>
      </c>
    </row>
    <row r="524" spans="1:23" x14ac:dyDescent="0.25">
      <c r="A524" t="s">
        <v>165</v>
      </c>
      <c r="B524" t="s">
        <v>166</v>
      </c>
      <c r="C524" t="s">
        <v>4</v>
      </c>
      <c r="D524">
        <v>2019</v>
      </c>
      <c r="E524">
        <v>11</v>
      </c>
      <c r="F524" t="s">
        <v>215</v>
      </c>
      <c r="G524" t="s">
        <v>1367</v>
      </c>
      <c r="H524" t="s">
        <v>1368</v>
      </c>
      <c r="I524" t="s">
        <v>481</v>
      </c>
      <c r="J524" t="s">
        <v>1855</v>
      </c>
      <c r="K524" t="s">
        <v>1805</v>
      </c>
      <c r="L524" t="s">
        <v>224</v>
      </c>
      <c r="O524">
        <v>-495000</v>
      </c>
      <c r="P524" t="s">
        <v>167</v>
      </c>
      <c r="R524" t="s">
        <v>1795</v>
      </c>
      <c r="W524" s="2">
        <v>43866.452365196761</v>
      </c>
    </row>
    <row r="525" spans="1:23" x14ac:dyDescent="0.25">
      <c r="A525" t="s">
        <v>165</v>
      </c>
      <c r="B525" t="s">
        <v>166</v>
      </c>
      <c r="C525" t="s">
        <v>4</v>
      </c>
      <c r="D525">
        <v>2019</v>
      </c>
      <c r="E525">
        <v>11</v>
      </c>
      <c r="F525" t="s">
        <v>215</v>
      </c>
      <c r="G525" t="s">
        <v>1443</v>
      </c>
      <c r="H525" t="s">
        <v>1444</v>
      </c>
      <c r="I525" t="s">
        <v>481</v>
      </c>
      <c r="J525" t="s">
        <v>1858</v>
      </c>
      <c r="K525" t="s">
        <v>1859</v>
      </c>
      <c r="L525" t="s">
        <v>224</v>
      </c>
      <c r="O525">
        <v>-24331.7</v>
      </c>
      <c r="P525" t="s">
        <v>167</v>
      </c>
      <c r="R525" t="s">
        <v>1795</v>
      </c>
      <c r="W525" s="2">
        <v>43866.452365196761</v>
      </c>
    </row>
    <row r="526" spans="1:23" x14ac:dyDescent="0.25">
      <c r="A526" t="s">
        <v>165</v>
      </c>
      <c r="B526" t="s">
        <v>166</v>
      </c>
      <c r="C526" t="s">
        <v>4</v>
      </c>
      <c r="D526">
        <v>2019</v>
      </c>
      <c r="E526">
        <v>11</v>
      </c>
      <c r="F526" t="s">
        <v>215</v>
      </c>
      <c r="G526" t="s">
        <v>1581</v>
      </c>
      <c r="H526" t="s">
        <v>1582</v>
      </c>
      <c r="I526" t="s">
        <v>481</v>
      </c>
      <c r="J526" t="s">
        <v>1868</v>
      </c>
      <c r="K526" t="s">
        <v>1869</v>
      </c>
      <c r="L526" t="s">
        <v>224</v>
      </c>
      <c r="O526">
        <v>-24750</v>
      </c>
      <c r="P526" t="s">
        <v>167</v>
      </c>
      <c r="R526" t="s">
        <v>1795</v>
      </c>
      <c r="W526" s="2">
        <v>43866.452365196761</v>
      </c>
    </row>
    <row r="527" spans="1:23" x14ac:dyDescent="0.25">
      <c r="A527" t="s">
        <v>165</v>
      </c>
      <c r="B527" t="s">
        <v>166</v>
      </c>
      <c r="C527" t="s">
        <v>4</v>
      </c>
      <c r="D527">
        <v>2019</v>
      </c>
      <c r="E527">
        <v>11</v>
      </c>
      <c r="F527" t="s">
        <v>215</v>
      </c>
      <c r="G527" t="s">
        <v>244</v>
      </c>
      <c r="H527" t="s">
        <v>245</v>
      </c>
      <c r="I527" t="s">
        <v>222</v>
      </c>
      <c r="J527" t="s">
        <v>1598</v>
      </c>
      <c r="K527" t="s">
        <v>1823</v>
      </c>
      <c r="L527" t="s">
        <v>224</v>
      </c>
      <c r="O527">
        <v>0.01</v>
      </c>
      <c r="P527" t="s">
        <v>167</v>
      </c>
      <c r="R527" t="s">
        <v>1795</v>
      </c>
      <c r="W527" s="2">
        <v>43866.452365196761</v>
      </c>
    </row>
    <row r="528" spans="1:23" x14ac:dyDescent="0.25">
      <c r="A528" t="s">
        <v>165</v>
      </c>
      <c r="B528" t="s">
        <v>166</v>
      </c>
      <c r="C528" t="s">
        <v>4</v>
      </c>
      <c r="D528">
        <v>2019</v>
      </c>
      <c r="E528">
        <v>11</v>
      </c>
      <c r="F528" t="s">
        <v>215</v>
      </c>
      <c r="G528" t="s">
        <v>223</v>
      </c>
      <c r="H528" t="s">
        <v>248</v>
      </c>
      <c r="I528" t="s">
        <v>222</v>
      </c>
      <c r="L528" t="s">
        <v>224</v>
      </c>
      <c r="O528">
        <v>0.01</v>
      </c>
      <c r="P528" t="s">
        <v>167</v>
      </c>
      <c r="R528" t="s">
        <v>1795</v>
      </c>
      <c r="W528" s="2">
        <v>43866.452365196761</v>
      </c>
    </row>
    <row r="529" spans="1:23" x14ac:dyDescent="0.25">
      <c r="A529" t="s">
        <v>165</v>
      </c>
      <c r="B529" t="s">
        <v>166</v>
      </c>
      <c r="C529" t="s">
        <v>4</v>
      </c>
      <c r="D529">
        <v>2019</v>
      </c>
      <c r="E529">
        <v>11</v>
      </c>
      <c r="F529" t="s">
        <v>215</v>
      </c>
      <c r="G529" t="s">
        <v>249</v>
      </c>
      <c r="H529" t="s">
        <v>260</v>
      </c>
      <c r="I529" t="s">
        <v>222</v>
      </c>
      <c r="L529" t="s">
        <v>224</v>
      </c>
      <c r="O529">
        <v>0.01</v>
      </c>
      <c r="P529" t="s">
        <v>167</v>
      </c>
      <c r="R529" t="s">
        <v>1795</v>
      </c>
      <c r="W529" s="2">
        <v>43866.452365196761</v>
      </c>
    </row>
    <row r="530" spans="1:23" x14ac:dyDescent="0.25">
      <c r="A530" t="s">
        <v>165</v>
      </c>
      <c r="B530" t="s">
        <v>166</v>
      </c>
      <c r="C530" t="s">
        <v>4</v>
      </c>
      <c r="D530">
        <v>2019</v>
      </c>
      <c r="E530">
        <v>11</v>
      </c>
      <c r="F530" t="s">
        <v>215</v>
      </c>
      <c r="G530" t="s">
        <v>261</v>
      </c>
      <c r="H530" t="s">
        <v>266</v>
      </c>
      <c r="I530" t="s">
        <v>222</v>
      </c>
      <c r="L530" t="s">
        <v>224</v>
      </c>
      <c r="O530">
        <v>0.01</v>
      </c>
      <c r="P530" t="s">
        <v>167</v>
      </c>
      <c r="R530" t="s">
        <v>1795</v>
      </c>
      <c r="W530" s="2">
        <v>43866.452365196761</v>
      </c>
    </row>
    <row r="531" spans="1:23" x14ac:dyDescent="0.25">
      <c r="A531" t="s">
        <v>165</v>
      </c>
      <c r="B531" t="s">
        <v>166</v>
      </c>
      <c r="C531" t="s">
        <v>4</v>
      </c>
      <c r="D531">
        <v>2019</v>
      </c>
      <c r="E531">
        <v>11</v>
      </c>
      <c r="F531" t="s">
        <v>215</v>
      </c>
      <c r="G531" t="s">
        <v>267</v>
      </c>
      <c r="H531" t="s">
        <v>312</v>
      </c>
      <c r="I531" t="s">
        <v>222</v>
      </c>
      <c r="L531" t="s">
        <v>224</v>
      </c>
      <c r="O531">
        <v>0.01</v>
      </c>
      <c r="P531" t="s">
        <v>167</v>
      </c>
      <c r="R531" t="s">
        <v>1795</v>
      </c>
      <c r="W531" s="2">
        <v>43866.452365196761</v>
      </c>
    </row>
    <row r="532" spans="1:23" x14ac:dyDescent="0.25">
      <c r="A532" t="s">
        <v>165</v>
      </c>
      <c r="B532" t="s">
        <v>166</v>
      </c>
      <c r="C532" t="s">
        <v>4</v>
      </c>
      <c r="D532">
        <v>2019</v>
      </c>
      <c r="E532">
        <v>11</v>
      </c>
      <c r="F532" t="s">
        <v>215</v>
      </c>
      <c r="G532" t="s">
        <v>313</v>
      </c>
      <c r="H532" t="s">
        <v>348</v>
      </c>
      <c r="I532" t="s">
        <v>222</v>
      </c>
      <c r="L532" t="s">
        <v>224</v>
      </c>
      <c r="O532">
        <v>0.01</v>
      </c>
      <c r="P532" t="s">
        <v>167</v>
      </c>
      <c r="R532" t="s">
        <v>1795</v>
      </c>
      <c r="W532" s="2">
        <v>43866.452365196761</v>
      </c>
    </row>
    <row r="533" spans="1:23" x14ac:dyDescent="0.25">
      <c r="A533" t="s">
        <v>165</v>
      </c>
      <c r="B533" t="s">
        <v>166</v>
      </c>
      <c r="C533" t="s">
        <v>4</v>
      </c>
      <c r="D533">
        <v>2019</v>
      </c>
      <c r="E533">
        <v>11</v>
      </c>
      <c r="F533" t="s">
        <v>215</v>
      </c>
      <c r="G533" t="s">
        <v>349</v>
      </c>
      <c r="H533" t="s">
        <v>356</v>
      </c>
      <c r="I533" t="s">
        <v>222</v>
      </c>
      <c r="L533" t="s">
        <v>224</v>
      </c>
      <c r="O533">
        <v>0.01</v>
      </c>
      <c r="P533" t="s">
        <v>167</v>
      </c>
      <c r="R533" t="s">
        <v>1795</v>
      </c>
      <c r="W533" s="2">
        <v>43866.452365196761</v>
      </c>
    </row>
    <row r="534" spans="1:23" x14ac:dyDescent="0.25">
      <c r="A534" t="s">
        <v>165</v>
      </c>
      <c r="B534" t="s">
        <v>166</v>
      </c>
      <c r="C534" t="s">
        <v>4</v>
      </c>
      <c r="D534">
        <v>2019</v>
      </c>
      <c r="E534">
        <v>11</v>
      </c>
      <c r="F534" t="s">
        <v>215</v>
      </c>
      <c r="G534" t="s">
        <v>377</v>
      </c>
      <c r="H534" t="s">
        <v>390</v>
      </c>
      <c r="I534" t="s">
        <v>222</v>
      </c>
      <c r="L534" t="s">
        <v>224</v>
      </c>
      <c r="O534">
        <v>-24978.3</v>
      </c>
      <c r="P534" t="s">
        <v>167</v>
      </c>
      <c r="R534" t="s">
        <v>1795</v>
      </c>
      <c r="W534" s="2">
        <v>43866.452365196761</v>
      </c>
    </row>
    <row r="535" spans="1:23" x14ac:dyDescent="0.25">
      <c r="A535" t="s">
        <v>165</v>
      </c>
      <c r="B535" t="s">
        <v>166</v>
      </c>
      <c r="C535" t="s">
        <v>4</v>
      </c>
      <c r="D535">
        <v>2019</v>
      </c>
      <c r="E535">
        <v>11</v>
      </c>
      <c r="F535" t="s">
        <v>215</v>
      </c>
      <c r="G535" t="s">
        <v>391</v>
      </c>
      <c r="H535" t="s">
        <v>408</v>
      </c>
      <c r="I535" t="s">
        <v>222</v>
      </c>
      <c r="L535" t="s">
        <v>224</v>
      </c>
      <c r="O535">
        <v>-24978.3</v>
      </c>
      <c r="P535" t="s">
        <v>167</v>
      </c>
      <c r="R535" t="s">
        <v>1795</v>
      </c>
      <c r="W535" s="2">
        <v>43866.452365196761</v>
      </c>
    </row>
    <row r="536" spans="1:23" x14ac:dyDescent="0.25">
      <c r="A536" t="s">
        <v>165</v>
      </c>
      <c r="B536" t="s">
        <v>166</v>
      </c>
      <c r="C536" t="s">
        <v>4</v>
      </c>
      <c r="D536">
        <v>2019</v>
      </c>
      <c r="E536">
        <v>11</v>
      </c>
      <c r="F536" t="s">
        <v>215</v>
      </c>
      <c r="G536" t="s">
        <v>357</v>
      </c>
      <c r="H536" t="s">
        <v>409</v>
      </c>
      <c r="I536" t="s">
        <v>222</v>
      </c>
      <c r="L536" t="s">
        <v>224</v>
      </c>
      <c r="O536">
        <v>-24978.29</v>
      </c>
      <c r="P536" t="s">
        <v>167</v>
      </c>
      <c r="R536" t="s">
        <v>1795</v>
      </c>
      <c r="W536" s="2">
        <v>43866.452365196761</v>
      </c>
    </row>
    <row r="537" spans="1:23" x14ac:dyDescent="0.25">
      <c r="A537" t="s">
        <v>165</v>
      </c>
      <c r="B537" t="s">
        <v>166</v>
      </c>
      <c r="C537" t="s">
        <v>4</v>
      </c>
      <c r="D537">
        <v>2019</v>
      </c>
      <c r="E537">
        <v>11</v>
      </c>
      <c r="F537" t="s">
        <v>215</v>
      </c>
      <c r="G537" t="s">
        <v>410</v>
      </c>
      <c r="H537" t="s">
        <v>427</v>
      </c>
      <c r="I537" t="s">
        <v>222</v>
      </c>
      <c r="L537" t="s">
        <v>224</v>
      </c>
      <c r="O537">
        <v>-24978.29</v>
      </c>
      <c r="P537" t="s">
        <v>167</v>
      </c>
      <c r="R537" t="s">
        <v>1795</v>
      </c>
      <c r="W537" s="2">
        <v>43866.452365196761</v>
      </c>
    </row>
    <row r="538" spans="1:23" x14ac:dyDescent="0.25">
      <c r="A538" t="s">
        <v>165</v>
      </c>
      <c r="B538" t="s">
        <v>166</v>
      </c>
      <c r="C538" t="s">
        <v>4</v>
      </c>
      <c r="D538">
        <v>2019</v>
      </c>
      <c r="E538">
        <v>11</v>
      </c>
      <c r="F538" t="s">
        <v>215</v>
      </c>
      <c r="G538" t="s">
        <v>428</v>
      </c>
      <c r="H538" t="s">
        <v>437</v>
      </c>
      <c r="I538" t="s">
        <v>222</v>
      </c>
      <c r="L538" t="s">
        <v>224</v>
      </c>
      <c r="O538">
        <v>-24978.29</v>
      </c>
      <c r="P538" t="s">
        <v>167</v>
      </c>
      <c r="R538" t="s">
        <v>1795</v>
      </c>
      <c r="W538" s="2">
        <v>43866.452365196761</v>
      </c>
    </row>
    <row r="539" spans="1:23" x14ac:dyDescent="0.25">
      <c r="A539" t="s">
        <v>165</v>
      </c>
      <c r="B539" t="s">
        <v>166</v>
      </c>
      <c r="C539" t="s">
        <v>4</v>
      </c>
      <c r="D539">
        <v>2019</v>
      </c>
      <c r="E539">
        <v>11</v>
      </c>
      <c r="F539" t="s">
        <v>215</v>
      </c>
      <c r="G539" t="s">
        <v>438</v>
      </c>
      <c r="H539" t="s">
        <v>463</v>
      </c>
      <c r="I539" t="s">
        <v>222</v>
      </c>
      <c r="L539" t="s">
        <v>224</v>
      </c>
      <c r="O539">
        <v>-24978.29</v>
      </c>
      <c r="P539" t="s">
        <v>167</v>
      </c>
      <c r="R539" t="s">
        <v>1795</v>
      </c>
      <c r="W539" s="2">
        <v>43866.452365196761</v>
      </c>
    </row>
    <row r="540" spans="1:23" x14ac:dyDescent="0.25">
      <c r="A540" t="s">
        <v>165</v>
      </c>
      <c r="B540" t="s">
        <v>166</v>
      </c>
      <c r="C540" t="s">
        <v>4</v>
      </c>
      <c r="D540">
        <v>2019</v>
      </c>
      <c r="E540">
        <v>11</v>
      </c>
      <c r="F540" t="s">
        <v>215</v>
      </c>
      <c r="G540" t="s">
        <v>1337</v>
      </c>
      <c r="H540" t="s">
        <v>1348</v>
      </c>
      <c r="I540" t="s">
        <v>481</v>
      </c>
      <c r="L540" t="s">
        <v>224</v>
      </c>
      <c r="O540">
        <v>403589.35</v>
      </c>
      <c r="P540" t="s">
        <v>167</v>
      </c>
      <c r="R540" t="s">
        <v>1795</v>
      </c>
      <c r="W540" s="2">
        <v>43866.452365196761</v>
      </c>
    </row>
    <row r="541" spans="1:23" x14ac:dyDescent="0.25">
      <c r="A541" t="s">
        <v>165</v>
      </c>
      <c r="B541" t="s">
        <v>166</v>
      </c>
      <c r="C541" t="s">
        <v>4</v>
      </c>
      <c r="D541">
        <v>2019</v>
      </c>
      <c r="E541">
        <v>11</v>
      </c>
      <c r="F541" t="s">
        <v>215</v>
      </c>
      <c r="G541" t="s">
        <v>1354</v>
      </c>
      <c r="H541" t="s">
        <v>1357</v>
      </c>
      <c r="I541" t="s">
        <v>481</v>
      </c>
      <c r="L541" t="s">
        <v>224</v>
      </c>
      <c r="O541">
        <v>165470.64000000001</v>
      </c>
      <c r="P541" t="s">
        <v>167</v>
      </c>
      <c r="R541" t="s">
        <v>1795</v>
      </c>
      <c r="W541" s="2">
        <v>43866.452365196761</v>
      </c>
    </row>
    <row r="542" spans="1:23" x14ac:dyDescent="0.25">
      <c r="A542" t="s">
        <v>165</v>
      </c>
      <c r="B542" t="s">
        <v>166</v>
      </c>
      <c r="C542" t="s">
        <v>4</v>
      </c>
      <c r="D542">
        <v>2019</v>
      </c>
      <c r="E542">
        <v>11</v>
      </c>
      <c r="F542" t="s">
        <v>215</v>
      </c>
      <c r="G542" t="s">
        <v>1329</v>
      </c>
      <c r="H542" t="s">
        <v>1364</v>
      </c>
      <c r="I542" t="s">
        <v>481</v>
      </c>
      <c r="L542" t="s">
        <v>224</v>
      </c>
      <c r="O542">
        <v>569059.99</v>
      </c>
      <c r="P542" t="s">
        <v>167</v>
      </c>
      <c r="R542" t="s">
        <v>1795</v>
      </c>
      <c r="W542" s="2">
        <v>43866.452365196761</v>
      </c>
    </row>
    <row r="543" spans="1:23" x14ac:dyDescent="0.25">
      <c r="A543" t="s">
        <v>165</v>
      </c>
      <c r="B543" t="s">
        <v>166</v>
      </c>
      <c r="C543" t="s">
        <v>4</v>
      </c>
      <c r="D543">
        <v>2019</v>
      </c>
      <c r="E543">
        <v>11</v>
      </c>
      <c r="F543" t="s">
        <v>215</v>
      </c>
      <c r="G543" t="s">
        <v>1318</v>
      </c>
      <c r="H543" t="s">
        <v>1365</v>
      </c>
      <c r="I543" t="s">
        <v>481</v>
      </c>
      <c r="L543" t="s">
        <v>224</v>
      </c>
      <c r="O543">
        <v>569059.99</v>
      </c>
      <c r="P543" t="s">
        <v>167</v>
      </c>
      <c r="R543" t="s">
        <v>1795</v>
      </c>
      <c r="W543" s="2">
        <v>43866.452365196761</v>
      </c>
    </row>
    <row r="544" spans="1:23" x14ac:dyDescent="0.25">
      <c r="A544" t="s">
        <v>165</v>
      </c>
      <c r="B544" t="s">
        <v>166</v>
      </c>
      <c r="C544" t="s">
        <v>4</v>
      </c>
      <c r="D544">
        <v>2019</v>
      </c>
      <c r="E544">
        <v>11</v>
      </c>
      <c r="F544" t="s">
        <v>215</v>
      </c>
      <c r="G544" t="s">
        <v>1369</v>
      </c>
      <c r="H544" t="s">
        <v>1375</v>
      </c>
      <c r="I544" t="s">
        <v>481</v>
      </c>
      <c r="L544" t="s">
        <v>224</v>
      </c>
      <c r="O544">
        <v>-495000</v>
      </c>
      <c r="P544" t="s">
        <v>167</v>
      </c>
      <c r="R544" t="s">
        <v>1795</v>
      </c>
      <c r="W544" s="2">
        <v>43866.452365196761</v>
      </c>
    </row>
    <row r="545" spans="1:23" x14ac:dyDescent="0.25">
      <c r="A545" t="s">
        <v>165</v>
      </c>
      <c r="B545" t="s">
        <v>166</v>
      </c>
      <c r="C545" t="s">
        <v>4</v>
      </c>
      <c r="D545">
        <v>2019</v>
      </c>
      <c r="E545">
        <v>11</v>
      </c>
      <c r="F545" t="s">
        <v>215</v>
      </c>
      <c r="G545" t="s">
        <v>1445</v>
      </c>
      <c r="H545" t="s">
        <v>466</v>
      </c>
      <c r="I545" t="s">
        <v>481</v>
      </c>
      <c r="L545" t="s">
        <v>224</v>
      </c>
      <c r="O545">
        <v>-24331.7</v>
      </c>
      <c r="P545" t="s">
        <v>167</v>
      </c>
      <c r="R545" t="s">
        <v>1795</v>
      </c>
      <c r="W545" s="2">
        <v>43866.452365196761</v>
      </c>
    </row>
    <row r="546" spans="1:23" x14ac:dyDescent="0.25">
      <c r="A546" t="s">
        <v>165</v>
      </c>
      <c r="B546" t="s">
        <v>166</v>
      </c>
      <c r="C546" t="s">
        <v>4</v>
      </c>
      <c r="D546">
        <v>2019</v>
      </c>
      <c r="E546">
        <v>11</v>
      </c>
      <c r="F546" t="s">
        <v>215</v>
      </c>
      <c r="G546" t="s">
        <v>1376</v>
      </c>
      <c r="H546" t="s">
        <v>1457</v>
      </c>
      <c r="I546" t="s">
        <v>481</v>
      </c>
      <c r="L546" t="s">
        <v>224</v>
      </c>
      <c r="O546">
        <v>-519331.7</v>
      </c>
      <c r="P546" t="s">
        <v>167</v>
      </c>
      <c r="R546" t="s">
        <v>1795</v>
      </c>
      <c r="W546" s="2">
        <v>43866.452365196761</v>
      </c>
    </row>
    <row r="547" spans="1:23" x14ac:dyDescent="0.25">
      <c r="A547" t="s">
        <v>165</v>
      </c>
      <c r="B547" t="s">
        <v>166</v>
      </c>
      <c r="C547" t="s">
        <v>4</v>
      </c>
      <c r="D547">
        <v>2019</v>
      </c>
      <c r="E547">
        <v>11</v>
      </c>
      <c r="F547" t="s">
        <v>215</v>
      </c>
      <c r="G547" t="s">
        <v>1458</v>
      </c>
      <c r="H547" t="s">
        <v>1479</v>
      </c>
      <c r="I547" t="s">
        <v>481</v>
      </c>
      <c r="L547" t="s">
        <v>224</v>
      </c>
      <c r="O547">
        <v>-519331.7</v>
      </c>
      <c r="P547" t="s">
        <v>167</v>
      </c>
      <c r="R547" t="s">
        <v>1795</v>
      </c>
      <c r="W547" s="2">
        <v>43866.452365196761</v>
      </c>
    </row>
    <row r="548" spans="1:23" x14ac:dyDescent="0.25">
      <c r="A548" t="s">
        <v>165</v>
      </c>
      <c r="B548" t="s">
        <v>166</v>
      </c>
      <c r="C548" t="s">
        <v>4</v>
      </c>
      <c r="D548">
        <v>2019</v>
      </c>
      <c r="E548">
        <v>11</v>
      </c>
      <c r="F548" t="s">
        <v>215</v>
      </c>
      <c r="G548" t="s">
        <v>1578</v>
      </c>
      <c r="H548" t="s">
        <v>1583</v>
      </c>
      <c r="I548" t="s">
        <v>481</v>
      </c>
      <c r="L548" t="s">
        <v>224</v>
      </c>
      <c r="O548">
        <v>-24750</v>
      </c>
      <c r="P548" t="s">
        <v>167</v>
      </c>
      <c r="R548" t="s">
        <v>1795</v>
      </c>
      <c r="W548" s="2">
        <v>43866.452365196761</v>
      </c>
    </row>
    <row r="549" spans="1:23" x14ac:dyDescent="0.25">
      <c r="A549" t="s">
        <v>165</v>
      </c>
      <c r="B549" t="s">
        <v>166</v>
      </c>
      <c r="C549" t="s">
        <v>4</v>
      </c>
      <c r="D549">
        <v>2019</v>
      </c>
      <c r="E549">
        <v>11</v>
      </c>
      <c r="F549" t="s">
        <v>215</v>
      </c>
      <c r="G549" t="s">
        <v>1559</v>
      </c>
      <c r="H549" t="s">
        <v>1592</v>
      </c>
      <c r="I549" t="s">
        <v>481</v>
      </c>
      <c r="L549" t="s">
        <v>224</v>
      </c>
      <c r="O549">
        <v>-24750</v>
      </c>
      <c r="P549" t="s">
        <v>167</v>
      </c>
      <c r="R549" t="s">
        <v>1795</v>
      </c>
      <c r="W549" s="2">
        <v>43866.452365196761</v>
      </c>
    </row>
    <row r="550" spans="1:23" x14ac:dyDescent="0.25">
      <c r="A550" t="s">
        <v>165</v>
      </c>
      <c r="B550" t="s">
        <v>166</v>
      </c>
      <c r="C550" t="s">
        <v>4</v>
      </c>
      <c r="D550">
        <v>2019</v>
      </c>
      <c r="E550">
        <v>11</v>
      </c>
      <c r="F550" t="s">
        <v>215</v>
      </c>
      <c r="G550" t="s">
        <v>1554</v>
      </c>
      <c r="H550" t="s">
        <v>1593</v>
      </c>
      <c r="I550" t="s">
        <v>481</v>
      </c>
      <c r="L550" t="s">
        <v>224</v>
      </c>
      <c r="O550">
        <v>-24750</v>
      </c>
      <c r="P550" t="s">
        <v>167</v>
      </c>
      <c r="R550" t="s">
        <v>1795</v>
      </c>
      <c r="W550" s="2">
        <v>43866.452365196761</v>
      </c>
    </row>
    <row r="551" spans="1:23" x14ac:dyDescent="0.25">
      <c r="A551" t="s">
        <v>165</v>
      </c>
      <c r="B551" t="s">
        <v>166</v>
      </c>
      <c r="C551" t="s">
        <v>4</v>
      </c>
      <c r="D551">
        <v>2019</v>
      </c>
      <c r="E551">
        <v>11</v>
      </c>
      <c r="F551" t="s">
        <v>215</v>
      </c>
      <c r="G551" t="s">
        <v>1480</v>
      </c>
      <c r="H551" t="s">
        <v>1594</v>
      </c>
      <c r="I551" t="s">
        <v>481</v>
      </c>
      <c r="L551" t="s">
        <v>224</v>
      </c>
      <c r="O551">
        <v>-544081.69999999995</v>
      </c>
      <c r="P551" t="s">
        <v>167</v>
      </c>
      <c r="R551" t="s">
        <v>1795</v>
      </c>
      <c r="W551" s="2">
        <v>43866.452365196761</v>
      </c>
    </row>
    <row r="552" spans="1:23" x14ac:dyDescent="0.25">
      <c r="A552" t="s">
        <v>209</v>
      </c>
      <c r="B552" t="s">
        <v>210</v>
      </c>
      <c r="C552" t="s">
        <v>4</v>
      </c>
      <c r="D552">
        <v>2019</v>
      </c>
      <c r="E552">
        <v>11</v>
      </c>
      <c r="F552" t="s">
        <v>215</v>
      </c>
      <c r="G552" t="s">
        <v>1047</v>
      </c>
      <c r="H552" t="s">
        <v>1048</v>
      </c>
      <c r="I552" t="s">
        <v>481</v>
      </c>
      <c r="J552" t="s">
        <v>2067</v>
      </c>
      <c r="K552" t="s">
        <v>2068</v>
      </c>
      <c r="L552" t="s">
        <v>224</v>
      </c>
      <c r="O552">
        <v>89466.78</v>
      </c>
      <c r="P552" t="s">
        <v>157</v>
      </c>
      <c r="R552" t="s">
        <v>1795</v>
      </c>
      <c r="W552" s="2">
        <v>43866.452377893518</v>
      </c>
    </row>
    <row r="553" spans="1:23" x14ac:dyDescent="0.25">
      <c r="A553" t="s">
        <v>209</v>
      </c>
      <c r="B553" t="s">
        <v>210</v>
      </c>
      <c r="C553" t="s">
        <v>4</v>
      </c>
      <c r="D553">
        <v>2019</v>
      </c>
      <c r="E553">
        <v>11</v>
      </c>
      <c r="F553" t="s">
        <v>215</v>
      </c>
      <c r="G553" t="s">
        <v>694</v>
      </c>
      <c r="H553" t="s">
        <v>480</v>
      </c>
      <c r="I553" t="s">
        <v>481</v>
      </c>
      <c r="J553" t="s">
        <v>2069</v>
      </c>
      <c r="K553" t="s">
        <v>2070</v>
      </c>
      <c r="L553" t="s">
        <v>224</v>
      </c>
      <c r="O553">
        <v>2678469.17</v>
      </c>
      <c r="P553" t="s">
        <v>157</v>
      </c>
      <c r="R553" t="s">
        <v>1795</v>
      </c>
      <c r="W553" s="2">
        <v>43866.452377893518</v>
      </c>
    </row>
    <row r="554" spans="1:23" x14ac:dyDescent="0.25">
      <c r="A554" t="s">
        <v>209</v>
      </c>
      <c r="B554" t="s">
        <v>210</v>
      </c>
      <c r="C554" t="s">
        <v>4</v>
      </c>
      <c r="D554">
        <v>2019</v>
      </c>
      <c r="E554">
        <v>11</v>
      </c>
      <c r="F554" t="s">
        <v>215</v>
      </c>
      <c r="G554" t="s">
        <v>704</v>
      </c>
      <c r="H554" t="s">
        <v>654</v>
      </c>
      <c r="I554" t="s">
        <v>481</v>
      </c>
      <c r="J554" t="s">
        <v>2071</v>
      </c>
      <c r="K554" t="s">
        <v>2072</v>
      </c>
      <c r="L554" t="s">
        <v>224</v>
      </c>
      <c r="O554">
        <v>-1870304.78</v>
      </c>
      <c r="P554" t="s">
        <v>157</v>
      </c>
      <c r="R554" t="s">
        <v>1795</v>
      </c>
      <c r="W554" s="2">
        <v>43866.452377893518</v>
      </c>
    </row>
    <row r="555" spans="1:23" x14ac:dyDescent="0.25">
      <c r="A555" t="s">
        <v>209</v>
      </c>
      <c r="B555" t="s">
        <v>210</v>
      </c>
      <c r="C555" t="s">
        <v>4</v>
      </c>
      <c r="D555">
        <v>2019</v>
      </c>
      <c r="E555">
        <v>11</v>
      </c>
      <c r="F555" t="s">
        <v>215</v>
      </c>
      <c r="G555" t="s">
        <v>710</v>
      </c>
      <c r="H555" t="s">
        <v>663</v>
      </c>
      <c r="I555" t="s">
        <v>481</v>
      </c>
      <c r="J555" t="s">
        <v>2073</v>
      </c>
      <c r="K555" t="s">
        <v>2074</v>
      </c>
      <c r="L555" t="s">
        <v>224</v>
      </c>
      <c r="O555">
        <v>-273514.15000000002</v>
      </c>
      <c r="P555" t="s">
        <v>157</v>
      </c>
      <c r="R555" t="s">
        <v>1795</v>
      </c>
      <c r="W555" s="2">
        <v>43866.452377893518</v>
      </c>
    </row>
    <row r="556" spans="1:23" x14ac:dyDescent="0.25">
      <c r="A556" t="s">
        <v>209</v>
      </c>
      <c r="B556" t="s">
        <v>210</v>
      </c>
      <c r="C556" t="s">
        <v>4</v>
      </c>
      <c r="D556">
        <v>2019</v>
      </c>
      <c r="E556">
        <v>11</v>
      </c>
      <c r="F556" t="s">
        <v>215</v>
      </c>
      <c r="G556" t="s">
        <v>1324</v>
      </c>
      <c r="H556" t="s">
        <v>1325</v>
      </c>
      <c r="I556" t="s">
        <v>481</v>
      </c>
      <c r="J556" t="s">
        <v>2075</v>
      </c>
      <c r="K556" t="s">
        <v>2076</v>
      </c>
      <c r="L556" t="s">
        <v>224</v>
      </c>
      <c r="O556">
        <v>105818.18</v>
      </c>
      <c r="P556" t="s">
        <v>157</v>
      </c>
      <c r="R556" t="s">
        <v>1795</v>
      </c>
      <c r="W556" s="2">
        <v>43866.452377893518</v>
      </c>
    </row>
    <row r="557" spans="1:23" x14ac:dyDescent="0.25">
      <c r="A557" t="s">
        <v>209</v>
      </c>
      <c r="B557" t="s">
        <v>210</v>
      </c>
      <c r="C557" t="s">
        <v>4</v>
      </c>
      <c r="D557">
        <v>2019</v>
      </c>
      <c r="E557">
        <v>11</v>
      </c>
      <c r="F557" t="s">
        <v>215</v>
      </c>
      <c r="G557" t="s">
        <v>1338</v>
      </c>
      <c r="H557" t="s">
        <v>1339</v>
      </c>
      <c r="I557" t="s">
        <v>481</v>
      </c>
      <c r="J557" t="s">
        <v>2077</v>
      </c>
      <c r="K557" t="s">
        <v>2078</v>
      </c>
      <c r="L557" t="s">
        <v>224</v>
      </c>
      <c r="O557">
        <v>573473.43999999994</v>
      </c>
      <c r="P557" t="s">
        <v>157</v>
      </c>
      <c r="R557" t="s">
        <v>1795</v>
      </c>
      <c r="W557" s="2">
        <v>43866.452377893518</v>
      </c>
    </row>
    <row r="558" spans="1:23" x14ac:dyDescent="0.25">
      <c r="A558" t="s">
        <v>209</v>
      </c>
      <c r="B558" t="s">
        <v>210</v>
      </c>
      <c r="C558" t="s">
        <v>4</v>
      </c>
      <c r="D558">
        <v>2019</v>
      </c>
      <c r="E558">
        <v>11</v>
      </c>
      <c r="F558" t="s">
        <v>215</v>
      </c>
      <c r="G558" t="s">
        <v>1331</v>
      </c>
      <c r="H558" t="s">
        <v>1332</v>
      </c>
      <c r="I558" t="s">
        <v>481</v>
      </c>
      <c r="J558" t="s">
        <v>2079</v>
      </c>
      <c r="K558" t="s">
        <v>2080</v>
      </c>
      <c r="L558" t="s">
        <v>224</v>
      </c>
      <c r="O558">
        <v>2437766.2999999998</v>
      </c>
      <c r="P558" t="s">
        <v>157</v>
      </c>
      <c r="R558" t="s">
        <v>1795</v>
      </c>
      <c r="W558" s="2">
        <v>43866.452377893518</v>
      </c>
    </row>
    <row r="559" spans="1:23" x14ac:dyDescent="0.25">
      <c r="A559" t="s">
        <v>209</v>
      </c>
      <c r="B559" t="s">
        <v>210</v>
      </c>
      <c r="C559" t="s">
        <v>4</v>
      </c>
      <c r="D559">
        <v>2019</v>
      </c>
      <c r="E559">
        <v>11</v>
      </c>
      <c r="F559" t="s">
        <v>215</v>
      </c>
      <c r="G559" t="s">
        <v>1352</v>
      </c>
      <c r="H559" t="s">
        <v>1353</v>
      </c>
      <c r="I559" t="s">
        <v>481</v>
      </c>
      <c r="J559" t="s">
        <v>2081</v>
      </c>
      <c r="K559" t="s">
        <v>2082</v>
      </c>
      <c r="L559" t="s">
        <v>224</v>
      </c>
      <c r="O559">
        <v>10654241.609999999</v>
      </c>
      <c r="P559" t="s">
        <v>157</v>
      </c>
      <c r="R559" t="s">
        <v>1795</v>
      </c>
      <c r="W559" s="2">
        <v>43866.452377893518</v>
      </c>
    </row>
    <row r="560" spans="1:23" x14ac:dyDescent="0.25">
      <c r="A560" t="s">
        <v>209</v>
      </c>
      <c r="B560" t="s">
        <v>210</v>
      </c>
      <c r="C560" t="s">
        <v>4</v>
      </c>
      <c r="D560">
        <v>2019</v>
      </c>
      <c r="E560">
        <v>11</v>
      </c>
      <c r="F560" t="s">
        <v>215</v>
      </c>
      <c r="G560" t="s">
        <v>1367</v>
      </c>
      <c r="H560" t="s">
        <v>1368</v>
      </c>
      <c r="I560" t="s">
        <v>481</v>
      </c>
      <c r="J560" t="s">
        <v>2083</v>
      </c>
      <c r="K560" t="s">
        <v>2084</v>
      </c>
      <c r="L560" t="s">
        <v>224</v>
      </c>
      <c r="O560">
        <v>-3960000</v>
      </c>
      <c r="P560" t="s">
        <v>157</v>
      </c>
      <c r="R560" t="s">
        <v>1795</v>
      </c>
      <c r="W560" s="2">
        <v>43866.452377893518</v>
      </c>
    </row>
    <row r="561" spans="1:23" x14ac:dyDescent="0.25">
      <c r="A561" t="s">
        <v>209</v>
      </c>
      <c r="B561" t="s">
        <v>210</v>
      </c>
      <c r="C561" t="s">
        <v>4</v>
      </c>
      <c r="D561">
        <v>2019</v>
      </c>
      <c r="E561">
        <v>11</v>
      </c>
      <c r="F561" t="s">
        <v>215</v>
      </c>
      <c r="G561" t="s">
        <v>1443</v>
      </c>
      <c r="H561" t="s">
        <v>1444</v>
      </c>
      <c r="I561" t="s">
        <v>481</v>
      </c>
      <c r="J561" t="s">
        <v>2085</v>
      </c>
      <c r="K561" t="s">
        <v>2086</v>
      </c>
      <c r="L561" t="s">
        <v>224</v>
      </c>
      <c r="O561">
        <v>2266461.08</v>
      </c>
      <c r="P561" t="s">
        <v>157</v>
      </c>
      <c r="R561" t="s">
        <v>1795</v>
      </c>
      <c r="W561" s="2">
        <v>43866.452377893518</v>
      </c>
    </row>
    <row r="562" spans="1:23" x14ac:dyDescent="0.25">
      <c r="A562" t="s">
        <v>209</v>
      </c>
      <c r="B562" t="s">
        <v>210</v>
      </c>
      <c r="C562" t="s">
        <v>4</v>
      </c>
      <c r="D562">
        <v>2019</v>
      </c>
      <c r="E562">
        <v>11</v>
      </c>
      <c r="F562" t="s">
        <v>215</v>
      </c>
      <c r="G562" t="s">
        <v>1534</v>
      </c>
      <c r="H562" t="s">
        <v>1535</v>
      </c>
      <c r="I562" t="s">
        <v>481</v>
      </c>
      <c r="J562" t="s">
        <v>2087</v>
      </c>
      <c r="K562" t="s">
        <v>1861</v>
      </c>
      <c r="L562" t="s">
        <v>224</v>
      </c>
      <c r="O562">
        <v>200554.89</v>
      </c>
      <c r="P562" t="s">
        <v>157</v>
      </c>
      <c r="R562" t="s">
        <v>1795</v>
      </c>
      <c r="W562" s="2">
        <v>43866.452377893518</v>
      </c>
    </row>
    <row r="563" spans="1:23" x14ac:dyDescent="0.25">
      <c r="A563" t="s">
        <v>209</v>
      </c>
      <c r="B563" t="s">
        <v>210</v>
      </c>
      <c r="C563" t="s">
        <v>4</v>
      </c>
      <c r="D563">
        <v>2019</v>
      </c>
      <c r="E563">
        <v>11</v>
      </c>
      <c r="F563" t="s">
        <v>215</v>
      </c>
      <c r="G563" t="s">
        <v>1570</v>
      </c>
      <c r="H563" t="s">
        <v>1571</v>
      </c>
      <c r="I563" t="s">
        <v>481</v>
      </c>
      <c r="J563" t="s">
        <v>1771</v>
      </c>
      <c r="K563" t="s">
        <v>2088</v>
      </c>
      <c r="L563" t="s">
        <v>224</v>
      </c>
      <c r="O563">
        <v>-16229259.91</v>
      </c>
      <c r="P563" t="s">
        <v>157</v>
      </c>
      <c r="R563" t="s">
        <v>1795</v>
      </c>
      <c r="W563" s="2">
        <v>43866.452377893518</v>
      </c>
    </row>
    <row r="564" spans="1:23" x14ac:dyDescent="0.25">
      <c r="A564" t="s">
        <v>209</v>
      </c>
      <c r="B564" t="s">
        <v>210</v>
      </c>
      <c r="C564" t="s">
        <v>4</v>
      </c>
      <c r="D564">
        <v>2019</v>
      </c>
      <c r="E564">
        <v>11</v>
      </c>
      <c r="F564" t="s">
        <v>215</v>
      </c>
      <c r="G564" t="s">
        <v>1581</v>
      </c>
      <c r="H564" t="s">
        <v>1582</v>
      </c>
      <c r="I564" t="s">
        <v>481</v>
      </c>
      <c r="J564" t="s">
        <v>2089</v>
      </c>
      <c r="K564" t="s">
        <v>1869</v>
      </c>
      <c r="L564" t="s">
        <v>224</v>
      </c>
      <c r="O564">
        <v>-211795.26</v>
      </c>
      <c r="P564" t="s">
        <v>157</v>
      </c>
      <c r="R564" t="s">
        <v>1795</v>
      </c>
      <c r="W564" s="2">
        <v>43866.452377893518</v>
      </c>
    </row>
    <row r="565" spans="1:23" x14ac:dyDescent="0.25">
      <c r="A565" t="s">
        <v>209</v>
      </c>
      <c r="B565" t="s">
        <v>210</v>
      </c>
      <c r="C565" t="s">
        <v>4</v>
      </c>
      <c r="D565">
        <v>2019</v>
      </c>
      <c r="E565">
        <v>11</v>
      </c>
      <c r="F565" t="s">
        <v>215</v>
      </c>
      <c r="G565" t="s">
        <v>1581</v>
      </c>
      <c r="H565" t="s">
        <v>1582</v>
      </c>
      <c r="I565" t="s">
        <v>481</v>
      </c>
      <c r="J565" t="s">
        <v>2090</v>
      </c>
      <c r="K565" t="s">
        <v>2091</v>
      </c>
      <c r="L565" t="s">
        <v>224</v>
      </c>
      <c r="O565">
        <v>-48960.45</v>
      </c>
      <c r="P565" t="s">
        <v>157</v>
      </c>
      <c r="R565" t="s">
        <v>1795</v>
      </c>
      <c r="W565" s="2">
        <v>43866.452377893518</v>
      </c>
    </row>
    <row r="566" spans="1:23" x14ac:dyDescent="0.25">
      <c r="A566" t="s">
        <v>209</v>
      </c>
      <c r="B566" t="s">
        <v>210</v>
      </c>
      <c r="C566" t="s">
        <v>4</v>
      </c>
      <c r="D566">
        <v>2019</v>
      </c>
      <c r="E566">
        <v>11</v>
      </c>
      <c r="F566" t="s">
        <v>215</v>
      </c>
      <c r="G566" t="s">
        <v>1581</v>
      </c>
      <c r="H566" t="s">
        <v>1582</v>
      </c>
      <c r="I566" t="s">
        <v>481</v>
      </c>
      <c r="J566" t="s">
        <v>2092</v>
      </c>
      <c r="K566" t="s">
        <v>2093</v>
      </c>
      <c r="L566" t="s">
        <v>224</v>
      </c>
      <c r="O566">
        <v>-419987.79</v>
      </c>
      <c r="P566" t="s">
        <v>157</v>
      </c>
      <c r="R566" t="s">
        <v>1795</v>
      </c>
      <c r="W566" s="2">
        <v>43866.452377893518</v>
      </c>
    </row>
    <row r="567" spans="1:23" x14ac:dyDescent="0.25">
      <c r="A567" t="s">
        <v>209</v>
      </c>
      <c r="B567" t="s">
        <v>210</v>
      </c>
      <c r="C567" t="s">
        <v>4</v>
      </c>
      <c r="D567">
        <v>2019</v>
      </c>
      <c r="E567">
        <v>11</v>
      </c>
      <c r="F567" t="s">
        <v>215</v>
      </c>
      <c r="G567" t="s">
        <v>1581</v>
      </c>
      <c r="H567" t="s">
        <v>1582</v>
      </c>
      <c r="I567" t="s">
        <v>481</v>
      </c>
      <c r="J567" t="s">
        <v>2094</v>
      </c>
      <c r="K567" t="s">
        <v>2095</v>
      </c>
      <c r="L567" t="s">
        <v>224</v>
      </c>
      <c r="O567">
        <v>-40390</v>
      </c>
      <c r="P567" t="s">
        <v>157</v>
      </c>
      <c r="R567" t="s">
        <v>1795</v>
      </c>
      <c r="W567" s="2">
        <v>43866.452377893518</v>
      </c>
    </row>
    <row r="568" spans="1:23" x14ac:dyDescent="0.25">
      <c r="A568" t="s">
        <v>209</v>
      </c>
      <c r="B568" t="s">
        <v>210</v>
      </c>
      <c r="C568" t="s">
        <v>4</v>
      </c>
      <c r="D568">
        <v>2019</v>
      </c>
      <c r="E568">
        <v>11</v>
      </c>
      <c r="F568" t="s">
        <v>215</v>
      </c>
      <c r="G568" t="s">
        <v>1581</v>
      </c>
      <c r="H568" t="s">
        <v>1582</v>
      </c>
      <c r="I568" t="s">
        <v>481</v>
      </c>
      <c r="J568" t="s">
        <v>2096</v>
      </c>
      <c r="K568" t="s">
        <v>2097</v>
      </c>
      <c r="L568" t="s">
        <v>224</v>
      </c>
      <c r="O568">
        <v>-5017</v>
      </c>
      <c r="P568" t="s">
        <v>157</v>
      </c>
      <c r="R568" t="s">
        <v>1795</v>
      </c>
      <c r="W568" s="2">
        <v>43866.452377893518</v>
      </c>
    </row>
    <row r="569" spans="1:23" x14ac:dyDescent="0.25">
      <c r="A569" t="s">
        <v>209</v>
      </c>
      <c r="B569" t="s">
        <v>210</v>
      </c>
      <c r="C569" t="s">
        <v>4</v>
      </c>
      <c r="D569">
        <v>2019</v>
      </c>
      <c r="E569">
        <v>11</v>
      </c>
      <c r="F569" t="s">
        <v>215</v>
      </c>
      <c r="G569" t="s">
        <v>1581</v>
      </c>
      <c r="H569" t="s">
        <v>1582</v>
      </c>
      <c r="I569" t="s">
        <v>481</v>
      </c>
      <c r="J569" t="s">
        <v>2098</v>
      </c>
      <c r="K569" t="s">
        <v>2099</v>
      </c>
      <c r="L569" t="s">
        <v>224</v>
      </c>
      <c r="O569">
        <v>-151771.01</v>
      </c>
      <c r="P569" t="s">
        <v>157</v>
      </c>
      <c r="R569" t="s">
        <v>1795</v>
      </c>
      <c r="W569" s="2">
        <v>43866.452377893518</v>
      </c>
    </row>
    <row r="570" spans="1:23" x14ac:dyDescent="0.25">
      <c r="A570" t="s">
        <v>209</v>
      </c>
      <c r="B570" t="s">
        <v>210</v>
      </c>
      <c r="C570" t="s">
        <v>4</v>
      </c>
      <c r="D570">
        <v>2019</v>
      </c>
      <c r="E570">
        <v>11</v>
      </c>
      <c r="F570" t="s">
        <v>215</v>
      </c>
      <c r="G570" t="s">
        <v>1581</v>
      </c>
      <c r="H570" t="s">
        <v>1582</v>
      </c>
      <c r="I570" t="s">
        <v>481</v>
      </c>
      <c r="J570" t="s">
        <v>2100</v>
      </c>
      <c r="K570" t="s">
        <v>2101</v>
      </c>
      <c r="L570" t="s">
        <v>224</v>
      </c>
      <c r="O570">
        <v>-17459.38</v>
      </c>
      <c r="P570" t="s">
        <v>157</v>
      </c>
      <c r="R570" t="s">
        <v>1795</v>
      </c>
      <c r="W570" s="2">
        <v>43866.452377893518</v>
      </c>
    </row>
    <row r="571" spans="1:23" x14ac:dyDescent="0.25">
      <c r="A571" t="s">
        <v>209</v>
      </c>
      <c r="B571" t="s">
        <v>210</v>
      </c>
      <c r="C571" t="s">
        <v>4</v>
      </c>
      <c r="D571">
        <v>2019</v>
      </c>
      <c r="E571">
        <v>11</v>
      </c>
      <c r="F571" t="s">
        <v>215</v>
      </c>
      <c r="G571" t="s">
        <v>1581</v>
      </c>
      <c r="H571" t="s">
        <v>1582</v>
      </c>
      <c r="I571" t="s">
        <v>481</v>
      </c>
      <c r="J571" t="s">
        <v>2102</v>
      </c>
      <c r="K571" t="s">
        <v>2103</v>
      </c>
      <c r="L571" t="s">
        <v>224</v>
      </c>
      <c r="O571">
        <v>-256301.69</v>
      </c>
      <c r="P571" t="s">
        <v>157</v>
      </c>
      <c r="R571" t="s">
        <v>1795</v>
      </c>
      <c r="W571" s="2">
        <v>43866.452377893518</v>
      </c>
    </row>
    <row r="572" spans="1:23" x14ac:dyDescent="0.25">
      <c r="A572" t="s">
        <v>209</v>
      </c>
      <c r="B572" t="s">
        <v>210</v>
      </c>
      <c r="C572" t="s">
        <v>4</v>
      </c>
      <c r="D572">
        <v>2019</v>
      </c>
      <c r="E572">
        <v>11</v>
      </c>
      <c r="F572" t="s">
        <v>215</v>
      </c>
      <c r="G572" t="s">
        <v>1581</v>
      </c>
      <c r="H572" t="s">
        <v>1582</v>
      </c>
      <c r="I572" t="s">
        <v>481</v>
      </c>
      <c r="J572" t="s">
        <v>2104</v>
      </c>
      <c r="K572" t="s">
        <v>2105</v>
      </c>
      <c r="L572" t="s">
        <v>224</v>
      </c>
      <c r="O572">
        <v>-33677.1</v>
      </c>
      <c r="P572" t="s">
        <v>157</v>
      </c>
      <c r="R572" t="s">
        <v>1795</v>
      </c>
      <c r="W572" s="2">
        <v>43866.452377893518</v>
      </c>
    </row>
    <row r="573" spans="1:23" x14ac:dyDescent="0.25">
      <c r="A573" t="s">
        <v>209</v>
      </c>
      <c r="B573" t="s">
        <v>210</v>
      </c>
      <c r="C573" t="s">
        <v>4</v>
      </c>
      <c r="D573">
        <v>2019</v>
      </c>
      <c r="E573">
        <v>11</v>
      </c>
      <c r="F573" t="s">
        <v>215</v>
      </c>
      <c r="G573" t="s">
        <v>1581</v>
      </c>
      <c r="H573" t="s">
        <v>1582</v>
      </c>
      <c r="I573" t="s">
        <v>481</v>
      </c>
      <c r="J573" t="s">
        <v>2106</v>
      </c>
      <c r="K573" t="s">
        <v>2107</v>
      </c>
      <c r="L573" t="s">
        <v>224</v>
      </c>
      <c r="O573">
        <v>-131117.28</v>
      </c>
      <c r="P573" t="s">
        <v>157</v>
      </c>
      <c r="R573" t="s">
        <v>1795</v>
      </c>
      <c r="W573" s="2">
        <v>43866.452377893518</v>
      </c>
    </row>
    <row r="574" spans="1:23" x14ac:dyDescent="0.25">
      <c r="A574" t="s">
        <v>209</v>
      </c>
      <c r="B574" t="s">
        <v>210</v>
      </c>
      <c r="C574" t="s">
        <v>4</v>
      </c>
      <c r="D574">
        <v>2019</v>
      </c>
      <c r="E574">
        <v>11</v>
      </c>
      <c r="F574" t="s">
        <v>215</v>
      </c>
      <c r="G574" t="s">
        <v>1581</v>
      </c>
      <c r="H574" t="s">
        <v>1582</v>
      </c>
      <c r="I574" t="s">
        <v>481</v>
      </c>
      <c r="J574" t="s">
        <v>2108</v>
      </c>
      <c r="K574" t="s">
        <v>2109</v>
      </c>
      <c r="L574" t="s">
        <v>224</v>
      </c>
      <c r="O574">
        <v>-6913.1</v>
      </c>
      <c r="P574" t="s">
        <v>157</v>
      </c>
      <c r="R574" t="s">
        <v>1795</v>
      </c>
      <c r="W574" s="2">
        <v>43866.452377893518</v>
      </c>
    </row>
    <row r="575" spans="1:23" x14ac:dyDescent="0.25">
      <c r="A575" t="s">
        <v>209</v>
      </c>
      <c r="B575" t="s">
        <v>210</v>
      </c>
      <c r="C575" t="s">
        <v>4</v>
      </c>
      <c r="D575">
        <v>2019</v>
      </c>
      <c r="E575">
        <v>11</v>
      </c>
      <c r="F575" t="s">
        <v>215</v>
      </c>
      <c r="G575" t="s">
        <v>1581</v>
      </c>
      <c r="H575" t="s">
        <v>1582</v>
      </c>
      <c r="I575" t="s">
        <v>481</v>
      </c>
      <c r="J575" t="s">
        <v>2110</v>
      </c>
      <c r="K575" t="s">
        <v>2111</v>
      </c>
      <c r="L575" t="s">
        <v>224</v>
      </c>
      <c r="O575">
        <v>-46790.6</v>
      </c>
      <c r="P575" t="s">
        <v>157</v>
      </c>
      <c r="R575" t="s">
        <v>1795</v>
      </c>
      <c r="W575" s="2">
        <v>43866.452377893518</v>
      </c>
    </row>
    <row r="576" spans="1:23" x14ac:dyDescent="0.25">
      <c r="A576" t="s">
        <v>209</v>
      </c>
      <c r="B576" t="s">
        <v>210</v>
      </c>
      <c r="C576" t="s">
        <v>4</v>
      </c>
      <c r="D576">
        <v>2019</v>
      </c>
      <c r="E576">
        <v>11</v>
      </c>
      <c r="F576" t="s">
        <v>215</v>
      </c>
      <c r="G576" t="s">
        <v>1581</v>
      </c>
      <c r="H576" t="s">
        <v>1582</v>
      </c>
      <c r="I576" t="s">
        <v>481</v>
      </c>
      <c r="J576" t="s">
        <v>2112</v>
      </c>
      <c r="K576" t="s">
        <v>2113</v>
      </c>
      <c r="L576" t="s">
        <v>224</v>
      </c>
      <c r="O576">
        <v>-1116651.3</v>
      </c>
      <c r="P576" t="s">
        <v>157</v>
      </c>
      <c r="R576" t="s">
        <v>1795</v>
      </c>
      <c r="W576" s="2">
        <v>43866.452377893518</v>
      </c>
    </row>
    <row r="577" spans="1:23" x14ac:dyDescent="0.25">
      <c r="A577" t="s">
        <v>209</v>
      </c>
      <c r="B577" t="s">
        <v>210</v>
      </c>
      <c r="C577" t="s">
        <v>4</v>
      </c>
      <c r="D577">
        <v>2019</v>
      </c>
      <c r="E577">
        <v>11</v>
      </c>
      <c r="F577" t="s">
        <v>215</v>
      </c>
      <c r="G577" t="s">
        <v>1581</v>
      </c>
      <c r="H577" t="s">
        <v>1582</v>
      </c>
      <c r="I577" t="s">
        <v>481</v>
      </c>
      <c r="J577" t="s">
        <v>2114</v>
      </c>
      <c r="K577" t="s">
        <v>2115</v>
      </c>
      <c r="L577" t="s">
        <v>224</v>
      </c>
      <c r="O577">
        <v>640855.05000000005</v>
      </c>
      <c r="P577" t="s">
        <v>157</v>
      </c>
      <c r="R577" t="s">
        <v>1795</v>
      </c>
      <c r="W577" s="2">
        <v>43866.452377893518</v>
      </c>
    </row>
    <row r="578" spans="1:23" x14ac:dyDescent="0.25">
      <c r="A578" t="s">
        <v>209</v>
      </c>
      <c r="B578" t="s">
        <v>210</v>
      </c>
      <c r="C578" t="s">
        <v>4</v>
      </c>
      <c r="D578">
        <v>2019</v>
      </c>
      <c r="E578">
        <v>11</v>
      </c>
      <c r="F578" t="s">
        <v>215</v>
      </c>
      <c r="G578" t="s">
        <v>1581</v>
      </c>
      <c r="H578" t="s">
        <v>1582</v>
      </c>
      <c r="I578" t="s">
        <v>481</v>
      </c>
      <c r="J578" t="s">
        <v>2116</v>
      </c>
      <c r="K578" t="s">
        <v>2117</v>
      </c>
      <c r="L578" t="s">
        <v>224</v>
      </c>
      <c r="O578">
        <v>-8734.48</v>
      </c>
      <c r="P578" t="s">
        <v>157</v>
      </c>
      <c r="R578" t="s">
        <v>1795</v>
      </c>
      <c r="W578" s="2">
        <v>43866.452377893518</v>
      </c>
    </row>
    <row r="579" spans="1:23" x14ac:dyDescent="0.25">
      <c r="A579" t="s">
        <v>209</v>
      </c>
      <c r="B579" t="s">
        <v>210</v>
      </c>
      <c r="C579" t="s">
        <v>4</v>
      </c>
      <c r="D579">
        <v>2019</v>
      </c>
      <c r="E579">
        <v>11</v>
      </c>
      <c r="F579" t="s">
        <v>215</v>
      </c>
      <c r="G579" t="s">
        <v>1581</v>
      </c>
      <c r="H579" t="s">
        <v>1582</v>
      </c>
      <c r="I579" t="s">
        <v>481</v>
      </c>
      <c r="J579" t="s">
        <v>2118</v>
      </c>
      <c r="K579" t="s">
        <v>2119</v>
      </c>
      <c r="L579" t="s">
        <v>224</v>
      </c>
      <c r="O579">
        <v>8821.2800000000007</v>
      </c>
      <c r="P579" t="s">
        <v>157</v>
      </c>
      <c r="R579" t="s">
        <v>1795</v>
      </c>
      <c r="W579" s="2">
        <v>43866.452377893518</v>
      </c>
    </row>
    <row r="580" spans="1:23" x14ac:dyDescent="0.25">
      <c r="A580" t="s">
        <v>209</v>
      </c>
      <c r="B580" t="s">
        <v>210</v>
      </c>
      <c r="C580" t="s">
        <v>4</v>
      </c>
      <c r="D580">
        <v>2019</v>
      </c>
      <c r="E580">
        <v>11</v>
      </c>
      <c r="F580" t="s">
        <v>215</v>
      </c>
      <c r="G580" t="s">
        <v>1581</v>
      </c>
      <c r="H580" t="s">
        <v>1582</v>
      </c>
      <c r="I580" t="s">
        <v>481</v>
      </c>
      <c r="J580" t="s">
        <v>2120</v>
      </c>
      <c r="K580" t="s">
        <v>2121</v>
      </c>
      <c r="L580" t="s">
        <v>224</v>
      </c>
      <c r="O580">
        <v>6802532.2300000004</v>
      </c>
      <c r="P580" t="s">
        <v>157</v>
      </c>
      <c r="R580" t="s">
        <v>1795</v>
      </c>
      <c r="W580" s="2">
        <v>43866.452377893518</v>
      </c>
    </row>
    <row r="581" spans="1:23" x14ac:dyDescent="0.25">
      <c r="A581" t="s">
        <v>209</v>
      </c>
      <c r="B581" t="s">
        <v>210</v>
      </c>
      <c r="C581" t="s">
        <v>4</v>
      </c>
      <c r="D581">
        <v>2019</v>
      </c>
      <c r="E581">
        <v>11</v>
      </c>
      <c r="F581" t="s">
        <v>215</v>
      </c>
      <c r="G581" t="s">
        <v>240</v>
      </c>
      <c r="H581" t="s">
        <v>241</v>
      </c>
      <c r="I581" t="s">
        <v>222</v>
      </c>
      <c r="J581" t="s">
        <v>2122</v>
      </c>
      <c r="K581" t="s">
        <v>2123</v>
      </c>
      <c r="L581" t="s">
        <v>224</v>
      </c>
      <c r="O581">
        <v>-0.05</v>
      </c>
      <c r="P581" t="s">
        <v>157</v>
      </c>
      <c r="R581" t="s">
        <v>1795</v>
      </c>
      <c r="W581" s="2">
        <v>43866.452377893518</v>
      </c>
    </row>
    <row r="582" spans="1:23" x14ac:dyDescent="0.25">
      <c r="A582" t="s">
        <v>209</v>
      </c>
      <c r="B582" t="s">
        <v>210</v>
      </c>
      <c r="C582" t="s">
        <v>4</v>
      </c>
      <c r="D582">
        <v>2019</v>
      </c>
      <c r="E582">
        <v>11</v>
      </c>
      <c r="F582" t="s">
        <v>215</v>
      </c>
      <c r="G582" t="s">
        <v>1570</v>
      </c>
      <c r="H582" t="s">
        <v>1571</v>
      </c>
      <c r="I582" t="s">
        <v>481</v>
      </c>
      <c r="J582" t="s">
        <v>1771</v>
      </c>
      <c r="K582" t="s">
        <v>2088</v>
      </c>
      <c r="L582" t="s">
        <v>224</v>
      </c>
      <c r="O582">
        <v>17775450</v>
      </c>
      <c r="P582" t="s">
        <v>157</v>
      </c>
      <c r="R582" t="s">
        <v>1795</v>
      </c>
      <c r="W582" s="2">
        <v>43866.452377893518</v>
      </c>
    </row>
    <row r="583" spans="1:23" x14ac:dyDescent="0.25">
      <c r="A583" t="s">
        <v>209</v>
      </c>
      <c r="B583" t="s">
        <v>210</v>
      </c>
      <c r="C583" t="s">
        <v>4</v>
      </c>
      <c r="D583">
        <v>2019</v>
      </c>
      <c r="E583">
        <v>11</v>
      </c>
      <c r="F583" t="s">
        <v>215</v>
      </c>
      <c r="G583" t="s">
        <v>1581</v>
      </c>
      <c r="H583" t="s">
        <v>1582</v>
      </c>
      <c r="I583" t="s">
        <v>481</v>
      </c>
      <c r="J583" t="s">
        <v>2089</v>
      </c>
      <c r="K583" t="s">
        <v>1869</v>
      </c>
      <c r="L583" t="s">
        <v>224</v>
      </c>
      <c r="O583">
        <v>-17775450</v>
      </c>
      <c r="P583" t="s">
        <v>157</v>
      </c>
      <c r="R583" t="s">
        <v>1795</v>
      </c>
      <c r="W583" s="2">
        <v>43866.452377893518</v>
      </c>
    </row>
    <row r="584" spans="1:23" x14ac:dyDescent="0.25">
      <c r="A584" t="s">
        <v>209</v>
      </c>
      <c r="B584" t="s">
        <v>210</v>
      </c>
      <c r="C584" t="s">
        <v>4</v>
      </c>
      <c r="D584">
        <v>2019</v>
      </c>
      <c r="E584">
        <v>11</v>
      </c>
      <c r="F584" t="s">
        <v>215</v>
      </c>
      <c r="G584" t="s">
        <v>1324</v>
      </c>
      <c r="H584" t="s">
        <v>1325</v>
      </c>
      <c r="I584" t="s">
        <v>481</v>
      </c>
      <c r="J584" t="s">
        <v>2075</v>
      </c>
      <c r="K584" t="s">
        <v>2076</v>
      </c>
      <c r="L584" t="s">
        <v>224</v>
      </c>
      <c r="O584">
        <v>-94050</v>
      </c>
      <c r="P584" t="s">
        <v>157</v>
      </c>
      <c r="R584" t="s">
        <v>1795</v>
      </c>
      <c r="W584" s="2">
        <v>43866.452377893518</v>
      </c>
    </row>
    <row r="585" spans="1:23" x14ac:dyDescent="0.25">
      <c r="A585" t="s">
        <v>209</v>
      </c>
      <c r="B585" t="s">
        <v>210</v>
      </c>
      <c r="C585" t="s">
        <v>4</v>
      </c>
      <c r="D585">
        <v>2019</v>
      </c>
      <c r="E585">
        <v>11</v>
      </c>
      <c r="F585" t="s">
        <v>215</v>
      </c>
      <c r="G585" t="s">
        <v>1352</v>
      </c>
      <c r="H585" t="s">
        <v>1353</v>
      </c>
      <c r="I585" t="s">
        <v>481</v>
      </c>
      <c r="J585" t="s">
        <v>2081</v>
      </c>
      <c r="K585" t="s">
        <v>2082</v>
      </c>
      <c r="L585" t="s">
        <v>224</v>
      </c>
      <c r="O585">
        <v>94050</v>
      </c>
      <c r="P585" t="s">
        <v>157</v>
      </c>
      <c r="R585" t="s">
        <v>1795</v>
      </c>
      <c r="W585" s="2">
        <v>43866.452377893518</v>
      </c>
    </row>
    <row r="586" spans="1:23" x14ac:dyDescent="0.25">
      <c r="A586" t="s">
        <v>209</v>
      </c>
      <c r="B586" t="s">
        <v>210</v>
      </c>
      <c r="C586" t="s">
        <v>4</v>
      </c>
      <c r="D586">
        <v>2019</v>
      </c>
      <c r="E586">
        <v>11</v>
      </c>
      <c r="F586" t="s">
        <v>215</v>
      </c>
      <c r="G586" t="s">
        <v>1570</v>
      </c>
      <c r="H586" t="s">
        <v>1571</v>
      </c>
      <c r="I586" t="s">
        <v>481</v>
      </c>
      <c r="J586" t="s">
        <v>1771</v>
      </c>
      <c r="K586" t="s">
        <v>2088</v>
      </c>
      <c r="L586" t="s">
        <v>224</v>
      </c>
      <c r="O586">
        <v>-1556280</v>
      </c>
      <c r="P586" t="s">
        <v>157</v>
      </c>
      <c r="R586" t="s">
        <v>1795</v>
      </c>
      <c r="W586" s="2">
        <v>43866.452377893518</v>
      </c>
    </row>
    <row r="587" spans="1:23" x14ac:dyDescent="0.25">
      <c r="A587" t="s">
        <v>209</v>
      </c>
      <c r="B587" t="s">
        <v>210</v>
      </c>
      <c r="C587" t="s">
        <v>4</v>
      </c>
      <c r="D587">
        <v>2019</v>
      </c>
      <c r="E587">
        <v>11</v>
      </c>
      <c r="F587" t="s">
        <v>215</v>
      </c>
      <c r="G587" t="s">
        <v>1581</v>
      </c>
      <c r="H587" t="s">
        <v>1582</v>
      </c>
      <c r="I587" t="s">
        <v>481</v>
      </c>
      <c r="J587" t="s">
        <v>2089</v>
      </c>
      <c r="K587" t="s">
        <v>1869</v>
      </c>
      <c r="L587" t="s">
        <v>224</v>
      </c>
      <c r="O587">
        <v>1556280</v>
      </c>
      <c r="P587" t="s">
        <v>157</v>
      </c>
      <c r="R587" t="s">
        <v>1795</v>
      </c>
      <c r="W587" s="2">
        <v>43866.452377893518</v>
      </c>
    </row>
    <row r="588" spans="1:23" x14ac:dyDescent="0.25">
      <c r="A588" t="s">
        <v>209</v>
      </c>
      <c r="B588" t="s">
        <v>210</v>
      </c>
      <c r="C588" t="s">
        <v>4</v>
      </c>
      <c r="D588">
        <v>2019</v>
      </c>
      <c r="E588">
        <v>11</v>
      </c>
      <c r="F588" t="s">
        <v>215</v>
      </c>
      <c r="G588" t="s">
        <v>223</v>
      </c>
      <c r="H588" t="s">
        <v>248</v>
      </c>
      <c r="I588" t="s">
        <v>222</v>
      </c>
      <c r="L588" t="s">
        <v>224</v>
      </c>
      <c r="O588">
        <v>-0.05</v>
      </c>
      <c r="P588" t="s">
        <v>157</v>
      </c>
      <c r="R588" t="s">
        <v>1795</v>
      </c>
      <c r="W588" s="2">
        <v>43866.452377893518</v>
      </c>
    </row>
    <row r="589" spans="1:23" x14ac:dyDescent="0.25">
      <c r="A589" t="s">
        <v>209</v>
      </c>
      <c r="B589" t="s">
        <v>210</v>
      </c>
      <c r="C589" t="s">
        <v>4</v>
      </c>
      <c r="D589">
        <v>2019</v>
      </c>
      <c r="E589">
        <v>11</v>
      </c>
      <c r="F589" t="s">
        <v>215</v>
      </c>
      <c r="G589" t="s">
        <v>249</v>
      </c>
      <c r="H589" t="s">
        <v>260</v>
      </c>
      <c r="I589" t="s">
        <v>222</v>
      </c>
      <c r="L589" t="s">
        <v>224</v>
      </c>
      <c r="O589">
        <v>-0.05</v>
      </c>
      <c r="P589" t="s">
        <v>157</v>
      </c>
      <c r="R589" t="s">
        <v>1795</v>
      </c>
      <c r="W589" s="2">
        <v>43866.452377893518</v>
      </c>
    </row>
    <row r="590" spans="1:23" x14ac:dyDescent="0.25">
      <c r="A590" t="s">
        <v>209</v>
      </c>
      <c r="B590" t="s">
        <v>210</v>
      </c>
      <c r="C590" t="s">
        <v>4</v>
      </c>
      <c r="D590">
        <v>2019</v>
      </c>
      <c r="E590">
        <v>11</v>
      </c>
      <c r="F590" t="s">
        <v>215</v>
      </c>
      <c r="G590" t="s">
        <v>261</v>
      </c>
      <c r="H590" t="s">
        <v>266</v>
      </c>
      <c r="I590" t="s">
        <v>222</v>
      </c>
      <c r="L590" t="s">
        <v>224</v>
      </c>
      <c r="O590">
        <v>-0.05</v>
      </c>
      <c r="P590" t="s">
        <v>157</v>
      </c>
      <c r="R590" t="s">
        <v>1795</v>
      </c>
      <c r="W590" s="2">
        <v>43866.452377893518</v>
      </c>
    </row>
    <row r="591" spans="1:23" x14ac:dyDescent="0.25">
      <c r="A591" t="s">
        <v>209</v>
      </c>
      <c r="B591" t="s">
        <v>210</v>
      </c>
      <c r="C591" t="s">
        <v>4</v>
      </c>
      <c r="D591">
        <v>2019</v>
      </c>
      <c r="E591">
        <v>11</v>
      </c>
      <c r="F591" t="s">
        <v>215</v>
      </c>
      <c r="G591" t="s">
        <v>267</v>
      </c>
      <c r="H591" t="s">
        <v>312</v>
      </c>
      <c r="I591" t="s">
        <v>222</v>
      </c>
      <c r="L591" t="s">
        <v>224</v>
      </c>
      <c r="O591">
        <v>-0.05</v>
      </c>
      <c r="P591" t="s">
        <v>157</v>
      </c>
      <c r="R591" t="s">
        <v>1795</v>
      </c>
      <c r="W591" s="2">
        <v>43866.452377893518</v>
      </c>
    </row>
    <row r="592" spans="1:23" x14ac:dyDescent="0.25">
      <c r="A592" t="s">
        <v>209</v>
      </c>
      <c r="B592" t="s">
        <v>210</v>
      </c>
      <c r="C592" t="s">
        <v>4</v>
      </c>
      <c r="D592">
        <v>2019</v>
      </c>
      <c r="E592">
        <v>11</v>
      </c>
      <c r="F592" t="s">
        <v>215</v>
      </c>
      <c r="G592" t="s">
        <v>313</v>
      </c>
      <c r="H592" t="s">
        <v>348</v>
      </c>
      <c r="I592" t="s">
        <v>222</v>
      </c>
      <c r="L592" t="s">
        <v>224</v>
      </c>
      <c r="O592">
        <v>-0.05</v>
      </c>
      <c r="P592" t="s">
        <v>157</v>
      </c>
      <c r="R592" t="s">
        <v>1795</v>
      </c>
      <c r="W592" s="2">
        <v>43866.452377893518</v>
      </c>
    </row>
    <row r="593" spans="1:23" x14ac:dyDescent="0.25">
      <c r="A593" t="s">
        <v>209</v>
      </c>
      <c r="B593" t="s">
        <v>210</v>
      </c>
      <c r="C593" t="s">
        <v>4</v>
      </c>
      <c r="D593">
        <v>2019</v>
      </c>
      <c r="E593">
        <v>11</v>
      </c>
      <c r="F593" t="s">
        <v>215</v>
      </c>
      <c r="G593" t="s">
        <v>349</v>
      </c>
      <c r="H593" t="s">
        <v>356</v>
      </c>
      <c r="I593" t="s">
        <v>222</v>
      </c>
      <c r="L593" t="s">
        <v>224</v>
      </c>
      <c r="O593">
        <v>-0.05</v>
      </c>
      <c r="P593" t="s">
        <v>157</v>
      </c>
      <c r="R593" t="s">
        <v>1795</v>
      </c>
      <c r="W593" s="2">
        <v>43866.452377893518</v>
      </c>
    </row>
    <row r="594" spans="1:23" x14ac:dyDescent="0.25">
      <c r="A594" t="s">
        <v>209</v>
      </c>
      <c r="B594" t="s">
        <v>210</v>
      </c>
      <c r="C594" t="s">
        <v>4</v>
      </c>
      <c r="D594">
        <v>2019</v>
      </c>
      <c r="E594">
        <v>11</v>
      </c>
      <c r="F594" t="s">
        <v>215</v>
      </c>
      <c r="G594" t="s">
        <v>357</v>
      </c>
      <c r="H594" t="s">
        <v>409</v>
      </c>
      <c r="I594" t="s">
        <v>222</v>
      </c>
      <c r="L594" t="s">
        <v>224</v>
      </c>
      <c r="O594">
        <v>-0.05</v>
      </c>
      <c r="P594" t="s">
        <v>157</v>
      </c>
      <c r="R594" t="s">
        <v>1795</v>
      </c>
      <c r="W594" s="2">
        <v>43866.452377893518</v>
      </c>
    </row>
    <row r="595" spans="1:23" x14ac:dyDescent="0.25">
      <c r="A595" t="s">
        <v>209</v>
      </c>
      <c r="B595" t="s">
        <v>210</v>
      </c>
      <c r="C595" t="s">
        <v>4</v>
      </c>
      <c r="D595">
        <v>2019</v>
      </c>
      <c r="E595">
        <v>11</v>
      </c>
      <c r="F595" t="s">
        <v>215</v>
      </c>
      <c r="G595" t="s">
        <v>410</v>
      </c>
      <c r="H595" t="s">
        <v>427</v>
      </c>
      <c r="I595" t="s">
        <v>222</v>
      </c>
      <c r="L595" t="s">
        <v>224</v>
      </c>
      <c r="O595">
        <v>-0.05</v>
      </c>
      <c r="P595" t="s">
        <v>157</v>
      </c>
      <c r="R595" t="s">
        <v>1795</v>
      </c>
      <c r="W595" s="2">
        <v>43866.452377893518</v>
      </c>
    </row>
    <row r="596" spans="1:23" x14ac:dyDescent="0.25">
      <c r="A596" t="s">
        <v>209</v>
      </c>
      <c r="B596" t="s">
        <v>210</v>
      </c>
      <c r="C596" t="s">
        <v>4</v>
      </c>
      <c r="D596">
        <v>2019</v>
      </c>
      <c r="E596">
        <v>11</v>
      </c>
      <c r="F596" t="s">
        <v>215</v>
      </c>
      <c r="G596" t="s">
        <v>428</v>
      </c>
      <c r="H596" t="s">
        <v>437</v>
      </c>
      <c r="I596" t="s">
        <v>222</v>
      </c>
      <c r="L596" t="s">
        <v>224</v>
      </c>
      <c r="O596">
        <v>-0.05</v>
      </c>
      <c r="P596" t="s">
        <v>157</v>
      </c>
      <c r="R596" t="s">
        <v>1795</v>
      </c>
      <c r="W596" s="2">
        <v>43866.452377893518</v>
      </c>
    </row>
    <row r="597" spans="1:23" x14ac:dyDescent="0.25">
      <c r="A597" t="s">
        <v>209</v>
      </c>
      <c r="B597" t="s">
        <v>210</v>
      </c>
      <c r="C597" t="s">
        <v>4</v>
      </c>
      <c r="D597">
        <v>2019</v>
      </c>
      <c r="E597">
        <v>11</v>
      </c>
      <c r="F597" t="s">
        <v>215</v>
      </c>
      <c r="G597" t="s">
        <v>438</v>
      </c>
      <c r="H597" t="s">
        <v>463</v>
      </c>
      <c r="I597" t="s">
        <v>222</v>
      </c>
      <c r="L597" t="s">
        <v>224</v>
      </c>
      <c r="O597">
        <v>-0.05</v>
      </c>
      <c r="P597" t="s">
        <v>157</v>
      </c>
      <c r="R597" t="s">
        <v>1795</v>
      </c>
      <c r="W597" s="2">
        <v>43866.452377893518</v>
      </c>
    </row>
    <row r="598" spans="1:23" x14ac:dyDescent="0.25">
      <c r="A598" t="s">
        <v>209</v>
      </c>
      <c r="B598" t="s">
        <v>210</v>
      </c>
      <c r="C598" t="s">
        <v>4</v>
      </c>
      <c r="D598">
        <v>2019</v>
      </c>
      <c r="E598">
        <v>11</v>
      </c>
      <c r="F598" t="s">
        <v>215</v>
      </c>
      <c r="G598" t="s">
        <v>695</v>
      </c>
      <c r="H598" t="s">
        <v>702</v>
      </c>
      <c r="I598" t="s">
        <v>481</v>
      </c>
      <c r="L598" t="s">
        <v>224</v>
      </c>
      <c r="O598">
        <v>2678469.17</v>
      </c>
      <c r="P598" t="s">
        <v>157</v>
      </c>
      <c r="R598" t="s">
        <v>1795</v>
      </c>
      <c r="W598" s="2">
        <v>43866.452377893518</v>
      </c>
    </row>
    <row r="599" spans="1:23" x14ac:dyDescent="0.25">
      <c r="A599" t="s">
        <v>209</v>
      </c>
      <c r="B599" t="s">
        <v>210</v>
      </c>
      <c r="C599" t="s">
        <v>4</v>
      </c>
      <c r="D599">
        <v>2019</v>
      </c>
      <c r="E599">
        <v>11</v>
      </c>
      <c r="F599" t="s">
        <v>215</v>
      </c>
      <c r="G599" t="s">
        <v>705</v>
      </c>
      <c r="H599" t="s">
        <v>711</v>
      </c>
      <c r="I599" t="s">
        <v>481</v>
      </c>
      <c r="L599" t="s">
        <v>224</v>
      </c>
      <c r="O599">
        <v>-2143818.9300000002</v>
      </c>
      <c r="P599" t="s">
        <v>157</v>
      </c>
      <c r="R599" t="s">
        <v>1795</v>
      </c>
      <c r="W599" s="2">
        <v>43866.452377893518</v>
      </c>
    </row>
    <row r="600" spans="1:23" x14ac:dyDescent="0.25">
      <c r="A600" t="s">
        <v>209</v>
      </c>
      <c r="B600" t="s">
        <v>210</v>
      </c>
      <c r="C600" t="s">
        <v>4</v>
      </c>
      <c r="D600">
        <v>2019</v>
      </c>
      <c r="E600">
        <v>11</v>
      </c>
      <c r="F600" t="s">
        <v>215</v>
      </c>
      <c r="G600" t="s">
        <v>703</v>
      </c>
      <c r="H600" t="s">
        <v>712</v>
      </c>
      <c r="I600" t="s">
        <v>481</v>
      </c>
      <c r="L600" t="s">
        <v>224</v>
      </c>
      <c r="O600">
        <v>534650.24</v>
      </c>
      <c r="P600" t="s">
        <v>157</v>
      </c>
      <c r="R600" t="s">
        <v>1795</v>
      </c>
      <c r="W600" s="2">
        <v>43866.452377893518</v>
      </c>
    </row>
    <row r="601" spans="1:23" x14ac:dyDescent="0.25">
      <c r="A601" t="s">
        <v>209</v>
      </c>
      <c r="B601" t="s">
        <v>210</v>
      </c>
      <c r="C601" t="s">
        <v>4</v>
      </c>
      <c r="D601">
        <v>2019</v>
      </c>
      <c r="E601">
        <v>11</v>
      </c>
      <c r="F601" t="s">
        <v>215</v>
      </c>
      <c r="G601" t="s">
        <v>675</v>
      </c>
      <c r="H601" t="s">
        <v>809</v>
      </c>
      <c r="I601" t="s">
        <v>481</v>
      </c>
      <c r="L601" t="s">
        <v>224</v>
      </c>
      <c r="O601">
        <v>534650.24</v>
      </c>
      <c r="P601" t="s">
        <v>157</v>
      </c>
      <c r="R601" t="s">
        <v>1795</v>
      </c>
      <c r="W601" s="2">
        <v>43866.452377893518</v>
      </c>
    </row>
    <row r="602" spans="1:23" x14ac:dyDescent="0.25">
      <c r="A602" t="s">
        <v>209</v>
      </c>
      <c r="B602" t="s">
        <v>210</v>
      </c>
      <c r="C602" t="s">
        <v>4</v>
      </c>
      <c r="D602">
        <v>2019</v>
      </c>
      <c r="E602">
        <v>11</v>
      </c>
      <c r="F602" t="s">
        <v>215</v>
      </c>
      <c r="G602" t="s">
        <v>1019</v>
      </c>
      <c r="H602" t="s">
        <v>1049</v>
      </c>
      <c r="I602" t="s">
        <v>481</v>
      </c>
      <c r="L602" t="s">
        <v>224</v>
      </c>
      <c r="O602">
        <v>89466.78</v>
      </c>
      <c r="P602" t="s">
        <v>157</v>
      </c>
      <c r="R602" t="s">
        <v>1795</v>
      </c>
      <c r="W602" s="2">
        <v>43866.452377893518</v>
      </c>
    </row>
    <row r="603" spans="1:23" x14ac:dyDescent="0.25">
      <c r="A603" t="s">
        <v>209</v>
      </c>
      <c r="B603" t="s">
        <v>210</v>
      </c>
      <c r="C603" t="s">
        <v>4</v>
      </c>
      <c r="D603">
        <v>2019</v>
      </c>
      <c r="E603">
        <v>11</v>
      </c>
      <c r="F603" t="s">
        <v>215</v>
      </c>
      <c r="G603" t="s">
        <v>642</v>
      </c>
      <c r="H603" t="s">
        <v>1317</v>
      </c>
      <c r="I603" t="s">
        <v>481</v>
      </c>
      <c r="L603" t="s">
        <v>224</v>
      </c>
      <c r="O603">
        <v>624117.02</v>
      </c>
      <c r="P603" t="s">
        <v>157</v>
      </c>
      <c r="R603" t="s">
        <v>1795</v>
      </c>
      <c r="W603" s="2">
        <v>43866.452377893518</v>
      </c>
    </row>
    <row r="604" spans="1:23" x14ac:dyDescent="0.25">
      <c r="A604" t="s">
        <v>209</v>
      </c>
      <c r="B604" t="s">
        <v>210</v>
      </c>
      <c r="C604" t="s">
        <v>4</v>
      </c>
      <c r="D604">
        <v>2019</v>
      </c>
      <c r="E604">
        <v>11</v>
      </c>
      <c r="F604" t="s">
        <v>215</v>
      </c>
      <c r="G604" t="s">
        <v>1321</v>
      </c>
      <c r="H604" t="s">
        <v>1328</v>
      </c>
      <c r="I604" t="s">
        <v>481</v>
      </c>
      <c r="L604" t="s">
        <v>224</v>
      </c>
      <c r="O604">
        <v>11768.18</v>
      </c>
      <c r="P604" t="s">
        <v>157</v>
      </c>
      <c r="R604" t="s">
        <v>1795</v>
      </c>
      <c r="W604" s="2">
        <v>43866.452377893518</v>
      </c>
    </row>
    <row r="605" spans="1:23" x14ac:dyDescent="0.25">
      <c r="A605" t="s">
        <v>209</v>
      </c>
      <c r="B605" t="s">
        <v>210</v>
      </c>
      <c r="C605" t="s">
        <v>4</v>
      </c>
      <c r="D605">
        <v>2019</v>
      </c>
      <c r="E605">
        <v>11</v>
      </c>
      <c r="F605" t="s">
        <v>215</v>
      </c>
      <c r="G605" t="s">
        <v>1333</v>
      </c>
      <c r="H605" t="s">
        <v>1336</v>
      </c>
      <c r="I605" t="s">
        <v>481</v>
      </c>
      <c r="L605" t="s">
        <v>224</v>
      </c>
      <c r="O605">
        <v>2437766.2999999998</v>
      </c>
      <c r="P605" t="s">
        <v>157</v>
      </c>
      <c r="R605" t="s">
        <v>1795</v>
      </c>
      <c r="W605" s="2">
        <v>43866.452377893518</v>
      </c>
    </row>
    <row r="606" spans="1:23" x14ac:dyDescent="0.25">
      <c r="A606" t="s">
        <v>209</v>
      </c>
      <c r="B606" t="s">
        <v>210</v>
      </c>
      <c r="C606" t="s">
        <v>4</v>
      </c>
      <c r="D606">
        <v>2019</v>
      </c>
      <c r="E606">
        <v>11</v>
      </c>
      <c r="F606" t="s">
        <v>215</v>
      </c>
      <c r="G606" t="s">
        <v>1337</v>
      </c>
      <c r="H606" t="s">
        <v>1348</v>
      </c>
      <c r="I606" t="s">
        <v>481</v>
      </c>
      <c r="L606" t="s">
        <v>224</v>
      </c>
      <c r="O606">
        <v>3011239.74</v>
      </c>
      <c r="P606" t="s">
        <v>157</v>
      </c>
      <c r="R606" t="s">
        <v>1795</v>
      </c>
      <c r="W606" s="2">
        <v>43866.452377893518</v>
      </c>
    </row>
    <row r="607" spans="1:23" x14ac:dyDescent="0.25">
      <c r="A607" t="s">
        <v>209</v>
      </c>
      <c r="B607" t="s">
        <v>210</v>
      </c>
      <c r="C607" t="s">
        <v>4</v>
      </c>
      <c r="D607">
        <v>2019</v>
      </c>
      <c r="E607">
        <v>11</v>
      </c>
      <c r="F607" t="s">
        <v>215</v>
      </c>
      <c r="G607" t="s">
        <v>1354</v>
      </c>
      <c r="H607" t="s">
        <v>1357</v>
      </c>
      <c r="I607" t="s">
        <v>481</v>
      </c>
      <c r="L607" t="s">
        <v>224</v>
      </c>
      <c r="O607">
        <v>10748291.609999999</v>
      </c>
      <c r="P607" t="s">
        <v>157</v>
      </c>
      <c r="R607" t="s">
        <v>1795</v>
      </c>
      <c r="W607" s="2">
        <v>43866.452377893518</v>
      </c>
    </row>
    <row r="608" spans="1:23" x14ac:dyDescent="0.25">
      <c r="A608" t="s">
        <v>209</v>
      </c>
      <c r="B608" t="s">
        <v>210</v>
      </c>
      <c r="C608" t="s">
        <v>4</v>
      </c>
      <c r="D608">
        <v>2019</v>
      </c>
      <c r="E608">
        <v>11</v>
      </c>
      <c r="F608" t="s">
        <v>215</v>
      </c>
      <c r="G608" t="s">
        <v>1329</v>
      </c>
      <c r="H608" t="s">
        <v>1364</v>
      </c>
      <c r="I608" t="s">
        <v>481</v>
      </c>
      <c r="L608" t="s">
        <v>224</v>
      </c>
      <c r="O608">
        <v>13771299.529999999</v>
      </c>
      <c r="P608" t="s">
        <v>157</v>
      </c>
      <c r="R608" t="s">
        <v>1795</v>
      </c>
      <c r="W608" s="2">
        <v>43866.452377893518</v>
      </c>
    </row>
    <row r="609" spans="1:23" x14ac:dyDescent="0.25">
      <c r="A609" t="s">
        <v>209</v>
      </c>
      <c r="B609" t="s">
        <v>210</v>
      </c>
      <c r="C609" t="s">
        <v>4</v>
      </c>
      <c r="D609">
        <v>2019</v>
      </c>
      <c r="E609">
        <v>11</v>
      </c>
      <c r="F609" t="s">
        <v>215</v>
      </c>
      <c r="G609" t="s">
        <v>1318</v>
      </c>
      <c r="H609" t="s">
        <v>1365</v>
      </c>
      <c r="I609" t="s">
        <v>481</v>
      </c>
      <c r="L609" t="s">
        <v>224</v>
      </c>
      <c r="O609">
        <v>14395416.550000001</v>
      </c>
      <c r="P609" t="s">
        <v>157</v>
      </c>
      <c r="R609" t="s">
        <v>1795</v>
      </c>
      <c r="W609" s="2">
        <v>43866.452377893518</v>
      </c>
    </row>
    <row r="610" spans="1:23" x14ac:dyDescent="0.25">
      <c r="A610" t="s">
        <v>209</v>
      </c>
      <c r="B610" t="s">
        <v>210</v>
      </c>
      <c r="C610" t="s">
        <v>4</v>
      </c>
      <c r="D610">
        <v>2019</v>
      </c>
      <c r="E610">
        <v>11</v>
      </c>
      <c r="F610" t="s">
        <v>215</v>
      </c>
      <c r="G610" t="s">
        <v>1369</v>
      </c>
      <c r="H610" t="s">
        <v>1375</v>
      </c>
      <c r="I610" t="s">
        <v>481</v>
      </c>
      <c r="L610" t="s">
        <v>224</v>
      </c>
      <c r="O610">
        <v>-3960000</v>
      </c>
      <c r="P610" t="s">
        <v>157</v>
      </c>
      <c r="R610" t="s">
        <v>1795</v>
      </c>
      <c r="W610" s="2">
        <v>43866.452377893518</v>
      </c>
    </row>
    <row r="611" spans="1:23" x14ac:dyDescent="0.25">
      <c r="A611" t="s">
        <v>209</v>
      </c>
      <c r="B611" t="s">
        <v>210</v>
      </c>
      <c r="C611" t="s">
        <v>4</v>
      </c>
      <c r="D611">
        <v>2019</v>
      </c>
      <c r="E611">
        <v>11</v>
      </c>
      <c r="F611" t="s">
        <v>215</v>
      </c>
      <c r="G611" t="s">
        <v>1445</v>
      </c>
      <c r="H611" t="s">
        <v>466</v>
      </c>
      <c r="I611" t="s">
        <v>481</v>
      </c>
      <c r="L611" t="s">
        <v>224</v>
      </c>
      <c r="O611">
        <v>2266461.08</v>
      </c>
      <c r="P611" t="s">
        <v>157</v>
      </c>
      <c r="R611" t="s">
        <v>1795</v>
      </c>
      <c r="W611" s="2">
        <v>43866.452377893518</v>
      </c>
    </row>
    <row r="612" spans="1:23" x14ac:dyDescent="0.25">
      <c r="A612" t="s">
        <v>209</v>
      </c>
      <c r="B612" t="s">
        <v>210</v>
      </c>
      <c r="C612" t="s">
        <v>4</v>
      </c>
      <c r="D612">
        <v>2019</v>
      </c>
      <c r="E612">
        <v>11</v>
      </c>
      <c r="F612" t="s">
        <v>215</v>
      </c>
      <c r="G612" t="s">
        <v>1376</v>
      </c>
      <c r="H612" t="s">
        <v>1457</v>
      </c>
      <c r="I612" t="s">
        <v>481</v>
      </c>
      <c r="L612" t="s">
        <v>224</v>
      </c>
      <c r="O612">
        <v>-1693538.92</v>
      </c>
      <c r="P612" t="s">
        <v>157</v>
      </c>
      <c r="R612" t="s">
        <v>1795</v>
      </c>
      <c r="W612" s="2">
        <v>43866.452377893518</v>
      </c>
    </row>
    <row r="613" spans="1:23" x14ac:dyDescent="0.25">
      <c r="A613" t="s">
        <v>209</v>
      </c>
      <c r="B613" t="s">
        <v>210</v>
      </c>
      <c r="C613" t="s">
        <v>4</v>
      </c>
      <c r="D613">
        <v>2019</v>
      </c>
      <c r="E613">
        <v>11</v>
      </c>
      <c r="F613" t="s">
        <v>215</v>
      </c>
      <c r="G613" t="s">
        <v>1458</v>
      </c>
      <c r="H613" t="s">
        <v>1479</v>
      </c>
      <c r="I613" t="s">
        <v>481</v>
      </c>
      <c r="L613" t="s">
        <v>224</v>
      </c>
      <c r="O613">
        <v>-1693538.92</v>
      </c>
      <c r="P613" t="s">
        <v>157</v>
      </c>
      <c r="R613" t="s">
        <v>1795</v>
      </c>
      <c r="W613" s="2">
        <v>43866.452377893518</v>
      </c>
    </row>
    <row r="614" spans="1:23" x14ac:dyDescent="0.25">
      <c r="A614" t="s">
        <v>209</v>
      </c>
      <c r="B614" t="s">
        <v>210</v>
      </c>
      <c r="C614" t="s">
        <v>4</v>
      </c>
      <c r="D614">
        <v>2019</v>
      </c>
      <c r="E614">
        <v>11</v>
      </c>
      <c r="F614" t="s">
        <v>215</v>
      </c>
      <c r="G614" t="s">
        <v>1536</v>
      </c>
      <c r="H614" t="s">
        <v>1544</v>
      </c>
      <c r="I614" t="s">
        <v>481</v>
      </c>
      <c r="L614" t="s">
        <v>224</v>
      </c>
      <c r="O614">
        <v>200554.89</v>
      </c>
      <c r="P614" t="s">
        <v>157</v>
      </c>
      <c r="R614" t="s">
        <v>1795</v>
      </c>
      <c r="W614" s="2">
        <v>43866.452377893518</v>
      </c>
    </row>
    <row r="615" spans="1:23" x14ac:dyDescent="0.25">
      <c r="A615" t="s">
        <v>209</v>
      </c>
      <c r="B615" t="s">
        <v>210</v>
      </c>
      <c r="C615" t="s">
        <v>4</v>
      </c>
      <c r="D615">
        <v>2019</v>
      </c>
      <c r="E615">
        <v>11</v>
      </c>
      <c r="F615" t="s">
        <v>215</v>
      </c>
      <c r="G615" t="s">
        <v>1545</v>
      </c>
      <c r="H615" t="s">
        <v>1552</v>
      </c>
      <c r="I615" t="s">
        <v>481</v>
      </c>
      <c r="L615" t="s">
        <v>224</v>
      </c>
      <c r="O615">
        <v>200554.89</v>
      </c>
      <c r="P615" t="s">
        <v>157</v>
      </c>
      <c r="R615" t="s">
        <v>1795</v>
      </c>
      <c r="W615" s="2">
        <v>43866.452377893518</v>
      </c>
    </row>
    <row r="616" spans="1:23" x14ac:dyDescent="0.25">
      <c r="A616" t="s">
        <v>209</v>
      </c>
      <c r="B616" t="s">
        <v>210</v>
      </c>
      <c r="C616" t="s">
        <v>4</v>
      </c>
      <c r="D616">
        <v>2019</v>
      </c>
      <c r="E616">
        <v>11</v>
      </c>
      <c r="F616" t="s">
        <v>215</v>
      </c>
      <c r="G616" t="s">
        <v>1523</v>
      </c>
      <c r="H616" t="s">
        <v>1553</v>
      </c>
      <c r="I616" t="s">
        <v>481</v>
      </c>
      <c r="L616" t="s">
        <v>224</v>
      </c>
      <c r="O616">
        <v>200554.89</v>
      </c>
      <c r="P616" t="s">
        <v>157</v>
      </c>
      <c r="R616" t="s">
        <v>1795</v>
      </c>
      <c r="W616" s="2">
        <v>43866.452377893518</v>
      </c>
    </row>
    <row r="617" spans="1:23" x14ac:dyDescent="0.25">
      <c r="A617" t="s">
        <v>209</v>
      </c>
      <c r="B617" t="s">
        <v>210</v>
      </c>
      <c r="C617" t="s">
        <v>4</v>
      </c>
      <c r="D617">
        <v>2019</v>
      </c>
      <c r="E617">
        <v>11</v>
      </c>
      <c r="F617" t="s">
        <v>215</v>
      </c>
      <c r="G617" t="s">
        <v>1578</v>
      </c>
      <c r="H617" t="s">
        <v>1583</v>
      </c>
      <c r="I617" t="s">
        <v>481</v>
      </c>
      <c r="L617" t="s">
        <v>224</v>
      </c>
      <c r="O617">
        <v>-11262527.880000001</v>
      </c>
      <c r="P617" t="s">
        <v>157</v>
      </c>
      <c r="R617" t="s">
        <v>1795</v>
      </c>
      <c r="W617" s="2">
        <v>43866.452377893518</v>
      </c>
    </row>
    <row r="618" spans="1:23" x14ac:dyDescent="0.25">
      <c r="A618" t="s">
        <v>209</v>
      </c>
      <c r="B618" t="s">
        <v>210</v>
      </c>
      <c r="C618" t="s">
        <v>4</v>
      </c>
      <c r="D618">
        <v>2019</v>
      </c>
      <c r="E618">
        <v>11</v>
      </c>
      <c r="F618" t="s">
        <v>215</v>
      </c>
      <c r="G618" t="s">
        <v>1559</v>
      </c>
      <c r="H618" t="s">
        <v>1592</v>
      </c>
      <c r="I618" t="s">
        <v>481</v>
      </c>
      <c r="L618" t="s">
        <v>224</v>
      </c>
      <c r="O618">
        <v>-11272617.789999999</v>
      </c>
      <c r="P618" t="s">
        <v>157</v>
      </c>
      <c r="R618" t="s">
        <v>1795</v>
      </c>
      <c r="W618" s="2">
        <v>43866.452377893518</v>
      </c>
    </row>
    <row r="619" spans="1:23" x14ac:dyDescent="0.25">
      <c r="A619" t="s">
        <v>209</v>
      </c>
      <c r="B619" t="s">
        <v>210</v>
      </c>
      <c r="C619" t="s">
        <v>4</v>
      </c>
      <c r="D619">
        <v>2019</v>
      </c>
      <c r="E619">
        <v>11</v>
      </c>
      <c r="F619" t="s">
        <v>215</v>
      </c>
      <c r="G619" t="s">
        <v>1554</v>
      </c>
      <c r="H619" t="s">
        <v>1593</v>
      </c>
      <c r="I619" t="s">
        <v>481</v>
      </c>
      <c r="L619" t="s">
        <v>224</v>
      </c>
      <c r="O619">
        <v>-11072062.9</v>
      </c>
      <c r="P619" t="s">
        <v>157</v>
      </c>
      <c r="R619" t="s">
        <v>1795</v>
      </c>
      <c r="W619" s="2">
        <v>43866.452377893518</v>
      </c>
    </row>
    <row r="620" spans="1:23" x14ac:dyDescent="0.25">
      <c r="A620" t="s">
        <v>209</v>
      </c>
      <c r="B620" t="s">
        <v>210</v>
      </c>
      <c r="C620" t="s">
        <v>4</v>
      </c>
      <c r="D620">
        <v>2019</v>
      </c>
      <c r="E620">
        <v>11</v>
      </c>
      <c r="F620" t="s">
        <v>215</v>
      </c>
      <c r="G620" t="s">
        <v>1480</v>
      </c>
      <c r="H620" t="s">
        <v>1594</v>
      </c>
      <c r="I620" t="s">
        <v>481</v>
      </c>
      <c r="L620" t="s">
        <v>224</v>
      </c>
      <c r="O620">
        <v>-12765601.82</v>
      </c>
      <c r="P620" t="s">
        <v>157</v>
      </c>
      <c r="R620" t="s">
        <v>1795</v>
      </c>
      <c r="W620" s="2">
        <v>43866.452377893518</v>
      </c>
    </row>
    <row r="621" spans="1:23" x14ac:dyDescent="0.25">
      <c r="A621" t="s">
        <v>209</v>
      </c>
      <c r="B621" t="s">
        <v>210</v>
      </c>
      <c r="C621" t="s">
        <v>4</v>
      </c>
      <c r="D621">
        <v>2019</v>
      </c>
      <c r="E621">
        <v>11</v>
      </c>
      <c r="F621" t="s">
        <v>215</v>
      </c>
      <c r="G621" t="s">
        <v>240</v>
      </c>
      <c r="H621" t="s">
        <v>241</v>
      </c>
      <c r="I621" t="s">
        <v>222</v>
      </c>
      <c r="J621" t="s">
        <v>2122</v>
      </c>
      <c r="K621" t="s">
        <v>2123</v>
      </c>
      <c r="L621" t="s">
        <v>1965</v>
      </c>
      <c r="M621" t="s">
        <v>1966</v>
      </c>
      <c r="O621">
        <v>-4894830.08</v>
      </c>
      <c r="P621" t="s">
        <v>157</v>
      </c>
      <c r="R621" t="s">
        <v>1795</v>
      </c>
      <c r="W621" s="2">
        <v>43866.452377893518</v>
      </c>
    </row>
    <row r="622" spans="1:23" x14ac:dyDescent="0.25">
      <c r="A622" t="s">
        <v>209</v>
      </c>
      <c r="B622" t="s">
        <v>210</v>
      </c>
      <c r="C622" t="s">
        <v>4</v>
      </c>
      <c r="D622">
        <v>2019</v>
      </c>
      <c r="E622">
        <v>11</v>
      </c>
      <c r="F622" t="s">
        <v>215</v>
      </c>
      <c r="G622" t="s">
        <v>240</v>
      </c>
      <c r="H622" t="s">
        <v>241</v>
      </c>
      <c r="I622" t="s">
        <v>222</v>
      </c>
      <c r="J622" t="s">
        <v>2124</v>
      </c>
      <c r="K622" t="s">
        <v>2123</v>
      </c>
      <c r="L622" t="s">
        <v>1965</v>
      </c>
      <c r="M622" t="s">
        <v>1966</v>
      </c>
      <c r="O622">
        <v>-427992.9</v>
      </c>
      <c r="P622" t="s">
        <v>157</v>
      </c>
      <c r="R622" t="s">
        <v>1795</v>
      </c>
      <c r="W622" s="2">
        <v>43866.452377893518</v>
      </c>
    </row>
    <row r="623" spans="1:23" x14ac:dyDescent="0.25">
      <c r="A623" t="s">
        <v>209</v>
      </c>
      <c r="B623" t="s">
        <v>210</v>
      </c>
      <c r="C623" t="s">
        <v>4</v>
      </c>
      <c r="D623">
        <v>2019</v>
      </c>
      <c r="E623">
        <v>11</v>
      </c>
      <c r="F623" t="s">
        <v>215</v>
      </c>
      <c r="G623" t="s">
        <v>240</v>
      </c>
      <c r="H623" t="s">
        <v>241</v>
      </c>
      <c r="I623" t="s">
        <v>222</v>
      </c>
      <c r="J623" t="s">
        <v>1600</v>
      </c>
      <c r="K623" t="s">
        <v>2125</v>
      </c>
      <c r="L623" t="s">
        <v>1965</v>
      </c>
      <c r="M623" t="s">
        <v>1966</v>
      </c>
      <c r="O623">
        <v>-1798.08</v>
      </c>
      <c r="P623" t="s">
        <v>157</v>
      </c>
      <c r="R623" t="s">
        <v>1795</v>
      </c>
      <c r="W623" s="2">
        <v>43866.452377893518</v>
      </c>
    </row>
    <row r="624" spans="1:23" x14ac:dyDescent="0.25">
      <c r="A624" t="s">
        <v>209</v>
      </c>
      <c r="B624" t="s">
        <v>210</v>
      </c>
      <c r="C624" t="s">
        <v>4</v>
      </c>
      <c r="D624">
        <v>2019</v>
      </c>
      <c r="E624">
        <v>11</v>
      </c>
      <c r="F624" t="s">
        <v>215</v>
      </c>
      <c r="G624" t="s">
        <v>240</v>
      </c>
      <c r="H624" t="s">
        <v>241</v>
      </c>
      <c r="I624" t="s">
        <v>222</v>
      </c>
      <c r="J624" t="s">
        <v>2126</v>
      </c>
      <c r="K624" t="s">
        <v>2127</v>
      </c>
      <c r="L624" t="s">
        <v>1965</v>
      </c>
      <c r="M624" t="s">
        <v>1966</v>
      </c>
      <c r="O624">
        <v>-71502.83</v>
      </c>
      <c r="P624" t="s">
        <v>157</v>
      </c>
      <c r="R624" t="s">
        <v>1795</v>
      </c>
      <c r="W624" s="2">
        <v>43866.452377893518</v>
      </c>
    </row>
    <row r="625" spans="1:23" x14ac:dyDescent="0.25">
      <c r="A625" t="s">
        <v>209</v>
      </c>
      <c r="B625" t="s">
        <v>210</v>
      </c>
      <c r="C625" t="s">
        <v>4</v>
      </c>
      <c r="D625">
        <v>2019</v>
      </c>
      <c r="E625">
        <v>11</v>
      </c>
      <c r="F625" t="s">
        <v>215</v>
      </c>
      <c r="G625" t="s">
        <v>240</v>
      </c>
      <c r="H625" t="s">
        <v>241</v>
      </c>
      <c r="I625" t="s">
        <v>222</v>
      </c>
      <c r="J625" t="s">
        <v>2126</v>
      </c>
      <c r="K625" t="s">
        <v>2127</v>
      </c>
      <c r="L625" t="s">
        <v>1965</v>
      </c>
      <c r="M625" t="s">
        <v>1966</v>
      </c>
      <c r="O625">
        <v>-43659</v>
      </c>
      <c r="P625" t="s">
        <v>157</v>
      </c>
      <c r="R625" t="s">
        <v>1795</v>
      </c>
      <c r="W625" s="2">
        <v>43866.452377893518</v>
      </c>
    </row>
    <row r="626" spans="1:23" x14ac:dyDescent="0.25">
      <c r="A626" t="s">
        <v>209</v>
      </c>
      <c r="B626" t="s">
        <v>210</v>
      </c>
      <c r="C626" t="s">
        <v>4</v>
      </c>
      <c r="D626">
        <v>2019</v>
      </c>
      <c r="E626">
        <v>11</v>
      </c>
      <c r="F626" t="s">
        <v>215</v>
      </c>
      <c r="G626" t="s">
        <v>240</v>
      </c>
      <c r="H626" t="s">
        <v>241</v>
      </c>
      <c r="I626" t="s">
        <v>222</v>
      </c>
      <c r="J626" t="s">
        <v>1602</v>
      </c>
      <c r="K626" t="s">
        <v>2128</v>
      </c>
      <c r="L626" t="s">
        <v>1965</v>
      </c>
      <c r="M626" t="s">
        <v>1966</v>
      </c>
      <c r="O626">
        <v>-275.04000000000002</v>
      </c>
      <c r="P626" t="s">
        <v>157</v>
      </c>
      <c r="R626" t="s">
        <v>1795</v>
      </c>
      <c r="W626" s="2">
        <v>43866.452377893518</v>
      </c>
    </row>
    <row r="627" spans="1:23" x14ac:dyDescent="0.25">
      <c r="A627" t="s">
        <v>209</v>
      </c>
      <c r="B627" t="s">
        <v>210</v>
      </c>
      <c r="C627" t="s">
        <v>4</v>
      </c>
      <c r="D627">
        <v>2019</v>
      </c>
      <c r="E627">
        <v>11</v>
      </c>
      <c r="F627" t="s">
        <v>215</v>
      </c>
      <c r="G627" t="s">
        <v>240</v>
      </c>
      <c r="H627" t="s">
        <v>241</v>
      </c>
      <c r="I627" t="s">
        <v>222</v>
      </c>
      <c r="J627" t="s">
        <v>1605</v>
      </c>
      <c r="K627" t="s">
        <v>2129</v>
      </c>
      <c r="L627" t="s">
        <v>1965</v>
      </c>
      <c r="M627" t="s">
        <v>1966</v>
      </c>
      <c r="O627">
        <v>-2880746.81</v>
      </c>
      <c r="P627" t="s">
        <v>157</v>
      </c>
      <c r="R627" t="s">
        <v>1795</v>
      </c>
      <c r="W627" s="2">
        <v>43866.452377893518</v>
      </c>
    </row>
    <row r="628" spans="1:23" x14ac:dyDescent="0.25">
      <c r="A628" t="s">
        <v>209</v>
      </c>
      <c r="B628" t="s">
        <v>210</v>
      </c>
      <c r="C628" t="s">
        <v>4</v>
      </c>
      <c r="D628">
        <v>2019</v>
      </c>
      <c r="E628">
        <v>11</v>
      </c>
      <c r="F628" t="s">
        <v>215</v>
      </c>
      <c r="G628" t="s">
        <v>250</v>
      </c>
      <c r="H628" t="s">
        <v>251</v>
      </c>
      <c r="I628" t="s">
        <v>222</v>
      </c>
      <c r="J628" t="s">
        <v>2130</v>
      </c>
      <c r="K628" t="s">
        <v>2131</v>
      </c>
      <c r="L628" t="s">
        <v>1965</v>
      </c>
      <c r="M628" t="s">
        <v>1966</v>
      </c>
      <c r="O628">
        <v>38115</v>
      </c>
      <c r="P628" t="s">
        <v>157</v>
      </c>
      <c r="R628" t="s">
        <v>1795</v>
      </c>
      <c r="W628" s="2">
        <v>43866.452377893518</v>
      </c>
    </row>
    <row r="629" spans="1:23" x14ac:dyDescent="0.25">
      <c r="A629" t="s">
        <v>209</v>
      </c>
      <c r="B629" t="s">
        <v>210</v>
      </c>
      <c r="C629" t="s">
        <v>4</v>
      </c>
      <c r="D629">
        <v>2019</v>
      </c>
      <c r="E629">
        <v>11</v>
      </c>
      <c r="F629" t="s">
        <v>215</v>
      </c>
      <c r="G629" t="s">
        <v>284</v>
      </c>
      <c r="H629" t="s">
        <v>285</v>
      </c>
      <c r="I629" t="s">
        <v>222</v>
      </c>
      <c r="J629" t="s">
        <v>2132</v>
      </c>
      <c r="K629" t="s">
        <v>2133</v>
      </c>
      <c r="L629" t="s">
        <v>1965</v>
      </c>
      <c r="M629" t="s">
        <v>1966</v>
      </c>
      <c r="O629">
        <v>4485385.71</v>
      </c>
      <c r="P629" t="s">
        <v>157</v>
      </c>
      <c r="R629" t="s">
        <v>1795</v>
      </c>
      <c r="W629" s="2">
        <v>43866.452377893518</v>
      </c>
    </row>
    <row r="630" spans="1:23" x14ac:dyDescent="0.25">
      <c r="A630" t="s">
        <v>209</v>
      </c>
      <c r="B630" t="s">
        <v>210</v>
      </c>
      <c r="C630" t="s">
        <v>4</v>
      </c>
      <c r="D630">
        <v>2019</v>
      </c>
      <c r="E630">
        <v>11</v>
      </c>
      <c r="F630" t="s">
        <v>215</v>
      </c>
      <c r="G630" t="s">
        <v>284</v>
      </c>
      <c r="H630" t="s">
        <v>285</v>
      </c>
      <c r="I630" t="s">
        <v>222</v>
      </c>
      <c r="J630" t="s">
        <v>2134</v>
      </c>
      <c r="K630" t="s">
        <v>2135</v>
      </c>
      <c r="L630" t="s">
        <v>1965</v>
      </c>
      <c r="M630" t="s">
        <v>1966</v>
      </c>
      <c r="O630">
        <v>1590.39</v>
      </c>
      <c r="P630" t="s">
        <v>157</v>
      </c>
      <c r="R630" t="s">
        <v>1795</v>
      </c>
      <c r="W630" s="2">
        <v>43866.452377893518</v>
      </c>
    </row>
    <row r="631" spans="1:23" x14ac:dyDescent="0.25">
      <c r="A631" t="s">
        <v>209</v>
      </c>
      <c r="B631" t="s">
        <v>210</v>
      </c>
      <c r="C631" t="s">
        <v>4</v>
      </c>
      <c r="D631">
        <v>2019</v>
      </c>
      <c r="E631">
        <v>11</v>
      </c>
      <c r="F631" t="s">
        <v>215</v>
      </c>
      <c r="G631" t="s">
        <v>284</v>
      </c>
      <c r="H631" t="s">
        <v>285</v>
      </c>
      <c r="I631" t="s">
        <v>222</v>
      </c>
      <c r="J631" t="s">
        <v>2136</v>
      </c>
      <c r="K631" t="s">
        <v>2137</v>
      </c>
      <c r="L631" t="s">
        <v>1965</v>
      </c>
      <c r="M631" t="s">
        <v>1966</v>
      </c>
      <c r="O631">
        <v>-193160.79</v>
      </c>
      <c r="P631" t="s">
        <v>157</v>
      </c>
      <c r="R631" t="s">
        <v>1795</v>
      </c>
      <c r="W631" s="2">
        <v>43866.452377893518</v>
      </c>
    </row>
    <row r="632" spans="1:23" x14ac:dyDescent="0.25">
      <c r="A632" t="s">
        <v>209</v>
      </c>
      <c r="B632" t="s">
        <v>210</v>
      </c>
      <c r="C632" t="s">
        <v>4</v>
      </c>
      <c r="D632">
        <v>2019</v>
      </c>
      <c r="E632">
        <v>11</v>
      </c>
      <c r="F632" t="s">
        <v>215</v>
      </c>
      <c r="G632" t="s">
        <v>284</v>
      </c>
      <c r="H632" t="s">
        <v>285</v>
      </c>
      <c r="I632" t="s">
        <v>222</v>
      </c>
      <c r="J632" t="s">
        <v>2138</v>
      </c>
      <c r="K632" t="s">
        <v>2139</v>
      </c>
      <c r="L632" t="s">
        <v>1965</v>
      </c>
      <c r="M632" t="s">
        <v>1966</v>
      </c>
      <c r="O632">
        <v>-19170.71</v>
      </c>
      <c r="P632" t="s">
        <v>157</v>
      </c>
      <c r="R632" t="s">
        <v>1795</v>
      </c>
      <c r="W632" s="2">
        <v>43866.452377893518</v>
      </c>
    </row>
    <row r="633" spans="1:23" x14ac:dyDescent="0.25">
      <c r="A633" t="s">
        <v>209</v>
      </c>
      <c r="B633" t="s">
        <v>210</v>
      </c>
      <c r="C633" t="s">
        <v>4</v>
      </c>
      <c r="D633">
        <v>2019</v>
      </c>
      <c r="E633">
        <v>11</v>
      </c>
      <c r="F633" t="s">
        <v>215</v>
      </c>
      <c r="G633" t="s">
        <v>284</v>
      </c>
      <c r="H633" t="s">
        <v>285</v>
      </c>
      <c r="I633" t="s">
        <v>222</v>
      </c>
      <c r="J633" t="s">
        <v>2140</v>
      </c>
      <c r="K633" t="s">
        <v>2141</v>
      </c>
      <c r="L633" t="s">
        <v>1965</v>
      </c>
      <c r="M633" t="s">
        <v>1966</v>
      </c>
      <c r="O633">
        <v>-1839.74</v>
      </c>
      <c r="P633" t="s">
        <v>157</v>
      </c>
      <c r="R633" t="s">
        <v>1795</v>
      </c>
      <c r="W633" s="2">
        <v>43866.452377893518</v>
      </c>
    </row>
    <row r="634" spans="1:23" x14ac:dyDescent="0.25">
      <c r="A634" t="s">
        <v>209</v>
      </c>
      <c r="B634" t="s">
        <v>210</v>
      </c>
      <c r="C634" t="s">
        <v>4</v>
      </c>
      <c r="D634">
        <v>2019</v>
      </c>
      <c r="E634">
        <v>11</v>
      </c>
      <c r="F634" t="s">
        <v>215</v>
      </c>
      <c r="G634" t="s">
        <v>287</v>
      </c>
      <c r="H634" t="s">
        <v>288</v>
      </c>
      <c r="I634" t="s">
        <v>222</v>
      </c>
      <c r="J634" t="s">
        <v>1655</v>
      </c>
      <c r="K634" t="s">
        <v>2142</v>
      </c>
      <c r="L634" t="s">
        <v>1965</v>
      </c>
      <c r="M634" t="s">
        <v>1966</v>
      </c>
      <c r="O634">
        <v>14766.22</v>
      </c>
      <c r="P634" t="s">
        <v>157</v>
      </c>
      <c r="R634" t="s">
        <v>1795</v>
      </c>
      <c r="W634" s="2">
        <v>43866.452377893518</v>
      </c>
    </row>
    <row r="635" spans="1:23" x14ac:dyDescent="0.25">
      <c r="A635" t="s">
        <v>209</v>
      </c>
      <c r="B635" t="s">
        <v>210</v>
      </c>
      <c r="C635" t="s">
        <v>4</v>
      </c>
      <c r="D635">
        <v>2019</v>
      </c>
      <c r="E635">
        <v>11</v>
      </c>
      <c r="F635" t="s">
        <v>215</v>
      </c>
      <c r="G635" t="s">
        <v>287</v>
      </c>
      <c r="H635" t="s">
        <v>288</v>
      </c>
      <c r="I635" t="s">
        <v>222</v>
      </c>
      <c r="J635" t="s">
        <v>2143</v>
      </c>
      <c r="K635" t="s">
        <v>2144</v>
      </c>
      <c r="L635" t="s">
        <v>1965</v>
      </c>
      <c r="M635" t="s">
        <v>1966</v>
      </c>
      <c r="O635">
        <v>29532.43</v>
      </c>
      <c r="P635" t="s">
        <v>157</v>
      </c>
      <c r="R635" t="s">
        <v>1795</v>
      </c>
      <c r="W635" s="2">
        <v>43866.452377893518</v>
      </c>
    </row>
    <row r="636" spans="1:23" x14ac:dyDescent="0.25">
      <c r="A636" t="s">
        <v>209</v>
      </c>
      <c r="B636" t="s">
        <v>210</v>
      </c>
      <c r="C636" t="s">
        <v>4</v>
      </c>
      <c r="D636">
        <v>2019</v>
      </c>
      <c r="E636">
        <v>11</v>
      </c>
      <c r="F636" t="s">
        <v>215</v>
      </c>
      <c r="G636" t="s">
        <v>287</v>
      </c>
      <c r="H636" t="s">
        <v>288</v>
      </c>
      <c r="I636" t="s">
        <v>222</v>
      </c>
      <c r="J636" t="s">
        <v>2145</v>
      </c>
      <c r="K636" t="s">
        <v>2146</v>
      </c>
      <c r="L636" t="s">
        <v>1965</v>
      </c>
      <c r="M636" t="s">
        <v>1966</v>
      </c>
      <c r="O636">
        <v>163563.45000000001</v>
      </c>
      <c r="P636" t="s">
        <v>157</v>
      </c>
      <c r="R636" t="s">
        <v>1795</v>
      </c>
      <c r="W636" s="2">
        <v>43866.452377893518</v>
      </c>
    </row>
    <row r="637" spans="1:23" x14ac:dyDescent="0.25">
      <c r="A637" t="s">
        <v>209</v>
      </c>
      <c r="B637" t="s">
        <v>210</v>
      </c>
      <c r="C637" t="s">
        <v>4</v>
      </c>
      <c r="D637">
        <v>2019</v>
      </c>
      <c r="E637">
        <v>11</v>
      </c>
      <c r="F637" t="s">
        <v>215</v>
      </c>
      <c r="G637" t="s">
        <v>287</v>
      </c>
      <c r="H637" t="s">
        <v>288</v>
      </c>
      <c r="I637" t="s">
        <v>222</v>
      </c>
      <c r="J637" t="s">
        <v>2147</v>
      </c>
      <c r="K637" t="s">
        <v>2148</v>
      </c>
      <c r="L637" t="s">
        <v>1965</v>
      </c>
      <c r="M637" t="s">
        <v>1966</v>
      </c>
      <c r="O637">
        <v>327129.83</v>
      </c>
      <c r="P637" t="s">
        <v>157</v>
      </c>
      <c r="R637" t="s">
        <v>1795</v>
      </c>
      <c r="W637" s="2">
        <v>43866.452377893518</v>
      </c>
    </row>
    <row r="638" spans="1:23" x14ac:dyDescent="0.25">
      <c r="A638" t="s">
        <v>209</v>
      </c>
      <c r="B638" t="s">
        <v>210</v>
      </c>
      <c r="C638" t="s">
        <v>4</v>
      </c>
      <c r="D638">
        <v>2019</v>
      </c>
      <c r="E638">
        <v>11</v>
      </c>
      <c r="F638" t="s">
        <v>215</v>
      </c>
      <c r="G638" t="s">
        <v>284</v>
      </c>
      <c r="H638" t="s">
        <v>285</v>
      </c>
      <c r="I638" t="s">
        <v>222</v>
      </c>
      <c r="J638" t="s">
        <v>1658</v>
      </c>
      <c r="K638" t="s">
        <v>2149</v>
      </c>
      <c r="L638" t="s">
        <v>1965</v>
      </c>
      <c r="M638" t="s">
        <v>1966</v>
      </c>
      <c r="O638">
        <v>-196934.91</v>
      </c>
      <c r="P638" t="s">
        <v>157</v>
      </c>
      <c r="R638" t="s">
        <v>1795</v>
      </c>
      <c r="W638" s="2">
        <v>43866.452377893518</v>
      </c>
    </row>
    <row r="639" spans="1:23" x14ac:dyDescent="0.25">
      <c r="A639" t="s">
        <v>209</v>
      </c>
      <c r="B639" t="s">
        <v>210</v>
      </c>
      <c r="C639" t="s">
        <v>4</v>
      </c>
      <c r="D639">
        <v>2019</v>
      </c>
      <c r="E639">
        <v>11</v>
      </c>
      <c r="F639" t="s">
        <v>215</v>
      </c>
      <c r="G639" t="s">
        <v>295</v>
      </c>
      <c r="H639" t="s">
        <v>296</v>
      </c>
      <c r="I639" t="s">
        <v>222</v>
      </c>
      <c r="J639" t="s">
        <v>2150</v>
      </c>
      <c r="K639" t="s">
        <v>2151</v>
      </c>
      <c r="L639" t="s">
        <v>1965</v>
      </c>
      <c r="M639" t="s">
        <v>1966</v>
      </c>
      <c r="O639">
        <v>11108.02</v>
      </c>
      <c r="P639" t="s">
        <v>157</v>
      </c>
      <c r="R639" t="s">
        <v>1795</v>
      </c>
      <c r="W639" s="2">
        <v>43866.452377893518</v>
      </c>
    </row>
    <row r="640" spans="1:23" x14ac:dyDescent="0.25">
      <c r="A640" t="s">
        <v>209</v>
      </c>
      <c r="B640" t="s">
        <v>210</v>
      </c>
      <c r="C640" t="s">
        <v>4</v>
      </c>
      <c r="D640">
        <v>2019</v>
      </c>
      <c r="E640">
        <v>11</v>
      </c>
      <c r="F640" t="s">
        <v>215</v>
      </c>
      <c r="G640" t="s">
        <v>284</v>
      </c>
      <c r="H640" t="s">
        <v>285</v>
      </c>
      <c r="I640" t="s">
        <v>222</v>
      </c>
      <c r="J640" t="s">
        <v>2152</v>
      </c>
      <c r="K640" t="s">
        <v>2153</v>
      </c>
      <c r="L640" t="s">
        <v>1965</v>
      </c>
      <c r="M640" t="s">
        <v>1966</v>
      </c>
      <c r="O640">
        <v>-97019.98</v>
      </c>
      <c r="P640" t="s">
        <v>157</v>
      </c>
      <c r="R640" t="s">
        <v>1795</v>
      </c>
      <c r="W640" s="2">
        <v>43866.452377893518</v>
      </c>
    </row>
    <row r="641" spans="1:23" x14ac:dyDescent="0.25">
      <c r="A641" t="s">
        <v>209</v>
      </c>
      <c r="B641" t="s">
        <v>210</v>
      </c>
      <c r="C641" t="s">
        <v>4</v>
      </c>
      <c r="D641">
        <v>2019</v>
      </c>
      <c r="E641">
        <v>11</v>
      </c>
      <c r="F641" t="s">
        <v>215</v>
      </c>
      <c r="G641" t="s">
        <v>295</v>
      </c>
      <c r="H641" t="s">
        <v>296</v>
      </c>
      <c r="I641" t="s">
        <v>222</v>
      </c>
      <c r="J641" t="s">
        <v>2154</v>
      </c>
      <c r="K641" t="s">
        <v>2155</v>
      </c>
      <c r="L641" t="s">
        <v>1965</v>
      </c>
      <c r="M641" t="s">
        <v>1966</v>
      </c>
      <c r="O641">
        <v>26739.03</v>
      </c>
      <c r="P641" t="s">
        <v>157</v>
      </c>
      <c r="R641" t="s">
        <v>1795</v>
      </c>
      <c r="W641" s="2">
        <v>43866.452377893518</v>
      </c>
    </row>
    <row r="642" spans="1:23" x14ac:dyDescent="0.25">
      <c r="A642" t="s">
        <v>209</v>
      </c>
      <c r="B642" t="s">
        <v>210</v>
      </c>
      <c r="C642" t="s">
        <v>4</v>
      </c>
      <c r="D642">
        <v>2019</v>
      </c>
      <c r="E642">
        <v>11</v>
      </c>
      <c r="F642" t="s">
        <v>215</v>
      </c>
      <c r="G642" t="s">
        <v>295</v>
      </c>
      <c r="H642" t="s">
        <v>296</v>
      </c>
      <c r="I642" t="s">
        <v>222</v>
      </c>
      <c r="J642" t="s">
        <v>2156</v>
      </c>
      <c r="K642" t="s">
        <v>2157</v>
      </c>
      <c r="L642" t="s">
        <v>1965</v>
      </c>
      <c r="M642" t="s">
        <v>1966</v>
      </c>
      <c r="O642">
        <v>8626.7800000000007</v>
      </c>
      <c r="P642" t="s">
        <v>157</v>
      </c>
      <c r="R642" t="s">
        <v>1795</v>
      </c>
      <c r="W642" s="2">
        <v>43866.452377893518</v>
      </c>
    </row>
    <row r="643" spans="1:23" x14ac:dyDescent="0.25">
      <c r="A643" t="s">
        <v>209</v>
      </c>
      <c r="B643" t="s">
        <v>210</v>
      </c>
      <c r="C643" t="s">
        <v>4</v>
      </c>
      <c r="D643">
        <v>2019</v>
      </c>
      <c r="E643">
        <v>11</v>
      </c>
      <c r="F643" t="s">
        <v>215</v>
      </c>
      <c r="G643" t="s">
        <v>297</v>
      </c>
      <c r="H643" t="s">
        <v>298</v>
      </c>
      <c r="I643" t="s">
        <v>222</v>
      </c>
      <c r="J643" t="s">
        <v>2158</v>
      </c>
      <c r="K643" t="s">
        <v>2159</v>
      </c>
      <c r="L643" t="s">
        <v>1965</v>
      </c>
      <c r="M643" t="s">
        <v>1966</v>
      </c>
      <c r="O643">
        <v>117348.15</v>
      </c>
      <c r="P643" t="s">
        <v>157</v>
      </c>
      <c r="R643" t="s">
        <v>1795</v>
      </c>
      <c r="W643" s="2">
        <v>43866.452377893518</v>
      </c>
    </row>
    <row r="644" spans="1:23" x14ac:dyDescent="0.25">
      <c r="A644" t="s">
        <v>209</v>
      </c>
      <c r="B644" t="s">
        <v>210</v>
      </c>
      <c r="C644" t="s">
        <v>4</v>
      </c>
      <c r="D644">
        <v>2019</v>
      </c>
      <c r="E644">
        <v>11</v>
      </c>
      <c r="F644" t="s">
        <v>215</v>
      </c>
      <c r="G644" t="s">
        <v>297</v>
      </c>
      <c r="H644" t="s">
        <v>298</v>
      </c>
      <c r="I644" t="s">
        <v>222</v>
      </c>
      <c r="J644" t="s">
        <v>2160</v>
      </c>
      <c r="K644" t="s">
        <v>2161</v>
      </c>
      <c r="L644" t="s">
        <v>1965</v>
      </c>
      <c r="M644" t="s">
        <v>1966</v>
      </c>
      <c r="O644">
        <v>4450.8999999999996</v>
      </c>
      <c r="P644" t="s">
        <v>157</v>
      </c>
      <c r="R644" t="s">
        <v>1795</v>
      </c>
      <c r="W644" s="2">
        <v>43866.452377893518</v>
      </c>
    </row>
    <row r="645" spans="1:23" x14ac:dyDescent="0.25">
      <c r="A645" t="s">
        <v>209</v>
      </c>
      <c r="B645" t="s">
        <v>210</v>
      </c>
      <c r="C645" t="s">
        <v>4</v>
      </c>
      <c r="D645">
        <v>2019</v>
      </c>
      <c r="E645">
        <v>11</v>
      </c>
      <c r="F645" t="s">
        <v>215</v>
      </c>
      <c r="G645" t="s">
        <v>284</v>
      </c>
      <c r="H645" t="s">
        <v>285</v>
      </c>
      <c r="I645" t="s">
        <v>222</v>
      </c>
      <c r="J645" t="s">
        <v>2162</v>
      </c>
      <c r="K645" t="s">
        <v>2163</v>
      </c>
      <c r="L645" t="s">
        <v>1965</v>
      </c>
      <c r="M645" t="s">
        <v>1966</v>
      </c>
      <c r="O645">
        <v>141991.98000000001</v>
      </c>
      <c r="P645" t="s">
        <v>157</v>
      </c>
      <c r="R645" t="s">
        <v>1795</v>
      </c>
      <c r="W645" s="2">
        <v>43866.452377893518</v>
      </c>
    </row>
    <row r="646" spans="1:23" x14ac:dyDescent="0.25">
      <c r="A646" t="s">
        <v>209</v>
      </c>
      <c r="B646" t="s">
        <v>210</v>
      </c>
      <c r="C646" t="s">
        <v>4</v>
      </c>
      <c r="D646">
        <v>2019</v>
      </c>
      <c r="E646">
        <v>11</v>
      </c>
      <c r="F646" t="s">
        <v>215</v>
      </c>
      <c r="G646" t="s">
        <v>284</v>
      </c>
      <c r="H646" t="s">
        <v>285</v>
      </c>
      <c r="I646" t="s">
        <v>222</v>
      </c>
      <c r="J646" t="s">
        <v>2164</v>
      </c>
      <c r="K646" t="s">
        <v>2165</v>
      </c>
      <c r="L646" t="s">
        <v>1965</v>
      </c>
      <c r="M646" t="s">
        <v>1966</v>
      </c>
      <c r="O646">
        <v>66816.67</v>
      </c>
      <c r="P646" t="s">
        <v>157</v>
      </c>
      <c r="R646" t="s">
        <v>1795</v>
      </c>
      <c r="W646" s="2">
        <v>43866.452377893518</v>
      </c>
    </row>
    <row r="647" spans="1:23" x14ac:dyDescent="0.25">
      <c r="A647" t="s">
        <v>209</v>
      </c>
      <c r="B647" t="s">
        <v>210</v>
      </c>
      <c r="C647" t="s">
        <v>4</v>
      </c>
      <c r="D647">
        <v>2019</v>
      </c>
      <c r="E647">
        <v>11</v>
      </c>
      <c r="F647" t="s">
        <v>215</v>
      </c>
      <c r="G647" t="s">
        <v>284</v>
      </c>
      <c r="H647" t="s">
        <v>285</v>
      </c>
      <c r="I647" t="s">
        <v>222</v>
      </c>
      <c r="J647" t="s">
        <v>2166</v>
      </c>
      <c r="K647" t="s">
        <v>2111</v>
      </c>
      <c r="L647" t="s">
        <v>1965</v>
      </c>
      <c r="M647" t="s">
        <v>1966</v>
      </c>
      <c r="O647">
        <v>-39120.22</v>
      </c>
      <c r="P647" t="s">
        <v>157</v>
      </c>
      <c r="R647" t="s">
        <v>1795</v>
      </c>
      <c r="W647" s="2">
        <v>43866.452377893518</v>
      </c>
    </row>
    <row r="648" spans="1:23" x14ac:dyDescent="0.25">
      <c r="A648" t="s">
        <v>209</v>
      </c>
      <c r="B648" t="s">
        <v>210</v>
      </c>
      <c r="C648" t="s">
        <v>4</v>
      </c>
      <c r="D648">
        <v>2019</v>
      </c>
      <c r="E648">
        <v>11</v>
      </c>
      <c r="F648" t="s">
        <v>215</v>
      </c>
      <c r="G648" t="s">
        <v>284</v>
      </c>
      <c r="H648" t="s">
        <v>285</v>
      </c>
      <c r="I648" t="s">
        <v>222</v>
      </c>
      <c r="J648" t="s">
        <v>2167</v>
      </c>
      <c r="K648" t="s">
        <v>2168</v>
      </c>
      <c r="L648" t="s">
        <v>1965</v>
      </c>
      <c r="M648" t="s">
        <v>1966</v>
      </c>
      <c r="O648">
        <v>-13331.82</v>
      </c>
      <c r="P648" t="s">
        <v>157</v>
      </c>
      <c r="R648" t="s">
        <v>1795</v>
      </c>
      <c r="W648" s="2">
        <v>43866.452377893518</v>
      </c>
    </row>
    <row r="649" spans="1:23" x14ac:dyDescent="0.25">
      <c r="A649" t="s">
        <v>209</v>
      </c>
      <c r="B649" t="s">
        <v>210</v>
      </c>
      <c r="C649" t="s">
        <v>4</v>
      </c>
      <c r="D649">
        <v>2019</v>
      </c>
      <c r="E649">
        <v>11</v>
      </c>
      <c r="F649" t="s">
        <v>215</v>
      </c>
      <c r="G649" t="s">
        <v>284</v>
      </c>
      <c r="H649" t="s">
        <v>285</v>
      </c>
      <c r="I649" t="s">
        <v>222</v>
      </c>
      <c r="J649" t="s">
        <v>2169</v>
      </c>
      <c r="K649" t="s">
        <v>2170</v>
      </c>
      <c r="L649" t="s">
        <v>1965</v>
      </c>
      <c r="M649" t="s">
        <v>1966</v>
      </c>
      <c r="O649">
        <v>-168045.84</v>
      </c>
      <c r="P649" t="s">
        <v>157</v>
      </c>
      <c r="R649" t="s">
        <v>1795</v>
      </c>
      <c r="W649" s="2">
        <v>43866.452377893518</v>
      </c>
    </row>
    <row r="650" spans="1:23" x14ac:dyDescent="0.25">
      <c r="A650" t="s">
        <v>209</v>
      </c>
      <c r="B650" t="s">
        <v>210</v>
      </c>
      <c r="C650" t="s">
        <v>4</v>
      </c>
      <c r="D650">
        <v>2019</v>
      </c>
      <c r="E650">
        <v>11</v>
      </c>
      <c r="F650" t="s">
        <v>215</v>
      </c>
      <c r="G650" t="s">
        <v>273</v>
      </c>
      <c r="H650" t="s">
        <v>274</v>
      </c>
      <c r="I650" t="s">
        <v>222</v>
      </c>
      <c r="J650" t="s">
        <v>1698</v>
      </c>
      <c r="K650" t="s">
        <v>2171</v>
      </c>
      <c r="L650" t="s">
        <v>1965</v>
      </c>
      <c r="M650" t="s">
        <v>1966</v>
      </c>
      <c r="O650">
        <v>153545.09</v>
      </c>
      <c r="P650" t="s">
        <v>157</v>
      </c>
      <c r="R650" t="s">
        <v>1795</v>
      </c>
      <c r="W650" s="2">
        <v>43866.452377893518</v>
      </c>
    </row>
    <row r="651" spans="1:23" x14ac:dyDescent="0.25">
      <c r="A651" t="s">
        <v>209</v>
      </c>
      <c r="B651" t="s">
        <v>210</v>
      </c>
      <c r="C651" t="s">
        <v>4</v>
      </c>
      <c r="D651">
        <v>2019</v>
      </c>
      <c r="E651">
        <v>11</v>
      </c>
      <c r="F651" t="s">
        <v>215</v>
      </c>
      <c r="G651" t="s">
        <v>273</v>
      </c>
      <c r="H651" t="s">
        <v>274</v>
      </c>
      <c r="I651" t="s">
        <v>222</v>
      </c>
      <c r="J651" t="s">
        <v>2172</v>
      </c>
      <c r="K651" t="s">
        <v>2173</v>
      </c>
      <c r="L651" t="s">
        <v>1965</v>
      </c>
      <c r="M651" t="s">
        <v>1966</v>
      </c>
      <c r="O651">
        <v>210232.22</v>
      </c>
      <c r="P651" t="s">
        <v>157</v>
      </c>
      <c r="R651" t="s">
        <v>1795</v>
      </c>
      <c r="W651" s="2">
        <v>43866.452377893518</v>
      </c>
    </row>
    <row r="652" spans="1:23" x14ac:dyDescent="0.25">
      <c r="A652" t="s">
        <v>209</v>
      </c>
      <c r="B652" t="s">
        <v>210</v>
      </c>
      <c r="C652" t="s">
        <v>4</v>
      </c>
      <c r="D652">
        <v>2019</v>
      </c>
      <c r="E652">
        <v>11</v>
      </c>
      <c r="F652" t="s">
        <v>215</v>
      </c>
      <c r="G652" t="s">
        <v>273</v>
      </c>
      <c r="H652" t="s">
        <v>274</v>
      </c>
      <c r="I652" t="s">
        <v>222</v>
      </c>
      <c r="J652" t="s">
        <v>2174</v>
      </c>
      <c r="K652" t="s">
        <v>2175</v>
      </c>
      <c r="L652" t="s">
        <v>1965</v>
      </c>
      <c r="M652" t="s">
        <v>1966</v>
      </c>
      <c r="O652">
        <v>113920.62</v>
      </c>
      <c r="P652" t="s">
        <v>157</v>
      </c>
      <c r="R652" t="s">
        <v>1795</v>
      </c>
      <c r="W652" s="2">
        <v>43866.452377893518</v>
      </c>
    </row>
    <row r="653" spans="1:23" x14ac:dyDescent="0.25">
      <c r="A653" t="s">
        <v>209</v>
      </c>
      <c r="B653" t="s">
        <v>210</v>
      </c>
      <c r="C653" t="s">
        <v>4</v>
      </c>
      <c r="D653">
        <v>2019</v>
      </c>
      <c r="E653">
        <v>11</v>
      </c>
      <c r="F653" t="s">
        <v>215</v>
      </c>
      <c r="G653" t="s">
        <v>273</v>
      </c>
      <c r="H653" t="s">
        <v>274</v>
      </c>
      <c r="I653" t="s">
        <v>222</v>
      </c>
      <c r="J653" t="s">
        <v>1701</v>
      </c>
      <c r="K653" t="s">
        <v>2176</v>
      </c>
      <c r="L653" t="s">
        <v>1965</v>
      </c>
      <c r="M653" t="s">
        <v>1966</v>
      </c>
      <c r="O653">
        <v>215917.35</v>
      </c>
      <c r="P653" t="s">
        <v>157</v>
      </c>
      <c r="R653" t="s">
        <v>1795</v>
      </c>
      <c r="W653" s="2">
        <v>43866.452377893518</v>
      </c>
    </row>
    <row r="654" spans="1:23" x14ac:dyDescent="0.25">
      <c r="A654" t="s">
        <v>209</v>
      </c>
      <c r="B654" t="s">
        <v>210</v>
      </c>
      <c r="C654" t="s">
        <v>4</v>
      </c>
      <c r="D654">
        <v>2019</v>
      </c>
      <c r="E654">
        <v>11</v>
      </c>
      <c r="F654" t="s">
        <v>215</v>
      </c>
      <c r="G654" t="s">
        <v>273</v>
      </c>
      <c r="H654" t="s">
        <v>274</v>
      </c>
      <c r="I654" t="s">
        <v>222</v>
      </c>
      <c r="J654" t="s">
        <v>2177</v>
      </c>
      <c r="K654" t="s">
        <v>2178</v>
      </c>
      <c r="L654" t="s">
        <v>1965</v>
      </c>
      <c r="M654" t="s">
        <v>1966</v>
      </c>
      <c r="O654">
        <v>249.99</v>
      </c>
      <c r="P654" t="s">
        <v>157</v>
      </c>
      <c r="R654" t="s">
        <v>1795</v>
      </c>
      <c r="W654" s="2">
        <v>43866.452377893518</v>
      </c>
    </row>
    <row r="655" spans="1:23" x14ac:dyDescent="0.25">
      <c r="A655" t="s">
        <v>209</v>
      </c>
      <c r="B655" t="s">
        <v>210</v>
      </c>
      <c r="C655" t="s">
        <v>4</v>
      </c>
      <c r="D655">
        <v>2019</v>
      </c>
      <c r="E655">
        <v>11</v>
      </c>
      <c r="F655" t="s">
        <v>215</v>
      </c>
      <c r="G655" t="s">
        <v>277</v>
      </c>
      <c r="H655" t="s">
        <v>278</v>
      </c>
      <c r="I655" t="s">
        <v>222</v>
      </c>
      <c r="J655" t="s">
        <v>2179</v>
      </c>
      <c r="K655" t="s">
        <v>2180</v>
      </c>
      <c r="L655" t="s">
        <v>1965</v>
      </c>
      <c r="M655" t="s">
        <v>1966</v>
      </c>
      <c r="O655">
        <v>27531.33</v>
      </c>
      <c r="P655" t="s">
        <v>157</v>
      </c>
      <c r="R655" t="s">
        <v>1795</v>
      </c>
      <c r="W655" s="2">
        <v>43866.452377893518</v>
      </c>
    </row>
    <row r="656" spans="1:23" x14ac:dyDescent="0.25">
      <c r="A656" t="s">
        <v>209</v>
      </c>
      <c r="B656" t="s">
        <v>210</v>
      </c>
      <c r="C656" t="s">
        <v>4</v>
      </c>
      <c r="D656">
        <v>2019</v>
      </c>
      <c r="E656">
        <v>11</v>
      </c>
      <c r="F656" t="s">
        <v>215</v>
      </c>
      <c r="G656" t="s">
        <v>277</v>
      </c>
      <c r="H656" t="s">
        <v>278</v>
      </c>
      <c r="I656" t="s">
        <v>222</v>
      </c>
      <c r="J656" t="s">
        <v>2181</v>
      </c>
      <c r="K656" t="s">
        <v>2182</v>
      </c>
      <c r="L656" t="s">
        <v>1965</v>
      </c>
      <c r="M656" t="s">
        <v>1966</v>
      </c>
      <c r="O656">
        <v>14718.75</v>
      </c>
      <c r="P656" t="s">
        <v>157</v>
      </c>
      <c r="R656" t="s">
        <v>1795</v>
      </c>
      <c r="W656" s="2">
        <v>43866.452377893518</v>
      </c>
    </row>
    <row r="657" spans="1:23" x14ac:dyDescent="0.25">
      <c r="A657" t="s">
        <v>209</v>
      </c>
      <c r="B657" t="s">
        <v>210</v>
      </c>
      <c r="C657" t="s">
        <v>4</v>
      </c>
      <c r="D657">
        <v>2019</v>
      </c>
      <c r="E657">
        <v>11</v>
      </c>
      <c r="F657" t="s">
        <v>215</v>
      </c>
      <c r="G657" t="s">
        <v>277</v>
      </c>
      <c r="H657" t="s">
        <v>278</v>
      </c>
      <c r="I657" t="s">
        <v>222</v>
      </c>
      <c r="J657" t="s">
        <v>2183</v>
      </c>
      <c r="K657" t="s">
        <v>2184</v>
      </c>
      <c r="L657" t="s">
        <v>1965</v>
      </c>
      <c r="M657" t="s">
        <v>1966</v>
      </c>
      <c r="O657">
        <v>1615.38</v>
      </c>
      <c r="P657" t="s">
        <v>157</v>
      </c>
      <c r="R657" t="s">
        <v>1795</v>
      </c>
      <c r="W657" s="2">
        <v>43866.452377893518</v>
      </c>
    </row>
    <row r="658" spans="1:23" x14ac:dyDescent="0.25">
      <c r="A658" t="s">
        <v>209</v>
      </c>
      <c r="B658" t="s">
        <v>210</v>
      </c>
      <c r="C658" t="s">
        <v>4</v>
      </c>
      <c r="D658">
        <v>2019</v>
      </c>
      <c r="E658">
        <v>11</v>
      </c>
      <c r="F658" t="s">
        <v>215</v>
      </c>
      <c r="G658" t="s">
        <v>277</v>
      </c>
      <c r="H658" t="s">
        <v>278</v>
      </c>
      <c r="I658" t="s">
        <v>222</v>
      </c>
      <c r="J658" t="s">
        <v>2185</v>
      </c>
      <c r="K658" t="s">
        <v>2186</v>
      </c>
      <c r="L658" t="s">
        <v>1965</v>
      </c>
      <c r="M658" t="s">
        <v>1966</v>
      </c>
      <c r="O658">
        <v>4660.96</v>
      </c>
      <c r="P658" t="s">
        <v>157</v>
      </c>
      <c r="R658" t="s">
        <v>1795</v>
      </c>
      <c r="W658" s="2">
        <v>43866.452377893518</v>
      </c>
    </row>
    <row r="659" spans="1:23" x14ac:dyDescent="0.25">
      <c r="A659" t="s">
        <v>209</v>
      </c>
      <c r="B659" t="s">
        <v>210</v>
      </c>
      <c r="C659" t="s">
        <v>4</v>
      </c>
      <c r="D659">
        <v>2019</v>
      </c>
      <c r="E659">
        <v>11</v>
      </c>
      <c r="F659" t="s">
        <v>215</v>
      </c>
      <c r="G659" t="s">
        <v>277</v>
      </c>
      <c r="H659" t="s">
        <v>278</v>
      </c>
      <c r="I659" t="s">
        <v>222</v>
      </c>
      <c r="J659" t="s">
        <v>2187</v>
      </c>
      <c r="K659" t="s">
        <v>2188</v>
      </c>
      <c r="L659" t="s">
        <v>1965</v>
      </c>
      <c r="M659" t="s">
        <v>1966</v>
      </c>
      <c r="O659">
        <v>3305.77</v>
      </c>
      <c r="P659" t="s">
        <v>157</v>
      </c>
      <c r="R659" t="s">
        <v>1795</v>
      </c>
      <c r="W659" s="2">
        <v>43866.452377893518</v>
      </c>
    </row>
    <row r="660" spans="1:23" x14ac:dyDescent="0.25">
      <c r="A660" t="s">
        <v>209</v>
      </c>
      <c r="B660" t="s">
        <v>210</v>
      </c>
      <c r="C660" t="s">
        <v>4</v>
      </c>
      <c r="D660">
        <v>2019</v>
      </c>
      <c r="E660">
        <v>11</v>
      </c>
      <c r="F660" t="s">
        <v>215</v>
      </c>
      <c r="G660" t="s">
        <v>277</v>
      </c>
      <c r="H660" t="s">
        <v>278</v>
      </c>
      <c r="I660" t="s">
        <v>222</v>
      </c>
      <c r="J660" t="s">
        <v>2189</v>
      </c>
      <c r="K660" t="s">
        <v>2190</v>
      </c>
      <c r="L660" t="s">
        <v>1965</v>
      </c>
      <c r="M660" t="s">
        <v>1966</v>
      </c>
      <c r="O660">
        <v>3533.29</v>
      </c>
      <c r="P660" t="s">
        <v>157</v>
      </c>
      <c r="R660" t="s">
        <v>1795</v>
      </c>
      <c r="W660" s="2">
        <v>43866.452377893518</v>
      </c>
    </row>
    <row r="661" spans="1:23" x14ac:dyDescent="0.25">
      <c r="A661" t="s">
        <v>209</v>
      </c>
      <c r="B661" t="s">
        <v>210</v>
      </c>
      <c r="C661" t="s">
        <v>4</v>
      </c>
      <c r="D661">
        <v>2019</v>
      </c>
      <c r="E661">
        <v>11</v>
      </c>
      <c r="F661" t="s">
        <v>215</v>
      </c>
      <c r="G661" t="s">
        <v>277</v>
      </c>
      <c r="H661" t="s">
        <v>278</v>
      </c>
      <c r="I661" t="s">
        <v>222</v>
      </c>
      <c r="J661" t="s">
        <v>2191</v>
      </c>
      <c r="K661" t="s">
        <v>2192</v>
      </c>
      <c r="L661" t="s">
        <v>1965</v>
      </c>
      <c r="M661" t="s">
        <v>1966</v>
      </c>
      <c r="O661">
        <v>106.74</v>
      </c>
      <c r="P661" t="s">
        <v>157</v>
      </c>
      <c r="R661" t="s">
        <v>1795</v>
      </c>
      <c r="W661" s="2">
        <v>43866.452377893518</v>
      </c>
    </row>
    <row r="662" spans="1:23" x14ac:dyDescent="0.25">
      <c r="A662" t="s">
        <v>209</v>
      </c>
      <c r="B662" t="s">
        <v>210</v>
      </c>
      <c r="C662" t="s">
        <v>4</v>
      </c>
      <c r="D662">
        <v>2019</v>
      </c>
      <c r="E662">
        <v>11</v>
      </c>
      <c r="F662" t="s">
        <v>215</v>
      </c>
      <c r="G662" t="s">
        <v>277</v>
      </c>
      <c r="H662" t="s">
        <v>278</v>
      </c>
      <c r="I662" t="s">
        <v>222</v>
      </c>
      <c r="J662" t="s">
        <v>2193</v>
      </c>
      <c r="K662" t="s">
        <v>2194</v>
      </c>
      <c r="L662" t="s">
        <v>1965</v>
      </c>
      <c r="M662" t="s">
        <v>1966</v>
      </c>
      <c r="O662">
        <v>38173.379999999997</v>
      </c>
      <c r="P662" t="s">
        <v>157</v>
      </c>
      <c r="R662" t="s">
        <v>1795</v>
      </c>
      <c r="W662" s="2">
        <v>43866.452377893518</v>
      </c>
    </row>
    <row r="663" spans="1:23" x14ac:dyDescent="0.25">
      <c r="A663" t="s">
        <v>209</v>
      </c>
      <c r="B663" t="s">
        <v>210</v>
      </c>
      <c r="C663" t="s">
        <v>4</v>
      </c>
      <c r="D663">
        <v>2019</v>
      </c>
      <c r="E663">
        <v>11</v>
      </c>
      <c r="F663" t="s">
        <v>215</v>
      </c>
      <c r="G663" t="s">
        <v>273</v>
      </c>
      <c r="H663" t="s">
        <v>274</v>
      </c>
      <c r="I663" t="s">
        <v>222</v>
      </c>
      <c r="J663" t="s">
        <v>1712</v>
      </c>
      <c r="K663" t="s">
        <v>2195</v>
      </c>
      <c r="L663" t="s">
        <v>1965</v>
      </c>
      <c r="M663" t="s">
        <v>1966</v>
      </c>
      <c r="O663">
        <v>52445.98</v>
      </c>
      <c r="P663" t="s">
        <v>157</v>
      </c>
      <c r="R663" t="s">
        <v>1795</v>
      </c>
      <c r="W663" s="2">
        <v>43866.452377893518</v>
      </c>
    </row>
    <row r="664" spans="1:23" x14ac:dyDescent="0.25">
      <c r="A664" t="s">
        <v>209</v>
      </c>
      <c r="B664" t="s">
        <v>210</v>
      </c>
      <c r="C664" t="s">
        <v>4</v>
      </c>
      <c r="D664">
        <v>2019</v>
      </c>
      <c r="E664">
        <v>11</v>
      </c>
      <c r="F664" t="s">
        <v>215</v>
      </c>
      <c r="G664" t="s">
        <v>273</v>
      </c>
      <c r="H664" t="s">
        <v>274</v>
      </c>
      <c r="I664" t="s">
        <v>222</v>
      </c>
      <c r="J664" t="s">
        <v>2196</v>
      </c>
      <c r="K664" t="s">
        <v>2197</v>
      </c>
      <c r="L664" t="s">
        <v>1965</v>
      </c>
      <c r="M664" t="s">
        <v>1966</v>
      </c>
      <c r="O664">
        <v>2664.19</v>
      </c>
      <c r="P664" t="s">
        <v>157</v>
      </c>
      <c r="R664" t="s">
        <v>1795</v>
      </c>
      <c r="W664" s="2">
        <v>43866.452377893518</v>
      </c>
    </row>
    <row r="665" spans="1:23" x14ac:dyDescent="0.25">
      <c r="A665" t="s">
        <v>209</v>
      </c>
      <c r="B665" t="s">
        <v>210</v>
      </c>
      <c r="C665" t="s">
        <v>4</v>
      </c>
      <c r="D665">
        <v>2019</v>
      </c>
      <c r="E665">
        <v>11</v>
      </c>
      <c r="F665" t="s">
        <v>215</v>
      </c>
      <c r="G665" t="s">
        <v>273</v>
      </c>
      <c r="H665" t="s">
        <v>274</v>
      </c>
      <c r="I665" t="s">
        <v>222</v>
      </c>
      <c r="J665" t="s">
        <v>1715</v>
      </c>
      <c r="K665" t="s">
        <v>2198</v>
      </c>
      <c r="L665" t="s">
        <v>1965</v>
      </c>
      <c r="M665" t="s">
        <v>1966</v>
      </c>
      <c r="O665">
        <v>7480.84</v>
      </c>
      <c r="P665" t="s">
        <v>157</v>
      </c>
      <c r="R665" t="s">
        <v>1795</v>
      </c>
      <c r="W665" s="2">
        <v>43866.452377893518</v>
      </c>
    </row>
    <row r="666" spans="1:23" x14ac:dyDescent="0.25">
      <c r="A666" t="s">
        <v>209</v>
      </c>
      <c r="B666" t="s">
        <v>210</v>
      </c>
      <c r="C666" t="s">
        <v>4</v>
      </c>
      <c r="D666">
        <v>2019</v>
      </c>
      <c r="E666">
        <v>11</v>
      </c>
      <c r="F666" t="s">
        <v>215</v>
      </c>
      <c r="G666" t="s">
        <v>273</v>
      </c>
      <c r="H666" t="s">
        <v>274</v>
      </c>
      <c r="I666" t="s">
        <v>222</v>
      </c>
      <c r="J666" t="s">
        <v>1715</v>
      </c>
      <c r="K666" t="s">
        <v>2198</v>
      </c>
      <c r="L666" t="s">
        <v>1965</v>
      </c>
      <c r="M666" t="s">
        <v>1966</v>
      </c>
      <c r="O666">
        <v>7484.4</v>
      </c>
      <c r="P666" t="s">
        <v>157</v>
      </c>
      <c r="R666" t="s">
        <v>1795</v>
      </c>
      <c r="W666" s="2">
        <v>43866.452377893518</v>
      </c>
    </row>
    <row r="667" spans="1:23" x14ac:dyDescent="0.25">
      <c r="A667" t="s">
        <v>209</v>
      </c>
      <c r="B667" t="s">
        <v>210</v>
      </c>
      <c r="C667" t="s">
        <v>4</v>
      </c>
      <c r="D667">
        <v>2019</v>
      </c>
      <c r="E667">
        <v>11</v>
      </c>
      <c r="F667" t="s">
        <v>215</v>
      </c>
      <c r="G667" t="s">
        <v>273</v>
      </c>
      <c r="H667" t="s">
        <v>274</v>
      </c>
      <c r="I667" t="s">
        <v>222</v>
      </c>
      <c r="J667" t="s">
        <v>2199</v>
      </c>
      <c r="K667" t="s">
        <v>2200</v>
      </c>
      <c r="L667" t="s">
        <v>1965</v>
      </c>
      <c r="M667" t="s">
        <v>1966</v>
      </c>
      <c r="O667">
        <v>466.88</v>
      </c>
      <c r="P667" t="s">
        <v>157</v>
      </c>
      <c r="R667" t="s">
        <v>1795</v>
      </c>
      <c r="W667" s="2">
        <v>43866.452377893518</v>
      </c>
    </row>
    <row r="668" spans="1:23" x14ac:dyDescent="0.25">
      <c r="A668" t="s">
        <v>209</v>
      </c>
      <c r="B668" t="s">
        <v>210</v>
      </c>
      <c r="C668" t="s">
        <v>4</v>
      </c>
      <c r="D668">
        <v>2019</v>
      </c>
      <c r="E668">
        <v>11</v>
      </c>
      <c r="F668" t="s">
        <v>215</v>
      </c>
      <c r="G668" t="s">
        <v>273</v>
      </c>
      <c r="H668" t="s">
        <v>274</v>
      </c>
      <c r="I668" t="s">
        <v>222</v>
      </c>
      <c r="J668" t="s">
        <v>2201</v>
      </c>
      <c r="K668" t="s">
        <v>2202</v>
      </c>
      <c r="L668" t="s">
        <v>1965</v>
      </c>
      <c r="M668" t="s">
        <v>1966</v>
      </c>
      <c r="O668">
        <v>20652.560000000001</v>
      </c>
      <c r="P668" t="s">
        <v>157</v>
      </c>
      <c r="R668" t="s">
        <v>1795</v>
      </c>
      <c r="W668" s="2">
        <v>43866.452377893518</v>
      </c>
    </row>
    <row r="669" spans="1:23" x14ac:dyDescent="0.25">
      <c r="A669" t="s">
        <v>209</v>
      </c>
      <c r="B669" t="s">
        <v>210</v>
      </c>
      <c r="C669" t="s">
        <v>4</v>
      </c>
      <c r="D669">
        <v>2019</v>
      </c>
      <c r="E669">
        <v>11</v>
      </c>
      <c r="F669" t="s">
        <v>215</v>
      </c>
      <c r="G669" t="s">
        <v>279</v>
      </c>
      <c r="H669" t="s">
        <v>280</v>
      </c>
      <c r="I669" t="s">
        <v>222</v>
      </c>
      <c r="J669" t="s">
        <v>2203</v>
      </c>
      <c r="K669" t="s">
        <v>2204</v>
      </c>
      <c r="L669" t="s">
        <v>1965</v>
      </c>
      <c r="M669" t="s">
        <v>1966</v>
      </c>
      <c r="O669">
        <v>79036.66</v>
      </c>
      <c r="P669" t="s">
        <v>157</v>
      </c>
      <c r="R669" t="s">
        <v>1795</v>
      </c>
      <c r="W669" s="2">
        <v>43866.452377893518</v>
      </c>
    </row>
    <row r="670" spans="1:23" x14ac:dyDescent="0.25">
      <c r="A670" t="s">
        <v>209</v>
      </c>
      <c r="B670" t="s">
        <v>210</v>
      </c>
      <c r="C670" t="s">
        <v>4</v>
      </c>
      <c r="D670">
        <v>2019</v>
      </c>
      <c r="E670">
        <v>11</v>
      </c>
      <c r="F670" t="s">
        <v>215</v>
      </c>
      <c r="G670" t="s">
        <v>279</v>
      </c>
      <c r="H670" t="s">
        <v>280</v>
      </c>
      <c r="I670" t="s">
        <v>222</v>
      </c>
      <c r="J670" t="s">
        <v>1719</v>
      </c>
      <c r="K670" t="s">
        <v>2205</v>
      </c>
      <c r="L670" t="s">
        <v>1965</v>
      </c>
      <c r="M670" t="s">
        <v>1966</v>
      </c>
      <c r="O670">
        <v>15962.98</v>
      </c>
      <c r="P670" t="s">
        <v>157</v>
      </c>
      <c r="R670" t="s">
        <v>1795</v>
      </c>
      <c r="W670" s="2">
        <v>43866.452377893518</v>
      </c>
    </row>
    <row r="671" spans="1:23" x14ac:dyDescent="0.25">
      <c r="A671" t="s">
        <v>209</v>
      </c>
      <c r="B671" t="s">
        <v>210</v>
      </c>
      <c r="C671" t="s">
        <v>4</v>
      </c>
      <c r="D671">
        <v>2019</v>
      </c>
      <c r="E671">
        <v>11</v>
      </c>
      <c r="F671" t="s">
        <v>215</v>
      </c>
      <c r="G671" t="s">
        <v>279</v>
      </c>
      <c r="H671" t="s">
        <v>280</v>
      </c>
      <c r="I671" t="s">
        <v>222</v>
      </c>
      <c r="J671" t="s">
        <v>2206</v>
      </c>
      <c r="K671" t="s">
        <v>2207</v>
      </c>
      <c r="L671" t="s">
        <v>1965</v>
      </c>
      <c r="M671" t="s">
        <v>1966</v>
      </c>
      <c r="O671">
        <v>-4024.18</v>
      </c>
      <c r="P671" t="s">
        <v>157</v>
      </c>
      <c r="R671" t="s">
        <v>1795</v>
      </c>
      <c r="W671" s="2">
        <v>43866.452377893518</v>
      </c>
    </row>
    <row r="672" spans="1:23" x14ac:dyDescent="0.25">
      <c r="A672" t="s">
        <v>209</v>
      </c>
      <c r="B672" t="s">
        <v>210</v>
      </c>
      <c r="C672" t="s">
        <v>4</v>
      </c>
      <c r="D672">
        <v>2019</v>
      </c>
      <c r="E672">
        <v>11</v>
      </c>
      <c r="F672" t="s">
        <v>215</v>
      </c>
      <c r="G672" t="s">
        <v>279</v>
      </c>
      <c r="H672" t="s">
        <v>280</v>
      </c>
      <c r="I672" t="s">
        <v>222</v>
      </c>
      <c r="J672" t="s">
        <v>2208</v>
      </c>
      <c r="K672" t="s">
        <v>2209</v>
      </c>
      <c r="L672" t="s">
        <v>1965</v>
      </c>
      <c r="M672" t="s">
        <v>1966</v>
      </c>
      <c r="O672">
        <v>19387.11</v>
      </c>
      <c r="P672" t="s">
        <v>157</v>
      </c>
      <c r="R672" t="s">
        <v>1795</v>
      </c>
      <c r="W672" s="2">
        <v>43866.452377893518</v>
      </c>
    </row>
    <row r="673" spans="1:23" x14ac:dyDescent="0.25">
      <c r="A673" t="s">
        <v>209</v>
      </c>
      <c r="B673" t="s">
        <v>210</v>
      </c>
      <c r="C673" t="s">
        <v>4</v>
      </c>
      <c r="D673">
        <v>2019</v>
      </c>
      <c r="E673">
        <v>11</v>
      </c>
      <c r="F673" t="s">
        <v>215</v>
      </c>
      <c r="G673" t="s">
        <v>279</v>
      </c>
      <c r="H673" t="s">
        <v>280</v>
      </c>
      <c r="I673" t="s">
        <v>222</v>
      </c>
      <c r="J673" t="s">
        <v>2210</v>
      </c>
      <c r="K673" t="s">
        <v>2211</v>
      </c>
      <c r="L673" t="s">
        <v>1965</v>
      </c>
      <c r="M673" t="s">
        <v>1966</v>
      </c>
      <c r="O673">
        <v>1371.89</v>
      </c>
      <c r="P673" t="s">
        <v>157</v>
      </c>
      <c r="R673" t="s">
        <v>1795</v>
      </c>
      <c r="W673" s="2">
        <v>43866.452377893518</v>
      </c>
    </row>
    <row r="674" spans="1:23" x14ac:dyDescent="0.25">
      <c r="A674" t="s">
        <v>209</v>
      </c>
      <c r="B674" t="s">
        <v>210</v>
      </c>
      <c r="C674" t="s">
        <v>4</v>
      </c>
      <c r="D674">
        <v>2019</v>
      </c>
      <c r="E674">
        <v>11</v>
      </c>
      <c r="F674" t="s">
        <v>215</v>
      </c>
      <c r="G674" t="s">
        <v>279</v>
      </c>
      <c r="H674" t="s">
        <v>280</v>
      </c>
      <c r="I674" t="s">
        <v>222</v>
      </c>
      <c r="J674" t="s">
        <v>2212</v>
      </c>
      <c r="K674" t="s">
        <v>2213</v>
      </c>
      <c r="L674" t="s">
        <v>1965</v>
      </c>
      <c r="M674" t="s">
        <v>1966</v>
      </c>
      <c r="O674">
        <v>7645.73</v>
      </c>
      <c r="P674" t="s">
        <v>157</v>
      </c>
      <c r="R674" t="s">
        <v>1795</v>
      </c>
      <c r="W674" s="2">
        <v>43866.452377893518</v>
      </c>
    </row>
    <row r="675" spans="1:23" x14ac:dyDescent="0.25">
      <c r="A675" t="s">
        <v>209</v>
      </c>
      <c r="B675" t="s">
        <v>210</v>
      </c>
      <c r="C675" t="s">
        <v>4</v>
      </c>
      <c r="D675">
        <v>2019</v>
      </c>
      <c r="E675">
        <v>11</v>
      </c>
      <c r="F675" t="s">
        <v>215</v>
      </c>
      <c r="G675" t="s">
        <v>279</v>
      </c>
      <c r="H675" t="s">
        <v>280</v>
      </c>
      <c r="I675" t="s">
        <v>222</v>
      </c>
      <c r="J675" t="s">
        <v>2214</v>
      </c>
      <c r="K675" t="s">
        <v>2215</v>
      </c>
      <c r="L675" t="s">
        <v>1965</v>
      </c>
      <c r="M675" t="s">
        <v>1966</v>
      </c>
      <c r="O675">
        <v>8095.26</v>
      </c>
      <c r="P675" t="s">
        <v>157</v>
      </c>
      <c r="R675" t="s">
        <v>1795</v>
      </c>
      <c r="W675" s="2">
        <v>43866.452377893518</v>
      </c>
    </row>
    <row r="676" spans="1:23" x14ac:dyDescent="0.25">
      <c r="A676" t="s">
        <v>209</v>
      </c>
      <c r="B676" t="s">
        <v>210</v>
      </c>
      <c r="C676" t="s">
        <v>4</v>
      </c>
      <c r="D676">
        <v>2019</v>
      </c>
      <c r="E676">
        <v>11</v>
      </c>
      <c r="F676" t="s">
        <v>215</v>
      </c>
      <c r="G676" t="s">
        <v>279</v>
      </c>
      <c r="H676" t="s">
        <v>280</v>
      </c>
      <c r="I676" t="s">
        <v>222</v>
      </c>
      <c r="J676" t="s">
        <v>2216</v>
      </c>
      <c r="K676" t="s">
        <v>2217</v>
      </c>
      <c r="L676" t="s">
        <v>1965</v>
      </c>
      <c r="M676" t="s">
        <v>1966</v>
      </c>
      <c r="O676">
        <v>15679.13</v>
      </c>
      <c r="P676" t="s">
        <v>157</v>
      </c>
      <c r="R676" t="s">
        <v>1795</v>
      </c>
      <c r="W676" s="2">
        <v>43866.452377893518</v>
      </c>
    </row>
    <row r="677" spans="1:23" x14ac:dyDescent="0.25">
      <c r="A677" t="s">
        <v>209</v>
      </c>
      <c r="B677" t="s">
        <v>210</v>
      </c>
      <c r="C677" t="s">
        <v>4</v>
      </c>
      <c r="D677">
        <v>2019</v>
      </c>
      <c r="E677">
        <v>11</v>
      </c>
      <c r="F677" t="s">
        <v>215</v>
      </c>
      <c r="G677" t="s">
        <v>279</v>
      </c>
      <c r="H677" t="s">
        <v>280</v>
      </c>
      <c r="I677" t="s">
        <v>222</v>
      </c>
      <c r="J677" t="s">
        <v>1722</v>
      </c>
      <c r="K677" t="s">
        <v>2218</v>
      </c>
      <c r="L677" t="s">
        <v>1965</v>
      </c>
      <c r="M677" t="s">
        <v>1966</v>
      </c>
      <c r="O677">
        <v>3867.58</v>
      </c>
      <c r="P677" t="s">
        <v>157</v>
      </c>
      <c r="R677" t="s">
        <v>1795</v>
      </c>
      <c r="W677" s="2">
        <v>43866.452377893518</v>
      </c>
    </row>
    <row r="678" spans="1:23" x14ac:dyDescent="0.25">
      <c r="A678" t="s">
        <v>209</v>
      </c>
      <c r="B678" t="s">
        <v>210</v>
      </c>
      <c r="C678" t="s">
        <v>4</v>
      </c>
      <c r="D678">
        <v>2019</v>
      </c>
      <c r="E678">
        <v>11</v>
      </c>
      <c r="F678" t="s">
        <v>215</v>
      </c>
      <c r="G678" t="s">
        <v>279</v>
      </c>
      <c r="H678" t="s">
        <v>280</v>
      </c>
      <c r="I678" t="s">
        <v>222</v>
      </c>
      <c r="J678" t="s">
        <v>2219</v>
      </c>
      <c r="K678" t="s">
        <v>2220</v>
      </c>
      <c r="L678" t="s">
        <v>1965</v>
      </c>
      <c r="M678" t="s">
        <v>1966</v>
      </c>
      <c r="O678">
        <v>1632.49</v>
      </c>
      <c r="P678" t="s">
        <v>157</v>
      </c>
      <c r="R678" t="s">
        <v>1795</v>
      </c>
      <c r="W678" s="2">
        <v>43866.452377893518</v>
      </c>
    </row>
    <row r="679" spans="1:23" x14ac:dyDescent="0.25">
      <c r="A679" t="s">
        <v>209</v>
      </c>
      <c r="B679" t="s">
        <v>210</v>
      </c>
      <c r="C679" t="s">
        <v>4</v>
      </c>
      <c r="D679">
        <v>2019</v>
      </c>
      <c r="E679">
        <v>11</v>
      </c>
      <c r="F679" t="s">
        <v>215</v>
      </c>
      <c r="G679" t="s">
        <v>279</v>
      </c>
      <c r="H679" t="s">
        <v>280</v>
      </c>
      <c r="I679" t="s">
        <v>222</v>
      </c>
      <c r="J679" t="s">
        <v>2221</v>
      </c>
      <c r="K679" t="s">
        <v>1979</v>
      </c>
      <c r="L679" t="s">
        <v>1965</v>
      </c>
      <c r="M679" t="s">
        <v>1966</v>
      </c>
      <c r="O679">
        <v>1355.17</v>
      </c>
      <c r="P679" t="s">
        <v>157</v>
      </c>
      <c r="R679" t="s">
        <v>1795</v>
      </c>
      <c r="W679" s="2">
        <v>43866.452377893518</v>
      </c>
    </row>
    <row r="680" spans="1:23" x14ac:dyDescent="0.25">
      <c r="A680" t="s">
        <v>209</v>
      </c>
      <c r="B680" t="s">
        <v>210</v>
      </c>
      <c r="C680" t="s">
        <v>4</v>
      </c>
      <c r="D680">
        <v>2019</v>
      </c>
      <c r="E680">
        <v>11</v>
      </c>
      <c r="F680" t="s">
        <v>215</v>
      </c>
      <c r="G680" t="s">
        <v>279</v>
      </c>
      <c r="H680" t="s">
        <v>280</v>
      </c>
      <c r="I680" t="s">
        <v>222</v>
      </c>
      <c r="J680" t="s">
        <v>2222</v>
      </c>
      <c r="K680" t="s">
        <v>2223</v>
      </c>
      <c r="L680" t="s">
        <v>1965</v>
      </c>
      <c r="M680" t="s">
        <v>1966</v>
      </c>
      <c r="O680">
        <v>-7430.76</v>
      </c>
      <c r="P680" t="s">
        <v>157</v>
      </c>
      <c r="R680" t="s">
        <v>1795</v>
      </c>
      <c r="W680" s="2">
        <v>43866.452377893518</v>
      </c>
    </row>
    <row r="681" spans="1:23" x14ac:dyDescent="0.25">
      <c r="A681" t="s">
        <v>209</v>
      </c>
      <c r="B681" t="s">
        <v>210</v>
      </c>
      <c r="C681" t="s">
        <v>4</v>
      </c>
      <c r="D681">
        <v>2019</v>
      </c>
      <c r="E681">
        <v>11</v>
      </c>
      <c r="F681" t="s">
        <v>215</v>
      </c>
      <c r="G681" t="s">
        <v>284</v>
      </c>
      <c r="H681" t="s">
        <v>285</v>
      </c>
      <c r="I681" t="s">
        <v>222</v>
      </c>
      <c r="J681" t="s">
        <v>1725</v>
      </c>
      <c r="K681" t="s">
        <v>2224</v>
      </c>
      <c r="L681" t="s">
        <v>1965</v>
      </c>
      <c r="M681" t="s">
        <v>1966</v>
      </c>
      <c r="O681">
        <v>18408.45</v>
      </c>
      <c r="P681" t="s">
        <v>157</v>
      </c>
      <c r="R681" t="s">
        <v>1795</v>
      </c>
      <c r="W681" s="2">
        <v>43866.452377893518</v>
      </c>
    </row>
    <row r="682" spans="1:23" x14ac:dyDescent="0.25">
      <c r="A682" t="s">
        <v>209</v>
      </c>
      <c r="B682" t="s">
        <v>210</v>
      </c>
      <c r="C682" t="s">
        <v>4</v>
      </c>
      <c r="D682">
        <v>2019</v>
      </c>
      <c r="E682">
        <v>11</v>
      </c>
      <c r="F682" t="s">
        <v>215</v>
      </c>
      <c r="G682" t="s">
        <v>284</v>
      </c>
      <c r="H682" t="s">
        <v>285</v>
      </c>
      <c r="I682" t="s">
        <v>222</v>
      </c>
      <c r="J682" t="s">
        <v>2225</v>
      </c>
      <c r="K682" t="s">
        <v>2226</v>
      </c>
      <c r="L682" t="s">
        <v>1965</v>
      </c>
      <c r="M682" t="s">
        <v>1966</v>
      </c>
      <c r="O682">
        <v>1003331.41</v>
      </c>
      <c r="P682" t="s">
        <v>157</v>
      </c>
      <c r="R682" t="s">
        <v>1795</v>
      </c>
      <c r="W682" s="2">
        <v>43866.452377893518</v>
      </c>
    </row>
    <row r="683" spans="1:23" x14ac:dyDescent="0.25">
      <c r="A683" t="s">
        <v>209</v>
      </c>
      <c r="B683" t="s">
        <v>210</v>
      </c>
      <c r="C683" t="s">
        <v>4</v>
      </c>
      <c r="D683">
        <v>2019</v>
      </c>
      <c r="E683">
        <v>11</v>
      </c>
      <c r="F683" t="s">
        <v>215</v>
      </c>
      <c r="G683" t="s">
        <v>284</v>
      </c>
      <c r="H683" t="s">
        <v>285</v>
      </c>
      <c r="I683" t="s">
        <v>222</v>
      </c>
      <c r="J683" t="s">
        <v>2227</v>
      </c>
      <c r="K683" t="s">
        <v>2228</v>
      </c>
      <c r="L683" t="s">
        <v>1965</v>
      </c>
      <c r="M683" t="s">
        <v>1966</v>
      </c>
      <c r="O683">
        <v>909.24</v>
      </c>
      <c r="P683" t="s">
        <v>157</v>
      </c>
      <c r="R683" t="s">
        <v>1795</v>
      </c>
      <c r="W683" s="2">
        <v>43866.452377893518</v>
      </c>
    </row>
    <row r="684" spans="1:23" x14ac:dyDescent="0.25">
      <c r="A684" t="s">
        <v>209</v>
      </c>
      <c r="B684" t="s">
        <v>210</v>
      </c>
      <c r="C684" t="s">
        <v>4</v>
      </c>
      <c r="D684">
        <v>2019</v>
      </c>
      <c r="E684">
        <v>11</v>
      </c>
      <c r="F684" t="s">
        <v>215</v>
      </c>
      <c r="G684" t="s">
        <v>284</v>
      </c>
      <c r="H684" t="s">
        <v>285</v>
      </c>
      <c r="I684" t="s">
        <v>222</v>
      </c>
      <c r="J684" t="s">
        <v>1728</v>
      </c>
      <c r="K684" t="s">
        <v>2229</v>
      </c>
      <c r="L684" t="s">
        <v>1965</v>
      </c>
      <c r="M684" t="s">
        <v>1966</v>
      </c>
      <c r="O684">
        <v>-1032.31</v>
      </c>
      <c r="P684" t="s">
        <v>157</v>
      </c>
      <c r="R684" t="s">
        <v>1795</v>
      </c>
      <c r="W684" s="2">
        <v>43866.452377893518</v>
      </c>
    </row>
    <row r="685" spans="1:23" x14ac:dyDescent="0.25">
      <c r="A685" t="s">
        <v>209</v>
      </c>
      <c r="B685" t="s">
        <v>210</v>
      </c>
      <c r="C685" t="s">
        <v>4</v>
      </c>
      <c r="D685">
        <v>2019</v>
      </c>
      <c r="E685">
        <v>11</v>
      </c>
      <c r="F685" t="s">
        <v>215</v>
      </c>
      <c r="G685" t="s">
        <v>284</v>
      </c>
      <c r="H685" t="s">
        <v>285</v>
      </c>
      <c r="I685" t="s">
        <v>222</v>
      </c>
      <c r="J685" t="s">
        <v>2230</v>
      </c>
      <c r="K685" t="s">
        <v>2141</v>
      </c>
      <c r="L685" t="s">
        <v>1965</v>
      </c>
      <c r="M685" t="s">
        <v>1966</v>
      </c>
      <c r="O685">
        <v>-2083.4</v>
      </c>
      <c r="P685" t="s">
        <v>157</v>
      </c>
      <c r="R685" t="s">
        <v>1795</v>
      </c>
      <c r="W685" s="2">
        <v>43866.452377893518</v>
      </c>
    </row>
    <row r="686" spans="1:23" x14ac:dyDescent="0.25">
      <c r="A686" t="s">
        <v>209</v>
      </c>
      <c r="B686" t="s">
        <v>210</v>
      </c>
      <c r="C686" t="s">
        <v>4</v>
      </c>
      <c r="D686">
        <v>2019</v>
      </c>
      <c r="E686">
        <v>11</v>
      </c>
      <c r="F686" t="s">
        <v>215</v>
      </c>
      <c r="G686" t="s">
        <v>284</v>
      </c>
      <c r="H686" t="s">
        <v>285</v>
      </c>
      <c r="I686" t="s">
        <v>222</v>
      </c>
      <c r="J686" t="s">
        <v>2231</v>
      </c>
      <c r="K686" t="s">
        <v>2139</v>
      </c>
      <c r="L686" t="s">
        <v>1965</v>
      </c>
      <c r="M686" t="s">
        <v>1966</v>
      </c>
      <c r="O686">
        <v>-6023.87</v>
      </c>
      <c r="P686" t="s">
        <v>157</v>
      </c>
      <c r="R686" t="s">
        <v>1795</v>
      </c>
      <c r="W686" s="2">
        <v>43866.452377893518</v>
      </c>
    </row>
    <row r="687" spans="1:23" x14ac:dyDescent="0.25">
      <c r="A687" t="s">
        <v>209</v>
      </c>
      <c r="B687" t="s">
        <v>210</v>
      </c>
      <c r="C687" t="s">
        <v>4</v>
      </c>
      <c r="D687">
        <v>2019</v>
      </c>
      <c r="E687">
        <v>11</v>
      </c>
      <c r="F687" t="s">
        <v>215</v>
      </c>
      <c r="G687" t="s">
        <v>284</v>
      </c>
      <c r="H687" t="s">
        <v>285</v>
      </c>
      <c r="I687" t="s">
        <v>222</v>
      </c>
      <c r="J687" t="s">
        <v>1730</v>
      </c>
      <c r="K687" t="s">
        <v>2153</v>
      </c>
      <c r="L687" t="s">
        <v>1965</v>
      </c>
      <c r="M687" t="s">
        <v>1966</v>
      </c>
      <c r="O687">
        <v>-2077.6999999999998</v>
      </c>
      <c r="P687" t="s">
        <v>157</v>
      </c>
      <c r="R687" t="s">
        <v>1795</v>
      </c>
      <c r="W687" s="2">
        <v>43866.452377893518</v>
      </c>
    </row>
    <row r="688" spans="1:23" x14ac:dyDescent="0.25">
      <c r="A688" t="s">
        <v>209</v>
      </c>
      <c r="B688" t="s">
        <v>210</v>
      </c>
      <c r="C688" t="s">
        <v>4</v>
      </c>
      <c r="D688">
        <v>2019</v>
      </c>
      <c r="E688">
        <v>11</v>
      </c>
      <c r="F688" t="s">
        <v>215</v>
      </c>
      <c r="G688" t="s">
        <v>287</v>
      </c>
      <c r="H688" t="s">
        <v>288</v>
      </c>
      <c r="I688" t="s">
        <v>222</v>
      </c>
      <c r="J688" t="s">
        <v>2232</v>
      </c>
      <c r="K688" t="s">
        <v>2233</v>
      </c>
      <c r="L688" t="s">
        <v>1965</v>
      </c>
      <c r="M688" t="s">
        <v>1966</v>
      </c>
      <c r="O688">
        <v>2019.22</v>
      </c>
      <c r="P688" t="s">
        <v>157</v>
      </c>
      <c r="R688" t="s">
        <v>1795</v>
      </c>
      <c r="W688" s="2">
        <v>43866.452377893518</v>
      </c>
    </row>
    <row r="689" spans="1:23" x14ac:dyDescent="0.25">
      <c r="A689" t="s">
        <v>209</v>
      </c>
      <c r="B689" t="s">
        <v>210</v>
      </c>
      <c r="C689" t="s">
        <v>4</v>
      </c>
      <c r="D689">
        <v>2019</v>
      </c>
      <c r="E689">
        <v>11</v>
      </c>
      <c r="F689" t="s">
        <v>215</v>
      </c>
      <c r="G689" t="s">
        <v>287</v>
      </c>
      <c r="H689" t="s">
        <v>288</v>
      </c>
      <c r="I689" t="s">
        <v>222</v>
      </c>
      <c r="J689" t="s">
        <v>2234</v>
      </c>
      <c r="K689" t="s">
        <v>2235</v>
      </c>
      <c r="L689" t="s">
        <v>1965</v>
      </c>
      <c r="M689" t="s">
        <v>1966</v>
      </c>
      <c r="O689">
        <v>4038.46</v>
      </c>
      <c r="P689" t="s">
        <v>157</v>
      </c>
      <c r="R689" t="s">
        <v>1795</v>
      </c>
      <c r="W689" s="2">
        <v>43866.452377893518</v>
      </c>
    </row>
    <row r="690" spans="1:23" x14ac:dyDescent="0.25">
      <c r="A690" t="s">
        <v>209</v>
      </c>
      <c r="B690" t="s">
        <v>210</v>
      </c>
      <c r="C690" t="s">
        <v>4</v>
      </c>
      <c r="D690">
        <v>2019</v>
      </c>
      <c r="E690">
        <v>11</v>
      </c>
      <c r="F690" t="s">
        <v>215</v>
      </c>
      <c r="G690" t="s">
        <v>287</v>
      </c>
      <c r="H690" t="s">
        <v>288</v>
      </c>
      <c r="I690" t="s">
        <v>222</v>
      </c>
      <c r="J690" t="s">
        <v>1732</v>
      </c>
      <c r="K690" t="s">
        <v>2236</v>
      </c>
      <c r="L690" t="s">
        <v>1965</v>
      </c>
      <c r="M690" t="s">
        <v>1966</v>
      </c>
      <c r="O690">
        <v>21309.37</v>
      </c>
      <c r="P690" t="s">
        <v>157</v>
      </c>
      <c r="R690" t="s">
        <v>1795</v>
      </c>
      <c r="W690" s="2">
        <v>43866.452377893518</v>
      </c>
    </row>
    <row r="691" spans="1:23" x14ac:dyDescent="0.25">
      <c r="A691" t="s">
        <v>209</v>
      </c>
      <c r="B691" t="s">
        <v>210</v>
      </c>
      <c r="C691" t="s">
        <v>4</v>
      </c>
      <c r="D691">
        <v>2019</v>
      </c>
      <c r="E691">
        <v>11</v>
      </c>
      <c r="F691" t="s">
        <v>215</v>
      </c>
      <c r="G691" t="s">
        <v>287</v>
      </c>
      <c r="H691" t="s">
        <v>288</v>
      </c>
      <c r="I691" t="s">
        <v>222</v>
      </c>
      <c r="J691" t="s">
        <v>2237</v>
      </c>
      <c r="K691" t="s">
        <v>2238</v>
      </c>
      <c r="L691" t="s">
        <v>1965</v>
      </c>
      <c r="M691" t="s">
        <v>1966</v>
      </c>
      <c r="O691">
        <v>18678.419999999998</v>
      </c>
      <c r="P691" t="s">
        <v>157</v>
      </c>
      <c r="R691" t="s">
        <v>1795</v>
      </c>
      <c r="W691" s="2">
        <v>43866.452377893518</v>
      </c>
    </row>
    <row r="692" spans="1:23" x14ac:dyDescent="0.25">
      <c r="A692" t="s">
        <v>209</v>
      </c>
      <c r="B692" t="s">
        <v>210</v>
      </c>
      <c r="C692" t="s">
        <v>4</v>
      </c>
      <c r="D692">
        <v>2019</v>
      </c>
      <c r="E692">
        <v>11</v>
      </c>
      <c r="F692" t="s">
        <v>215</v>
      </c>
      <c r="G692" t="s">
        <v>287</v>
      </c>
      <c r="H692" t="s">
        <v>288</v>
      </c>
      <c r="I692" t="s">
        <v>222</v>
      </c>
      <c r="J692" t="s">
        <v>2239</v>
      </c>
      <c r="K692" t="s">
        <v>2240</v>
      </c>
      <c r="L692" t="s">
        <v>1965</v>
      </c>
      <c r="M692" t="s">
        <v>1966</v>
      </c>
      <c r="O692">
        <v>37356.81</v>
      </c>
      <c r="P692" t="s">
        <v>157</v>
      </c>
      <c r="R692" t="s">
        <v>1795</v>
      </c>
      <c r="W692" s="2">
        <v>43866.452377893518</v>
      </c>
    </row>
    <row r="693" spans="1:23" x14ac:dyDescent="0.25">
      <c r="A693" t="s">
        <v>209</v>
      </c>
      <c r="B693" t="s">
        <v>210</v>
      </c>
      <c r="C693" t="s">
        <v>4</v>
      </c>
      <c r="D693">
        <v>2019</v>
      </c>
      <c r="E693">
        <v>11</v>
      </c>
      <c r="F693" t="s">
        <v>215</v>
      </c>
      <c r="G693" t="s">
        <v>287</v>
      </c>
      <c r="H693" t="s">
        <v>288</v>
      </c>
      <c r="I693" t="s">
        <v>222</v>
      </c>
      <c r="J693" t="s">
        <v>2241</v>
      </c>
      <c r="K693" t="s">
        <v>2242</v>
      </c>
      <c r="L693" t="s">
        <v>1965</v>
      </c>
      <c r="M693" t="s">
        <v>1966</v>
      </c>
      <c r="O693">
        <v>6065.1</v>
      </c>
      <c r="P693" t="s">
        <v>157</v>
      </c>
      <c r="R693" t="s">
        <v>1795</v>
      </c>
      <c r="W693" s="2">
        <v>43866.452377893518</v>
      </c>
    </row>
    <row r="694" spans="1:23" x14ac:dyDescent="0.25">
      <c r="A694" t="s">
        <v>209</v>
      </c>
      <c r="B694" t="s">
        <v>210</v>
      </c>
      <c r="C694" t="s">
        <v>4</v>
      </c>
      <c r="D694">
        <v>2019</v>
      </c>
      <c r="E694">
        <v>11</v>
      </c>
      <c r="F694" t="s">
        <v>215</v>
      </c>
      <c r="G694" t="s">
        <v>287</v>
      </c>
      <c r="H694" t="s">
        <v>288</v>
      </c>
      <c r="I694" t="s">
        <v>222</v>
      </c>
      <c r="J694" t="s">
        <v>2243</v>
      </c>
      <c r="K694" t="s">
        <v>2244</v>
      </c>
      <c r="L694" t="s">
        <v>1965</v>
      </c>
      <c r="M694" t="s">
        <v>1966</v>
      </c>
      <c r="O694">
        <v>12130.17</v>
      </c>
      <c r="P694" t="s">
        <v>157</v>
      </c>
      <c r="R694" t="s">
        <v>1795</v>
      </c>
      <c r="W694" s="2">
        <v>43866.452377893518</v>
      </c>
    </row>
    <row r="695" spans="1:23" x14ac:dyDescent="0.25">
      <c r="A695" t="s">
        <v>209</v>
      </c>
      <c r="B695" t="s">
        <v>210</v>
      </c>
      <c r="C695" t="s">
        <v>4</v>
      </c>
      <c r="D695">
        <v>2019</v>
      </c>
      <c r="E695">
        <v>11</v>
      </c>
      <c r="F695" t="s">
        <v>215</v>
      </c>
      <c r="G695" t="s">
        <v>284</v>
      </c>
      <c r="H695" t="s">
        <v>285</v>
      </c>
      <c r="I695" t="s">
        <v>222</v>
      </c>
      <c r="J695" t="s">
        <v>2245</v>
      </c>
      <c r="K695" t="s">
        <v>2246</v>
      </c>
      <c r="L695" t="s">
        <v>1965</v>
      </c>
      <c r="M695" t="s">
        <v>1966</v>
      </c>
      <c r="O695">
        <v>23510.21</v>
      </c>
      <c r="P695" t="s">
        <v>157</v>
      </c>
      <c r="R695" t="s">
        <v>1795</v>
      </c>
      <c r="W695" s="2">
        <v>43866.452377893518</v>
      </c>
    </row>
    <row r="696" spans="1:23" x14ac:dyDescent="0.25">
      <c r="A696" t="s">
        <v>209</v>
      </c>
      <c r="B696" t="s">
        <v>210</v>
      </c>
      <c r="C696" t="s">
        <v>4</v>
      </c>
      <c r="D696">
        <v>2019</v>
      </c>
      <c r="E696">
        <v>11</v>
      </c>
      <c r="F696" t="s">
        <v>215</v>
      </c>
      <c r="G696" t="s">
        <v>284</v>
      </c>
      <c r="H696" t="s">
        <v>285</v>
      </c>
      <c r="I696" t="s">
        <v>222</v>
      </c>
      <c r="J696" t="s">
        <v>2247</v>
      </c>
      <c r="K696" t="s">
        <v>2248</v>
      </c>
      <c r="L696" t="s">
        <v>1965</v>
      </c>
      <c r="M696" t="s">
        <v>1966</v>
      </c>
      <c r="O696">
        <v>5404.34</v>
      </c>
      <c r="P696" t="s">
        <v>157</v>
      </c>
      <c r="R696" t="s">
        <v>1795</v>
      </c>
      <c r="W696" s="2">
        <v>43866.452377893518</v>
      </c>
    </row>
    <row r="697" spans="1:23" x14ac:dyDescent="0.25">
      <c r="A697" t="s">
        <v>209</v>
      </c>
      <c r="B697" t="s">
        <v>210</v>
      </c>
      <c r="C697" t="s">
        <v>4</v>
      </c>
      <c r="D697">
        <v>2019</v>
      </c>
      <c r="E697">
        <v>11</v>
      </c>
      <c r="F697" t="s">
        <v>215</v>
      </c>
      <c r="G697" t="s">
        <v>295</v>
      </c>
      <c r="H697" t="s">
        <v>296</v>
      </c>
      <c r="I697" t="s">
        <v>222</v>
      </c>
      <c r="J697" t="s">
        <v>2249</v>
      </c>
      <c r="K697" t="s">
        <v>2250</v>
      </c>
      <c r="L697" t="s">
        <v>1965</v>
      </c>
      <c r="M697" t="s">
        <v>1966</v>
      </c>
      <c r="O697">
        <v>34458.6</v>
      </c>
      <c r="P697" t="s">
        <v>157</v>
      </c>
      <c r="R697" t="s">
        <v>1795</v>
      </c>
      <c r="W697" s="2">
        <v>43866.452377893518</v>
      </c>
    </row>
    <row r="698" spans="1:23" x14ac:dyDescent="0.25">
      <c r="A698" t="s">
        <v>209</v>
      </c>
      <c r="B698" t="s">
        <v>210</v>
      </c>
      <c r="C698" t="s">
        <v>4</v>
      </c>
      <c r="D698">
        <v>2019</v>
      </c>
      <c r="E698">
        <v>11</v>
      </c>
      <c r="F698" t="s">
        <v>215</v>
      </c>
      <c r="G698" t="s">
        <v>297</v>
      </c>
      <c r="H698" t="s">
        <v>298</v>
      </c>
      <c r="I698" t="s">
        <v>222</v>
      </c>
      <c r="J698" t="s">
        <v>2251</v>
      </c>
      <c r="K698" t="s">
        <v>2252</v>
      </c>
      <c r="L698" t="s">
        <v>1965</v>
      </c>
      <c r="M698" t="s">
        <v>1966</v>
      </c>
      <c r="O698">
        <v>22957.98</v>
      </c>
      <c r="P698" t="s">
        <v>157</v>
      </c>
      <c r="R698" t="s">
        <v>1795</v>
      </c>
      <c r="W698" s="2">
        <v>43866.452377893518</v>
      </c>
    </row>
    <row r="699" spans="1:23" x14ac:dyDescent="0.25">
      <c r="A699" t="s">
        <v>209</v>
      </c>
      <c r="B699" t="s">
        <v>210</v>
      </c>
      <c r="C699" t="s">
        <v>4</v>
      </c>
      <c r="D699">
        <v>2019</v>
      </c>
      <c r="E699">
        <v>11</v>
      </c>
      <c r="F699" t="s">
        <v>215</v>
      </c>
      <c r="G699" t="s">
        <v>297</v>
      </c>
      <c r="H699" t="s">
        <v>298</v>
      </c>
      <c r="I699" t="s">
        <v>222</v>
      </c>
      <c r="J699" t="s">
        <v>2253</v>
      </c>
      <c r="K699" t="s">
        <v>2254</v>
      </c>
      <c r="L699" t="s">
        <v>1965</v>
      </c>
      <c r="M699" t="s">
        <v>1966</v>
      </c>
      <c r="O699">
        <v>41932.36</v>
      </c>
      <c r="P699" t="s">
        <v>157</v>
      </c>
      <c r="R699" t="s">
        <v>1795</v>
      </c>
      <c r="W699" s="2">
        <v>43866.452377893518</v>
      </c>
    </row>
    <row r="700" spans="1:23" x14ac:dyDescent="0.25">
      <c r="A700" t="s">
        <v>209</v>
      </c>
      <c r="B700" t="s">
        <v>210</v>
      </c>
      <c r="C700" t="s">
        <v>4</v>
      </c>
      <c r="D700">
        <v>2019</v>
      </c>
      <c r="E700">
        <v>11</v>
      </c>
      <c r="F700" t="s">
        <v>215</v>
      </c>
      <c r="G700" t="s">
        <v>297</v>
      </c>
      <c r="H700" t="s">
        <v>298</v>
      </c>
      <c r="I700" t="s">
        <v>222</v>
      </c>
      <c r="J700" t="s">
        <v>2255</v>
      </c>
      <c r="K700" t="s">
        <v>2256</v>
      </c>
      <c r="L700" t="s">
        <v>1965</v>
      </c>
      <c r="M700" t="s">
        <v>1966</v>
      </c>
      <c r="O700">
        <v>3062.83</v>
      </c>
      <c r="P700" t="s">
        <v>157</v>
      </c>
      <c r="R700" t="s">
        <v>1795</v>
      </c>
      <c r="W700" s="2">
        <v>43866.452377893518</v>
      </c>
    </row>
    <row r="701" spans="1:23" x14ac:dyDescent="0.25">
      <c r="A701" t="s">
        <v>209</v>
      </c>
      <c r="B701" t="s">
        <v>210</v>
      </c>
      <c r="C701" t="s">
        <v>4</v>
      </c>
      <c r="D701">
        <v>2019</v>
      </c>
      <c r="E701">
        <v>11</v>
      </c>
      <c r="F701" t="s">
        <v>215</v>
      </c>
      <c r="G701" t="s">
        <v>297</v>
      </c>
      <c r="H701" t="s">
        <v>298</v>
      </c>
      <c r="I701" t="s">
        <v>222</v>
      </c>
      <c r="J701" t="s">
        <v>2257</v>
      </c>
      <c r="K701" t="s">
        <v>2258</v>
      </c>
      <c r="L701" t="s">
        <v>1965</v>
      </c>
      <c r="M701" t="s">
        <v>1966</v>
      </c>
      <c r="O701">
        <v>38399.71</v>
      </c>
      <c r="P701" t="s">
        <v>157</v>
      </c>
      <c r="R701" t="s">
        <v>1795</v>
      </c>
      <c r="W701" s="2">
        <v>43866.452377893518</v>
      </c>
    </row>
    <row r="702" spans="1:23" x14ac:dyDescent="0.25">
      <c r="A702" t="s">
        <v>209</v>
      </c>
      <c r="B702" t="s">
        <v>210</v>
      </c>
      <c r="C702" t="s">
        <v>4</v>
      </c>
      <c r="D702">
        <v>2019</v>
      </c>
      <c r="E702">
        <v>11</v>
      </c>
      <c r="F702" t="s">
        <v>215</v>
      </c>
      <c r="G702" t="s">
        <v>297</v>
      </c>
      <c r="H702" t="s">
        <v>298</v>
      </c>
      <c r="I702" t="s">
        <v>222</v>
      </c>
      <c r="J702" t="s">
        <v>2259</v>
      </c>
      <c r="K702" t="s">
        <v>2260</v>
      </c>
      <c r="L702" t="s">
        <v>1965</v>
      </c>
      <c r="M702" t="s">
        <v>1966</v>
      </c>
      <c r="O702">
        <v>-12917.3</v>
      </c>
      <c r="P702" t="s">
        <v>157</v>
      </c>
      <c r="R702" t="s">
        <v>1795</v>
      </c>
      <c r="W702" s="2">
        <v>43866.452377893518</v>
      </c>
    </row>
    <row r="703" spans="1:23" x14ac:dyDescent="0.25">
      <c r="A703" t="s">
        <v>209</v>
      </c>
      <c r="B703" t="s">
        <v>210</v>
      </c>
      <c r="C703" t="s">
        <v>4</v>
      </c>
      <c r="D703">
        <v>2019</v>
      </c>
      <c r="E703">
        <v>11</v>
      </c>
      <c r="F703" t="s">
        <v>215</v>
      </c>
      <c r="G703" t="s">
        <v>275</v>
      </c>
      <c r="H703" t="s">
        <v>276</v>
      </c>
      <c r="I703" t="s">
        <v>222</v>
      </c>
      <c r="J703" t="s">
        <v>1735</v>
      </c>
      <c r="K703" t="s">
        <v>2261</v>
      </c>
      <c r="L703" t="s">
        <v>1965</v>
      </c>
      <c r="M703" t="s">
        <v>1966</v>
      </c>
      <c r="O703">
        <v>62352.02</v>
      </c>
      <c r="P703" t="s">
        <v>157</v>
      </c>
      <c r="R703" t="s">
        <v>1795</v>
      </c>
      <c r="W703" s="2">
        <v>43866.452377893518</v>
      </c>
    </row>
    <row r="704" spans="1:23" x14ac:dyDescent="0.25">
      <c r="A704" t="s">
        <v>209</v>
      </c>
      <c r="B704" t="s">
        <v>210</v>
      </c>
      <c r="C704" t="s">
        <v>4</v>
      </c>
      <c r="D704">
        <v>2019</v>
      </c>
      <c r="E704">
        <v>11</v>
      </c>
      <c r="F704" t="s">
        <v>215</v>
      </c>
      <c r="G704" t="s">
        <v>275</v>
      </c>
      <c r="H704" t="s">
        <v>276</v>
      </c>
      <c r="I704" t="s">
        <v>222</v>
      </c>
      <c r="J704" t="s">
        <v>2262</v>
      </c>
      <c r="K704" t="s">
        <v>2263</v>
      </c>
      <c r="L704" t="s">
        <v>1965</v>
      </c>
      <c r="M704" t="s">
        <v>1966</v>
      </c>
      <c r="O704">
        <v>5284.07</v>
      </c>
      <c r="P704" t="s">
        <v>157</v>
      </c>
      <c r="R704" t="s">
        <v>1795</v>
      </c>
      <c r="W704" s="2">
        <v>43866.452377893518</v>
      </c>
    </row>
    <row r="705" spans="1:23" x14ac:dyDescent="0.25">
      <c r="A705" t="s">
        <v>209</v>
      </c>
      <c r="B705" t="s">
        <v>210</v>
      </c>
      <c r="C705" t="s">
        <v>4</v>
      </c>
      <c r="D705">
        <v>2019</v>
      </c>
      <c r="E705">
        <v>11</v>
      </c>
      <c r="F705" t="s">
        <v>215</v>
      </c>
      <c r="G705" t="s">
        <v>275</v>
      </c>
      <c r="H705" t="s">
        <v>276</v>
      </c>
      <c r="I705" t="s">
        <v>222</v>
      </c>
      <c r="J705" t="s">
        <v>2264</v>
      </c>
      <c r="K705" t="s">
        <v>2265</v>
      </c>
      <c r="L705" t="s">
        <v>1965</v>
      </c>
      <c r="M705" t="s">
        <v>1966</v>
      </c>
      <c r="O705">
        <v>12439.62</v>
      </c>
      <c r="P705" t="s">
        <v>157</v>
      </c>
      <c r="R705" t="s">
        <v>1795</v>
      </c>
      <c r="W705" s="2">
        <v>43866.452377893518</v>
      </c>
    </row>
    <row r="706" spans="1:23" x14ac:dyDescent="0.25">
      <c r="A706" t="s">
        <v>209</v>
      </c>
      <c r="B706" t="s">
        <v>210</v>
      </c>
      <c r="C706" t="s">
        <v>4</v>
      </c>
      <c r="D706">
        <v>2019</v>
      </c>
      <c r="E706">
        <v>11</v>
      </c>
      <c r="F706" t="s">
        <v>215</v>
      </c>
      <c r="G706" t="s">
        <v>275</v>
      </c>
      <c r="H706" t="s">
        <v>276</v>
      </c>
      <c r="I706" t="s">
        <v>222</v>
      </c>
      <c r="J706" t="s">
        <v>2266</v>
      </c>
      <c r="K706" t="s">
        <v>2267</v>
      </c>
      <c r="L706" t="s">
        <v>1965</v>
      </c>
      <c r="M706" t="s">
        <v>1966</v>
      </c>
      <c r="O706">
        <v>491.16</v>
      </c>
      <c r="P706" t="s">
        <v>157</v>
      </c>
      <c r="R706" t="s">
        <v>1795</v>
      </c>
      <c r="W706" s="2">
        <v>43866.452377893518</v>
      </c>
    </row>
    <row r="707" spans="1:23" x14ac:dyDescent="0.25">
      <c r="A707" t="s">
        <v>209</v>
      </c>
      <c r="B707" t="s">
        <v>210</v>
      </c>
      <c r="C707" t="s">
        <v>4</v>
      </c>
      <c r="D707">
        <v>2019</v>
      </c>
      <c r="E707">
        <v>11</v>
      </c>
      <c r="F707" t="s">
        <v>215</v>
      </c>
      <c r="G707" t="s">
        <v>275</v>
      </c>
      <c r="H707" t="s">
        <v>276</v>
      </c>
      <c r="I707" t="s">
        <v>222</v>
      </c>
      <c r="J707" t="s">
        <v>2268</v>
      </c>
      <c r="K707" t="s">
        <v>2269</v>
      </c>
      <c r="L707" t="s">
        <v>1965</v>
      </c>
      <c r="M707" t="s">
        <v>1966</v>
      </c>
      <c r="O707">
        <v>40572.949999999997</v>
      </c>
      <c r="P707" t="s">
        <v>157</v>
      </c>
      <c r="R707" t="s">
        <v>1795</v>
      </c>
      <c r="W707" s="2">
        <v>43866.452377893518</v>
      </c>
    </row>
    <row r="708" spans="1:23" x14ac:dyDescent="0.25">
      <c r="A708" t="s">
        <v>209</v>
      </c>
      <c r="B708" t="s">
        <v>210</v>
      </c>
      <c r="C708" t="s">
        <v>4</v>
      </c>
      <c r="D708">
        <v>2019</v>
      </c>
      <c r="E708">
        <v>11</v>
      </c>
      <c r="F708" t="s">
        <v>215</v>
      </c>
      <c r="G708" t="s">
        <v>275</v>
      </c>
      <c r="H708" t="s">
        <v>276</v>
      </c>
      <c r="I708" t="s">
        <v>222</v>
      </c>
      <c r="J708" t="s">
        <v>2270</v>
      </c>
      <c r="K708" t="s">
        <v>2271</v>
      </c>
      <c r="L708" t="s">
        <v>1965</v>
      </c>
      <c r="M708" t="s">
        <v>1966</v>
      </c>
      <c r="O708">
        <v>16631.7</v>
      </c>
      <c r="P708" t="s">
        <v>157</v>
      </c>
      <c r="R708" t="s">
        <v>1795</v>
      </c>
      <c r="W708" s="2">
        <v>43866.452377893518</v>
      </c>
    </row>
    <row r="709" spans="1:23" x14ac:dyDescent="0.25">
      <c r="A709" t="s">
        <v>209</v>
      </c>
      <c r="B709" t="s">
        <v>210</v>
      </c>
      <c r="C709" t="s">
        <v>4</v>
      </c>
      <c r="D709">
        <v>2019</v>
      </c>
      <c r="E709">
        <v>11</v>
      </c>
      <c r="F709" t="s">
        <v>215</v>
      </c>
      <c r="G709" t="s">
        <v>275</v>
      </c>
      <c r="H709" t="s">
        <v>276</v>
      </c>
      <c r="I709" t="s">
        <v>222</v>
      </c>
      <c r="J709" t="s">
        <v>2272</v>
      </c>
      <c r="K709" t="s">
        <v>2273</v>
      </c>
      <c r="L709" t="s">
        <v>1965</v>
      </c>
      <c r="M709" t="s">
        <v>1966</v>
      </c>
      <c r="O709">
        <v>36684.58</v>
      </c>
      <c r="P709" t="s">
        <v>157</v>
      </c>
      <c r="R709" t="s">
        <v>1795</v>
      </c>
      <c r="W709" s="2">
        <v>43866.452377893518</v>
      </c>
    </row>
    <row r="710" spans="1:23" x14ac:dyDescent="0.25">
      <c r="A710" t="s">
        <v>209</v>
      </c>
      <c r="B710" t="s">
        <v>210</v>
      </c>
      <c r="C710" t="s">
        <v>4</v>
      </c>
      <c r="D710">
        <v>2019</v>
      </c>
      <c r="E710">
        <v>11</v>
      </c>
      <c r="F710" t="s">
        <v>215</v>
      </c>
      <c r="G710" t="s">
        <v>275</v>
      </c>
      <c r="H710" t="s">
        <v>276</v>
      </c>
      <c r="I710" t="s">
        <v>222</v>
      </c>
      <c r="J710" t="s">
        <v>2274</v>
      </c>
      <c r="K710" t="s">
        <v>2275</v>
      </c>
      <c r="L710" t="s">
        <v>1965</v>
      </c>
      <c r="M710" t="s">
        <v>1966</v>
      </c>
      <c r="O710">
        <v>30748.39</v>
      </c>
      <c r="P710" t="s">
        <v>157</v>
      </c>
      <c r="R710" t="s">
        <v>1795</v>
      </c>
      <c r="W710" s="2">
        <v>43866.452377893518</v>
      </c>
    </row>
    <row r="711" spans="1:23" x14ac:dyDescent="0.25">
      <c r="A711" t="s">
        <v>209</v>
      </c>
      <c r="B711" t="s">
        <v>210</v>
      </c>
      <c r="C711" t="s">
        <v>4</v>
      </c>
      <c r="D711">
        <v>2019</v>
      </c>
      <c r="E711">
        <v>11</v>
      </c>
      <c r="F711" t="s">
        <v>215</v>
      </c>
      <c r="G711" t="s">
        <v>275</v>
      </c>
      <c r="H711" t="s">
        <v>276</v>
      </c>
      <c r="I711" t="s">
        <v>222</v>
      </c>
      <c r="J711" t="s">
        <v>1740</v>
      </c>
      <c r="K711" t="s">
        <v>2276</v>
      </c>
      <c r="L711" t="s">
        <v>1965</v>
      </c>
      <c r="M711" t="s">
        <v>1966</v>
      </c>
      <c r="O711">
        <v>9409.14</v>
      </c>
      <c r="P711" t="s">
        <v>157</v>
      </c>
      <c r="R711" t="s">
        <v>1795</v>
      </c>
      <c r="W711" s="2">
        <v>43866.452377893518</v>
      </c>
    </row>
    <row r="712" spans="1:23" x14ac:dyDescent="0.25">
      <c r="A712" t="s">
        <v>209</v>
      </c>
      <c r="B712" t="s">
        <v>210</v>
      </c>
      <c r="C712" t="s">
        <v>4</v>
      </c>
      <c r="D712">
        <v>2019</v>
      </c>
      <c r="E712">
        <v>11</v>
      </c>
      <c r="F712" t="s">
        <v>215</v>
      </c>
      <c r="G712" t="s">
        <v>275</v>
      </c>
      <c r="H712" t="s">
        <v>276</v>
      </c>
      <c r="I712" t="s">
        <v>222</v>
      </c>
      <c r="J712" t="s">
        <v>2277</v>
      </c>
      <c r="K712" t="s">
        <v>1979</v>
      </c>
      <c r="L712" t="s">
        <v>1965</v>
      </c>
      <c r="M712" t="s">
        <v>1966</v>
      </c>
      <c r="O712">
        <v>129186.28</v>
      </c>
      <c r="P712" t="s">
        <v>157</v>
      </c>
      <c r="R712" t="s">
        <v>1795</v>
      </c>
      <c r="W712" s="2">
        <v>43866.452377893518</v>
      </c>
    </row>
    <row r="713" spans="1:23" x14ac:dyDescent="0.25">
      <c r="A713" t="s">
        <v>209</v>
      </c>
      <c r="B713" t="s">
        <v>210</v>
      </c>
      <c r="C713" t="s">
        <v>4</v>
      </c>
      <c r="D713">
        <v>2019</v>
      </c>
      <c r="E713">
        <v>11</v>
      </c>
      <c r="F713" t="s">
        <v>215</v>
      </c>
      <c r="G713" t="s">
        <v>275</v>
      </c>
      <c r="H713" t="s">
        <v>276</v>
      </c>
      <c r="I713" t="s">
        <v>222</v>
      </c>
      <c r="J713" t="s">
        <v>2278</v>
      </c>
      <c r="K713" t="s">
        <v>2279</v>
      </c>
      <c r="L713" t="s">
        <v>1965</v>
      </c>
      <c r="M713" t="s">
        <v>1966</v>
      </c>
      <c r="O713">
        <v>22218.29</v>
      </c>
      <c r="P713" t="s">
        <v>157</v>
      </c>
      <c r="R713" t="s">
        <v>1795</v>
      </c>
      <c r="W713" s="2">
        <v>43866.452377893518</v>
      </c>
    </row>
    <row r="714" spans="1:23" x14ac:dyDescent="0.25">
      <c r="A714" t="s">
        <v>209</v>
      </c>
      <c r="B714" t="s">
        <v>210</v>
      </c>
      <c r="C714" t="s">
        <v>4</v>
      </c>
      <c r="D714">
        <v>2019</v>
      </c>
      <c r="E714">
        <v>11</v>
      </c>
      <c r="F714" t="s">
        <v>215</v>
      </c>
      <c r="G714" t="s">
        <v>275</v>
      </c>
      <c r="H714" t="s">
        <v>276</v>
      </c>
      <c r="I714" t="s">
        <v>222</v>
      </c>
      <c r="J714" t="s">
        <v>2280</v>
      </c>
      <c r="K714" t="s">
        <v>2281</v>
      </c>
      <c r="L714" t="s">
        <v>1965</v>
      </c>
      <c r="M714" t="s">
        <v>1966</v>
      </c>
      <c r="O714">
        <v>75102.61</v>
      </c>
      <c r="P714" t="s">
        <v>157</v>
      </c>
      <c r="R714" t="s">
        <v>1795</v>
      </c>
      <c r="W714" s="2">
        <v>43866.452377893518</v>
      </c>
    </row>
    <row r="715" spans="1:23" x14ac:dyDescent="0.25">
      <c r="A715" t="s">
        <v>209</v>
      </c>
      <c r="B715" t="s">
        <v>210</v>
      </c>
      <c r="C715" t="s">
        <v>4</v>
      </c>
      <c r="D715">
        <v>2019</v>
      </c>
      <c r="E715">
        <v>11</v>
      </c>
      <c r="F715" t="s">
        <v>215</v>
      </c>
      <c r="G715" t="s">
        <v>275</v>
      </c>
      <c r="H715" t="s">
        <v>276</v>
      </c>
      <c r="I715" t="s">
        <v>222</v>
      </c>
      <c r="J715" t="s">
        <v>2282</v>
      </c>
      <c r="K715" t="s">
        <v>2283</v>
      </c>
      <c r="L715" t="s">
        <v>1965</v>
      </c>
      <c r="M715" t="s">
        <v>1966</v>
      </c>
      <c r="O715">
        <v>2161.54</v>
      </c>
      <c r="P715" t="s">
        <v>157</v>
      </c>
      <c r="R715" t="s">
        <v>1795</v>
      </c>
      <c r="W715" s="2">
        <v>43866.452377893518</v>
      </c>
    </row>
    <row r="716" spans="1:23" x14ac:dyDescent="0.25">
      <c r="A716" t="s">
        <v>209</v>
      </c>
      <c r="B716" t="s">
        <v>210</v>
      </c>
      <c r="C716" t="s">
        <v>4</v>
      </c>
      <c r="D716">
        <v>2019</v>
      </c>
      <c r="E716">
        <v>11</v>
      </c>
      <c r="F716" t="s">
        <v>215</v>
      </c>
      <c r="G716" t="s">
        <v>275</v>
      </c>
      <c r="H716" t="s">
        <v>276</v>
      </c>
      <c r="I716" t="s">
        <v>222</v>
      </c>
      <c r="J716" t="s">
        <v>2284</v>
      </c>
      <c r="K716" t="s">
        <v>2285</v>
      </c>
      <c r="L716" t="s">
        <v>1965</v>
      </c>
      <c r="M716" t="s">
        <v>1966</v>
      </c>
      <c r="O716">
        <v>20846.13</v>
      </c>
      <c r="P716" t="s">
        <v>157</v>
      </c>
      <c r="R716" t="s">
        <v>1795</v>
      </c>
      <c r="W716" s="2">
        <v>43866.452377893518</v>
      </c>
    </row>
    <row r="717" spans="1:23" x14ac:dyDescent="0.25">
      <c r="A717" t="s">
        <v>209</v>
      </c>
      <c r="B717" t="s">
        <v>210</v>
      </c>
      <c r="C717" t="s">
        <v>4</v>
      </c>
      <c r="D717">
        <v>2019</v>
      </c>
      <c r="E717">
        <v>11</v>
      </c>
      <c r="F717" t="s">
        <v>215</v>
      </c>
      <c r="G717" t="s">
        <v>275</v>
      </c>
      <c r="H717" t="s">
        <v>276</v>
      </c>
      <c r="I717" t="s">
        <v>222</v>
      </c>
      <c r="J717" t="s">
        <v>2286</v>
      </c>
      <c r="K717" t="s">
        <v>2287</v>
      </c>
      <c r="L717" t="s">
        <v>1965</v>
      </c>
      <c r="M717" t="s">
        <v>1966</v>
      </c>
      <c r="O717">
        <v>75791.92</v>
      </c>
      <c r="P717" t="s">
        <v>157</v>
      </c>
      <c r="R717" t="s">
        <v>1795</v>
      </c>
      <c r="W717" s="2">
        <v>43866.452377893518</v>
      </c>
    </row>
    <row r="718" spans="1:23" x14ac:dyDescent="0.25">
      <c r="A718" t="s">
        <v>209</v>
      </c>
      <c r="B718" t="s">
        <v>210</v>
      </c>
      <c r="C718" t="s">
        <v>4</v>
      </c>
      <c r="D718">
        <v>2019</v>
      </c>
      <c r="E718">
        <v>11</v>
      </c>
      <c r="F718" t="s">
        <v>215</v>
      </c>
      <c r="G718" t="s">
        <v>275</v>
      </c>
      <c r="H718" t="s">
        <v>276</v>
      </c>
      <c r="I718" t="s">
        <v>222</v>
      </c>
      <c r="J718" t="s">
        <v>2288</v>
      </c>
      <c r="K718" t="s">
        <v>2289</v>
      </c>
      <c r="L718" t="s">
        <v>1965</v>
      </c>
      <c r="M718" t="s">
        <v>1966</v>
      </c>
      <c r="O718">
        <v>1982.95</v>
      </c>
      <c r="P718" t="s">
        <v>157</v>
      </c>
      <c r="R718" t="s">
        <v>1795</v>
      </c>
      <c r="W718" s="2">
        <v>43866.452377893518</v>
      </c>
    </row>
    <row r="719" spans="1:23" x14ac:dyDescent="0.25">
      <c r="A719" t="s">
        <v>209</v>
      </c>
      <c r="B719" t="s">
        <v>210</v>
      </c>
      <c r="C719" t="s">
        <v>4</v>
      </c>
      <c r="D719">
        <v>2019</v>
      </c>
      <c r="E719">
        <v>11</v>
      </c>
      <c r="F719" t="s">
        <v>215</v>
      </c>
      <c r="G719" t="s">
        <v>275</v>
      </c>
      <c r="H719" t="s">
        <v>276</v>
      </c>
      <c r="I719" t="s">
        <v>222</v>
      </c>
      <c r="J719" t="s">
        <v>2290</v>
      </c>
      <c r="K719" t="s">
        <v>2291</v>
      </c>
      <c r="L719" t="s">
        <v>1965</v>
      </c>
      <c r="M719" t="s">
        <v>1966</v>
      </c>
      <c r="O719">
        <v>6113.87</v>
      </c>
      <c r="P719" t="s">
        <v>157</v>
      </c>
      <c r="R719" t="s">
        <v>1795</v>
      </c>
      <c r="W719" s="2">
        <v>43866.452377893518</v>
      </c>
    </row>
    <row r="720" spans="1:23" x14ac:dyDescent="0.25">
      <c r="A720" t="s">
        <v>209</v>
      </c>
      <c r="B720" t="s">
        <v>210</v>
      </c>
      <c r="C720" t="s">
        <v>4</v>
      </c>
      <c r="D720">
        <v>2019</v>
      </c>
      <c r="E720">
        <v>11</v>
      </c>
      <c r="F720" t="s">
        <v>215</v>
      </c>
      <c r="G720" t="s">
        <v>275</v>
      </c>
      <c r="H720" t="s">
        <v>276</v>
      </c>
      <c r="I720" t="s">
        <v>222</v>
      </c>
      <c r="J720" t="s">
        <v>2292</v>
      </c>
      <c r="K720" t="s">
        <v>2293</v>
      </c>
      <c r="L720" t="s">
        <v>1965</v>
      </c>
      <c r="M720" t="s">
        <v>1966</v>
      </c>
      <c r="O720">
        <v>234.61</v>
      </c>
      <c r="P720" t="s">
        <v>157</v>
      </c>
      <c r="R720" t="s">
        <v>1795</v>
      </c>
      <c r="W720" s="2">
        <v>43866.452377893518</v>
      </c>
    </row>
    <row r="721" spans="1:23" x14ac:dyDescent="0.25">
      <c r="A721" t="s">
        <v>209</v>
      </c>
      <c r="B721" t="s">
        <v>210</v>
      </c>
      <c r="C721" t="s">
        <v>4</v>
      </c>
      <c r="D721">
        <v>2019</v>
      </c>
      <c r="E721">
        <v>11</v>
      </c>
      <c r="F721" t="s">
        <v>215</v>
      </c>
      <c r="G721" t="s">
        <v>275</v>
      </c>
      <c r="H721" t="s">
        <v>276</v>
      </c>
      <c r="I721" t="s">
        <v>222</v>
      </c>
      <c r="J721" t="s">
        <v>2294</v>
      </c>
      <c r="K721" t="s">
        <v>2295</v>
      </c>
      <c r="L721" t="s">
        <v>1965</v>
      </c>
      <c r="M721" t="s">
        <v>1966</v>
      </c>
      <c r="O721">
        <v>-233.92</v>
      </c>
      <c r="P721" t="s">
        <v>157</v>
      </c>
      <c r="R721" t="s">
        <v>1795</v>
      </c>
      <c r="W721" s="2">
        <v>43866.452377893518</v>
      </c>
    </row>
    <row r="722" spans="1:23" x14ac:dyDescent="0.25">
      <c r="A722" t="s">
        <v>209</v>
      </c>
      <c r="B722" t="s">
        <v>210</v>
      </c>
      <c r="C722" t="s">
        <v>4</v>
      </c>
      <c r="D722">
        <v>2019</v>
      </c>
      <c r="E722">
        <v>11</v>
      </c>
      <c r="F722" t="s">
        <v>215</v>
      </c>
      <c r="G722" t="s">
        <v>275</v>
      </c>
      <c r="H722" t="s">
        <v>276</v>
      </c>
      <c r="I722" t="s">
        <v>222</v>
      </c>
      <c r="J722" t="s">
        <v>2296</v>
      </c>
      <c r="K722" t="s">
        <v>2297</v>
      </c>
      <c r="L722" t="s">
        <v>1965</v>
      </c>
      <c r="M722" t="s">
        <v>1966</v>
      </c>
      <c r="O722">
        <v>565.39</v>
      </c>
      <c r="P722" t="s">
        <v>157</v>
      </c>
      <c r="R722" t="s">
        <v>1795</v>
      </c>
      <c r="W722" s="2">
        <v>43866.452377893518</v>
      </c>
    </row>
    <row r="723" spans="1:23" x14ac:dyDescent="0.25">
      <c r="A723" t="s">
        <v>209</v>
      </c>
      <c r="B723" t="s">
        <v>210</v>
      </c>
      <c r="C723" t="s">
        <v>4</v>
      </c>
      <c r="D723">
        <v>2019</v>
      </c>
      <c r="E723">
        <v>11</v>
      </c>
      <c r="F723" t="s">
        <v>215</v>
      </c>
      <c r="G723" t="s">
        <v>275</v>
      </c>
      <c r="H723" t="s">
        <v>276</v>
      </c>
      <c r="I723" t="s">
        <v>222</v>
      </c>
      <c r="J723" t="s">
        <v>1743</v>
      </c>
      <c r="K723" t="s">
        <v>2298</v>
      </c>
      <c r="L723" t="s">
        <v>1965</v>
      </c>
      <c r="M723" t="s">
        <v>1966</v>
      </c>
      <c r="O723">
        <v>-5208.13</v>
      </c>
      <c r="P723" t="s">
        <v>157</v>
      </c>
      <c r="R723" t="s">
        <v>1795</v>
      </c>
      <c r="W723" s="2">
        <v>43866.452377893518</v>
      </c>
    </row>
    <row r="724" spans="1:23" x14ac:dyDescent="0.25">
      <c r="A724" t="s">
        <v>209</v>
      </c>
      <c r="B724" t="s">
        <v>210</v>
      </c>
      <c r="C724" t="s">
        <v>4</v>
      </c>
      <c r="D724">
        <v>2019</v>
      </c>
      <c r="E724">
        <v>11</v>
      </c>
      <c r="F724" t="s">
        <v>215</v>
      </c>
      <c r="G724" t="s">
        <v>275</v>
      </c>
      <c r="H724" t="s">
        <v>276</v>
      </c>
      <c r="I724" t="s">
        <v>222</v>
      </c>
      <c r="J724" t="s">
        <v>2299</v>
      </c>
      <c r="K724" t="s">
        <v>2300</v>
      </c>
      <c r="L724" t="s">
        <v>1965</v>
      </c>
      <c r="M724" t="s">
        <v>1966</v>
      </c>
      <c r="O724">
        <v>-119.92</v>
      </c>
      <c r="P724" t="s">
        <v>157</v>
      </c>
      <c r="R724" t="s">
        <v>1795</v>
      </c>
      <c r="W724" s="2">
        <v>43866.452377893518</v>
      </c>
    </row>
    <row r="725" spans="1:23" x14ac:dyDescent="0.25">
      <c r="A725" t="s">
        <v>209</v>
      </c>
      <c r="B725" t="s">
        <v>210</v>
      </c>
      <c r="C725" t="s">
        <v>4</v>
      </c>
      <c r="D725">
        <v>2019</v>
      </c>
      <c r="E725">
        <v>11</v>
      </c>
      <c r="F725" t="s">
        <v>215</v>
      </c>
      <c r="G725" t="s">
        <v>275</v>
      </c>
      <c r="H725" t="s">
        <v>276</v>
      </c>
      <c r="I725" t="s">
        <v>222</v>
      </c>
      <c r="J725" t="s">
        <v>2012</v>
      </c>
      <c r="K725" t="s">
        <v>2301</v>
      </c>
      <c r="L725" t="s">
        <v>1965</v>
      </c>
      <c r="M725" t="s">
        <v>1966</v>
      </c>
      <c r="O725">
        <v>6374.89</v>
      </c>
      <c r="P725" t="s">
        <v>157</v>
      </c>
      <c r="R725" t="s">
        <v>1795</v>
      </c>
      <c r="W725" s="2">
        <v>43866.452377893518</v>
      </c>
    </row>
    <row r="726" spans="1:23" x14ac:dyDescent="0.25">
      <c r="A726" t="s">
        <v>209</v>
      </c>
      <c r="B726" t="s">
        <v>210</v>
      </c>
      <c r="C726" t="s">
        <v>4</v>
      </c>
      <c r="D726">
        <v>2019</v>
      </c>
      <c r="E726">
        <v>11</v>
      </c>
      <c r="F726" t="s">
        <v>215</v>
      </c>
      <c r="G726" t="s">
        <v>275</v>
      </c>
      <c r="H726" t="s">
        <v>276</v>
      </c>
      <c r="I726" t="s">
        <v>222</v>
      </c>
      <c r="J726" t="s">
        <v>2302</v>
      </c>
      <c r="K726" t="s">
        <v>2303</v>
      </c>
      <c r="L726" t="s">
        <v>1965</v>
      </c>
      <c r="M726" t="s">
        <v>1966</v>
      </c>
      <c r="O726">
        <v>-9121.24</v>
      </c>
      <c r="P726" t="s">
        <v>157</v>
      </c>
      <c r="R726" t="s">
        <v>1795</v>
      </c>
      <c r="W726" s="2">
        <v>43866.452377893518</v>
      </c>
    </row>
    <row r="727" spans="1:23" x14ac:dyDescent="0.25">
      <c r="A727" t="s">
        <v>209</v>
      </c>
      <c r="B727" t="s">
        <v>210</v>
      </c>
      <c r="C727" t="s">
        <v>4</v>
      </c>
      <c r="D727">
        <v>2019</v>
      </c>
      <c r="E727">
        <v>11</v>
      </c>
      <c r="F727" t="s">
        <v>215</v>
      </c>
      <c r="G727" t="s">
        <v>330</v>
      </c>
      <c r="H727" t="s">
        <v>331</v>
      </c>
      <c r="I727" t="s">
        <v>222</v>
      </c>
      <c r="J727" t="s">
        <v>2304</v>
      </c>
      <c r="K727" t="s">
        <v>2305</v>
      </c>
      <c r="L727" t="s">
        <v>1965</v>
      </c>
      <c r="M727" t="s">
        <v>1966</v>
      </c>
      <c r="O727">
        <v>109405.66</v>
      </c>
      <c r="P727" t="s">
        <v>157</v>
      </c>
      <c r="R727" t="s">
        <v>1795</v>
      </c>
      <c r="W727" s="2">
        <v>43866.452377893518</v>
      </c>
    </row>
    <row r="728" spans="1:23" x14ac:dyDescent="0.25">
      <c r="A728" t="s">
        <v>209</v>
      </c>
      <c r="B728" t="s">
        <v>210</v>
      </c>
      <c r="C728" t="s">
        <v>4</v>
      </c>
      <c r="D728">
        <v>2019</v>
      </c>
      <c r="E728">
        <v>11</v>
      </c>
      <c r="F728" t="s">
        <v>215</v>
      </c>
      <c r="G728" t="s">
        <v>388</v>
      </c>
      <c r="H728" t="s">
        <v>389</v>
      </c>
      <c r="I728" t="s">
        <v>222</v>
      </c>
      <c r="J728" t="s">
        <v>2306</v>
      </c>
      <c r="K728" t="s">
        <v>2307</v>
      </c>
      <c r="L728" t="s">
        <v>1965</v>
      </c>
      <c r="M728" t="s">
        <v>1966</v>
      </c>
      <c r="O728">
        <v>-9778.06</v>
      </c>
      <c r="P728" t="s">
        <v>157</v>
      </c>
      <c r="R728" t="s">
        <v>1795</v>
      </c>
      <c r="W728" s="2">
        <v>43866.452377893518</v>
      </c>
    </row>
    <row r="729" spans="1:23" x14ac:dyDescent="0.25">
      <c r="A729" t="s">
        <v>209</v>
      </c>
      <c r="B729" t="s">
        <v>210</v>
      </c>
      <c r="C729" t="s">
        <v>4</v>
      </c>
      <c r="D729">
        <v>2019</v>
      </c>
      <c r="E729">
        <v>11</v>
      </c>
      <c r="F729" t="s">
        <v>215</v>
      </c>
      <c r="G729" t="s">
        <v>397</v>
      </c>
      <c r="H729" t="s">
        <v>398</v>
      </c>
      <c r="I729" t="s">
        <v>222</v>
      </c>
      <c r="J729" t="s">
        <v>2308</v>
      </c>
      <c r="K729" t="s">
        <v>2309</v>
      </c>
      <c r="L729" t="s">
        <v>1965</v>
      </c>
      <c r="M729" t="s">
        <v>1966</v>
      </c>
      <c r="O729">
        <v>29078.9</v>
      </c>
      <c r="P729" t="s">
        <v>157</v>
      </c>
      <c r="R729" t="s">
        <v>1795</v>
      </c>
      <c r="W729" s="2">
        <v>43866.452377893518</v>
      </c>
    </row>
    <row r="730" spans="1:23" x14ac:dyDescent="0.25">
      <c r="A730" t="s">
        <v>209</v>
      </c>
      <c r="B730" t="s">
        <v>210</v>
      </c>
      <c r="C730" t="s">
        <v>4</v>
      </c>
      <c r="D730">
        <v>2019</v>
      </c>
      <c r="E730">
        <v>11</v>
      </c>
      <c r="F730" t="s">
        <v>215</v>
      </c>
      <c r="G730" t="s">
        <v>223</v>
      </c>
      <c r="H730" t="s">
        <v>248</v>
      </c>
      <c r="I730" t="s">
        <v>222</v>
      </c>
      <c r="L730" t="s">
        <v>1965</v>
      </c>
      <c r="M730" t="s">
        <v>1966</v>
      </c>
      <c r="O730">
        <v>-8320804.7400000002</v>
      </c>
      <c r="P730" t="s">
        <v>157</v>
      </c>
      <c r="R730" t="s">
        <v>1795</v>
      </c>
      <c r="W730" s="2">
        <v>43866.452377893518</v>
      </c>
    </row>
    <row r="731" spans="1:23" x14ac:dyDescent="0.25">
      <c r="A731" t="s">
        <v>209</v>
      </c>
      <c r="B731" t="s">
        <v>210</v>
      </c>
      <c r="C731" t="s">
        <v>4</v>
      </c>
      <c r="D731">
        <v>2019</v>
      </c>
      <c r="E731">
        <v>11</v>
      </c>
      <c r="F731" t="s">
        <v>215</v>
      </c>
      <c r="G731" t="s">
        <v>252</v>
      </c>
      <c r="H731" t="s">
        <v>259</v>
      </c>
      <c r="I731" t="s">
        <v>222</v>
      </c>
      <c r="L731" t="s">
        <v>1965</v>
      </c>
      <c r="M731" t="s">
        <v>1966</v>
      </c>
      <c r="O731">
        <v>38115</v>
      </c>
      <c r="P731" t="s">
        <v>157</v>
      </c>
      <c r="R731" t="s">
        <v>1795</v>
      </c>
      <c r="W731" s="2">
        <v>43866.452377893518</v>
      </c>
    </row>
    <row r="732" spans="1:23" x14ac:dyDescent="0.25">
      <c r="A732" t="s">
        <v>209</v>
      </c>
      <c r="B732" t="s">
        <v>210</v>
      </c>
      <c r="C732" t="s">
        <v>4</v>
      </c>
      <c r="D732">
        <v>2019</v>
      </c>
      <c r="E732">
        <v>11</v>
      </c>
      <c r="F732" t="s">
        <v>215</v>
      </c>
      <c r="G732" t="s">
        <v>249</v>
      </c>
      <c r="H732" t="s">
        <v>260</v>
      </c>
      <c r="I732" t="s">
        <v>222</v>
      </c>
      <c r="L732" t="s">
        <v>1965</v>
      </c>
      <c r="M732" t="s">
        <v>1966</v>
      </c>
      <c r="O732">
        <v>-8282689.7400000002</v>
      </c>
      <c r="P732" t="s">
        <v>157</v>
      </c>
      <c r="R732" t="s">
        <v>1795</v>
      </c>
      <c r="W732" s="2">
        <v>43866.452377893518</v>
      </c>
    </row>
    <row r="733" spans="1:23" x14ac:dyDescent="0.25">
      <c r="A733" t="s">
        <v>209</v>
      </c>
      <c r="B733" t="s">
        <v>210</v>
      </c>
      <c r="C733" t="s">
        <v>4</v>
      </c>
      <c r="D733">
        <v>2019</v>
      </c>
      <c r="E733">
        <v>11</v>
      </c>
      <c r="F733" t="s">
        <v>215</v>
      </c>
      <c r="G733" t="s">
        <v>261</v>
      </c>
      <c r="H733" t="s">
        <v>266</v>
      </c>
      <c r="I733" t="s">
        <v>222</v>
      </c>
      <c r="L733" t="s">
        <v>1965</v>
      </c>
      <c r="M733" t="s">
        <v>1966</v>
      </c>
      <c r="O733">
        <v>-8282689.7400000002</v>
      </c>
      <c r="P733" t="s">
        <v>157</v>
      </c>
      <c r="R733" t="s">
        <v>1795</v>
      </c>
      <c r="W733" s="2">
        <v>43866.452377893518</v>
      </c>
    </row>
    <row r="734" spans="1:23" x14ac:dyDescent="0.25">
      <c r="A734" t="s">
        <v>209</v>
      </c>
      <c r="B734" t="s">
        <v>210</v>
      </c>
      <c r="C734" t="s">
        <v>4</v>
      </c>
      <c r="D734">
        <v>2019</v>
      </c>
      <c r="E734">
        <v>11</v>
      </c>
      <c r="F734" t="s">
        <v>215</v>
      </c>
      <c r="G734" t="s">
        <v>272</v>
      </c>
      <c r="H734" t="s">
        <v>283</v>
      </c>
      <c r="I734" t="s">
        <v>222</v>
      </c>
      <c r="L734" t="s">
        <v>1965</v>
      </c>
      <c r="M734" t="s">
        <v>1966</v>
      </c>
      <c r="O734">
        <v>1561793.68</v>
      </c>
      <c r="P734" t="s">
        <v>157</v>
      </c>
      <c r="R734" t="s">
        <v>1795</v>
      </c>
      <c r="W734" s="2">
        <v>43866.452377893518</v>
      </c>
    </row>
    <row r="735" spans="1:23" x14ac:dyDescent="0.25">
      <c r="A735" t="s">
        <v>209</v>
      </c>
      <c r="B735" t="s">
        <v>210</v>
      </c>
      <c r="C735" t="s">
        <v>4</v>
      </c>
      <c r="D735">
        <v>2019</v>
      </c>
      <c r="E735">
        <v>11</v>
      </c>
      <c r="F735" t="s">
        <v>215</v>
      </c>
      <c r="G735" t="s">
        <v>286</v>
      </c>
      <c r="H735" t="s">
        <v>299</v>
      </c>
      <c r="I735" t="s">
        <v>222</v>
      </c>
      <c r="L735" t="s">
        <v>1965</v>
      </c>
      <c r="M735" t="s">
        <v>1966</v>
      </c>
      <c r="O735">
        <v>5940263.6500000004</v>
      </c>
      <c r="P735" t="s">
        <v>157</v>
      </c>
      <c r="R735" t="s">
        <v>1795</v>
      </c>
      <c r="W735" s="2">
        <v>43866.452377893518</v>
      </c>
    </row>
    <row r="736" spans="1:23" x14ac:dyDescent="0.25">
      <c r="A736" t="s">
        <v>209</v>
      </c>
      <c r="B736" t="s">
        <v>210</v>
      </c>
      <c r="C736" t="s">
        <v>4</v>
      </c>
      <c r="D736">
        <v>2019</v>
      </c>
      <c r="E736">
        <v>11</v>
      </c>
      <c r="F736" t="s">
        <v>215</v>
      </c>
      <c r="G736" t="s">
        <v>267</v>
      </c>
      <c r="H736" t="s">
        <v>312</v>
      </c>
      <c r="I736" t="s">
        <v>222</v>
      </c>
      <c r="L736" t="s">
        <v>1965</v>
      </c>
      <c r="M736" t="s">
        <v>1966</v>
      </c>
      <c r="O736">
        <v>-780632.41</v>
      </c>
      <c r="P736" t="s">
        <v>157</v>
      </c>
      <c r="R736" t="s">
        <v>1795</v>
      </c>
      <c r="W736" s="2">
        <v>43866.452377893518</v>
      </c>
    </row>
    <row r="737" spans="1:23" x14ac:dyDescent="0.25">
      <c r="A737" t="s">
        <v>209</v>
      </c>
      <c r="B737" t="s">
        <v>210</v>
      </c>
      <c r="C737" t="s">
        <v>4</v>
      </c>
      <c r="D737">
        <v>2019</v>
      </c>
      <c r="E737">
        <v>11</v>
      </c>
      <c r="F737" t="s">
        <v>215</v>
      </c>
      <c r="G737" t="s">
        <v>327</v>
      </c>
      <c r="H737" t="s">
        <v>334</v>
      </c>
      <c r="I737" t="s">
        <v>222</v>
      </c>
      <c r="L737" t="s">
        <v>1965</v>
      </c>
      <c r="M737" t="s">
        <v>1966</v>
      </c>
      <c r="O737">
        <v>109405.66</v>
      </c>
      <c r="P737" t="s">
        <v>157</v>
      </c>
      <c r="R737" t="s">
        <v>1795</v>
      </c>
      <c r="W737" s="2">
        <v>43866.452377893518</v>
      </c>
    </row>
    <row r="738" spans="1:23" x14ac:dyDescent="0.25">
      <c r="A738" t="s">
        <v>209</v>
      </c>
      <c r="B738" t="s">
        <v>210</v>
      </c>
      <c r="C738" t="s">
        <v>4</v>
      </c>
      <c r="D738">
        <v>2019</v>
      </c>
      <c r="E738">
        <v>11</v>
      </c>
      <c r="F738" t="s">
        <v>215</v>
      </c>
      <c r="G738" t="s">
        <v>324</v>
      </c>
      <c r="H738" t="s">
        <v>335</v>
      </c>
      <c r="I738" t="s">
        <v>222</v>
      </c>
      <c r="L738" t="s">
        <v>1965</v>
      </c>
      <c r="M738" t="s">
        <v>1966</v>
      </c>
      <c r="O738">
        <v>109405.66</v>
      </c>
      <c r="P738" t="s">
        <v>157</v>
      </c>
      <c r="R738" t="s">
        <v>1795</v>
      </c>
      <c r="W738" s="2">
        <v>43866.452377893518</v>
      </c>
    </row>
    <row r="739" spans="1:23" x14ac:dyDescent="0.25">
      <c r="A739" t="s">
        <v>209</v>
      </c>
      <c r="B739" t="s">
        <v>210</v>
      </c>
      <c r="C739" t="s">
        <v>4</v>
      </c>
      <c r="D739">
        <v>2019</v>
      </c>
      <c r="E739">
        <v>11</v>
      </c>
      <c r="F739" t="s">
        <v>215</v>
      </c>
      <c r="G739" t="s">
        <v>336</v>
      </c>
      <c r="H739" t="s">
        <v>347</v>
      </c>
      <c r="I739" t="s">
        <v>222</v>
      </c>
      <c r="L739" t="s">
        <v>1965</v>
      </c>
      <c r="M739" t="s">
        <v>1966</v>
      </c>
      <c r="O739">
        <v>109405.66</v>
      </c>
      <c r="P739" t="s">
        <v>157</v>
      </c>
      <c r="R739" t="s">
        <v>1795</v>
      </c>
      <c r="W739" s="2">
        <v>43866.452377893518</v>
      </c>
    </row>
    <row r="740" spans="1:23" x14ac:dyDescent="0.25">
      <c r="A740" t="s">
        <v>209</v>
      </c>
      <c r="B740" t="s">
        <v>210</v>
      </c>
      <c r="C740" t="s">
        <v>4</v>
      </c>
      <c r="D740">
        <v>2019</v>
      </c>
      <c r="E740">
        <v>11</v>
      </c>
      <c r="F740" t="s">
        <v>215</v>
      </c>
      <c r="G740" t="s">
        <v>313</v>
      </c>
      <c r="H740" t="s">
        <v>348</v>
      </c>
      <c r="I740" t="s">
        <v>222</v>
      </c>
      <c r="L740" t="s">
        <v>1965</v>
      </c>
      <c r="M740" t="s">
        <v>1966</v>
      </c>
      <c r="O740">
        <v>-671226.75</v>
      </c>
      <c r="P740" t="s">
        <v>157</v>
      </c>
      <c r="R740" t="s">
        <v>1795</v>
      </c>
      <c r="W740" s="2">
        <v>43866.452377893518</v>
      </c>
    </row>
    <row r="741" spans="1:23" x14ac:dyDescent="0.25">
      <c r="A741" t="s">
        <v>209</v>
      </c>
      <c r="B741" t="s">
        <v>210</v>
      </c>
      <c r="C741" t="s">
        <v>4</v>
      </c>
      <c r="D741">
        <v>2019</v>
      </c>
      <c r="E741">
        <v>11</v>
      </c>
      <c r="F741" t="s">
        <v>215</v>
      </c>
      <c r="G741" t="s">
        <v>349</v>
      </c>
      <c r="H741" t="s">
        <v>356</v>
      </c>
      <c r="I741" t="s">
        <v>222</v>
      </c>
      <c r="L741" t="s">
        <v>1965</v>
      </c>
      <c r="M741" t="s">
        <v>1966</v>
      </c>
      <c r="O741">
        <v>-671226.75</v>
      </c>
      <c r="P741" t="s">
        <v>157</v>
      </c>
      <c r="R741" t="s">
        <v>1795</v>
      </c>
      <c r="W741" s="2">
        <v>43866.452377893518</v>
      </c>
    </row>
    <row r="742" spans="1:23" x14ac:dyDescent="0.25">
      <c r="A742" t="s">
        <v>209</v>
      </c>
      <c r="B742" t="s">
        <v>210</v>
      </c>
      <c r="C742" t="s">
        <v>4</v>
      </c>
      <c r="D742">
        <v>2019</v>
      </c>
      <c r="E742">
        <v>11</v>
      </c>
      <c r="F742" t="s">
        <v>215</v>
      </c>
      <c r="G742" t="s">
        <v>377</v>
      </c>
      <c r="H742" t="s">
        <v>390</v>
      </c>
      <c r="I742" t="s">
        <v>222</v>
      </c>
      <c r="L742" t="s">
        <v>1965</v>
      </c>
      <c r="M742" t="s">
        <v>1966</v>
      </c>
      <c r="O742">
        <v>-9778.06</v>
      </c>
      <c r="P742" t="s">
        <v>157</v>
      </c>
      <c r="R742" t="s">
        <v>1795</v>
      </c>
      <c r="W742" s="2">
        <v>43866.452377893518</v>
      </c>
    </row>
    <row r="743" spans="1:23" x14ac:dyDescent="0.25">
      <c r="A743" t="s">
        <v>209</v>
      </c>
      <c r="B743" t="s">
        <v>210</v>
      </c>
      <c r="C743" t="s">
        <v>4</v>
      </c>
      <c r="D743">
        <v>2019</v>
      </c>
      <c r="E743">
        <v>11</v>
      </c>
      <c r="F743" t="s">
        <v>215</v>
      </c>
      <c r="G743" t="s">
        <v>394</v>
      </c>
      <c r="H743" t="s">
        <v>407</v>
      </c>
      <c r="I743" t="s">
        <v>222</v>
      </c>
      <c r="L743" t="s">
        <v>1965</v>
      </c>
      <c r="M743" t="s">
        <v>1966</v>
      </c>
      <c r="O743">
        <v>29078.9</v>
      </c>
      <c r="P743" t="s">
        <v>157</v>
      </c>
      <c r="R743" t="s">
        <v>1795</v>
      </c>
      <c r="W743" s="2">
        <v>43866.452377893518</v>
      </c>
    </row>
    <row r="744" spans="1:23" x14ac:dyDescent="0.25">
      <c r="A744" t="s">
        <v>209</v>
      </c>
      <c r="B744" t="s">
        <v>210</v>
      </c>
      <c r="C744" t="s">
        <v>4</v>
      </c>
      <c r="D744">
        <v>2019</v>
      </c>
      <c r="E744">
        <v>11</v>
      </c>
      <c r="F744" t="s">
        <v>215</v>
      </c>
      <c r="G744" t="s">
        <v>391</v>
      </c>
      <c r="H744" t="s">
        <v>408</v>
      </c>
      <c r="I744" t="s">
        <v>222</v>
      </c>
      <c r="L744" t="s">
        <v>1965</v>
      </c>
      <c r="M744" t="s">
        <v>1966</v>
      </c>
      <c r="O744">
        <v>19300.84</v>
      </c>
      <c r="P744" t="s">
        <v>157</v>
      </c>
      <c r="R744" t="s">
        <v>1795</v>
      </c>
      <c r="W744" s="2">
        <v>43866.452377893518</v>
      </c>
    </row>
    <row r="745" spans="1:23" x14ac:dyDescent="0.25">
      <c r="A745" t="s">
        <v>209</v>
      </c>
      <c r="B745" t="s">
        <v>210</v>
      </c>
      <c r="C745" t="s">
        <v>4</v>
      </c>
      <c r="D745">
        <v>2019</v>
      </c>
      <c r="E745">
        <v>11</v>
      </c>
      <c r="F745" t="s">
        <v>215</v>
      </c>
      <c r="G745" t="s">
        <v>357</v>
      </c>
      <c r="H745" t="s">
        <v>409</v>
      </c>
      <c r="I745" t="s">
        <v>222</v>
      </c>
      <c r="L745" t="s">
        <v>1965</v>
      </c>
      <c r="M745" t="s">
        <v>1966</v>
      </c>
      <c r="O745">
        <v>-651925.91</v>
      </c>
      <c r="P745" t="s">
        <v>157</v>
      </c>
      <c r="R745" t="s">
        <v>1795</v>
      </c>
      <c r="W745" s="2">
        <v>43866.452377893518</v>
      </c>
    </row>
    <row r="746" spans="1:23" x14ac:dyDescent="0.25">
      <c r="A746" t="s">
        <v>209</v>
      </c>
      <c r="B746" t="s">
        <v>210</v>
      </c>
      <c r="C746" t="s">
        <v>4</v>
      </c>
      <c r="D746">
        <v>2019</v>
      </c>
      <c r="E746">
        <v>11</v>
      </c>
      <c r="F746" t="s">
        <v>215</v>
      </c>
      <c r="G746" t="s">
        <v>410</v>
      </c>
      <c r="H746" t="s">
        <v>427</v>
      </c>
      <c r="I746" t="s">
        <v>222</v>
      </c>
      <c r="L746" t="s">
        <v>1965</v>
      </c>
      <c r="M746" t="s">
        <v>1966</v>
      </c>
      <c r="O746">
        <v>-651925.91</v>
      </c>
      <c r="P746" t="s">
        <v>157</v>
      </c>
      <c r="R746" t="s">
        <v>1795</v>
      </c>
      <c r="W746" s="2">
        <v>43866.452377893518</v>
      </c>
    </row>
    <row r="747" spans="1:23" x14ac:dyDescent="0.25">
      <c r="A747" t="s">
        <v>209</v>
      </c>
      <c r="B747" t="s">
        <v>210</v>
      </c>
      <c r="C747" t="s">
        <v>4</v>
      </c>
      <c r="D747">
        <v>2019</v>
      </c>
      <c r="E747">
        <v>11</v>
      </c>
      <c r="F747" t="s">
        <v>215</v>
      </c>
      <c r="G747" t="s">
        <v>428</v>
      </c>
      <c r="H747" t="s">
        <v>437</v>
      </c>
      <c r="I747" t="s">
        <v>222</v>
      </c>
      <c r="L747" t="s">
        <v>1965</v>
      </c>
      <c r="M747" t="s">
        <v>1966</v>
      </c>
      <c r="O747">
        <v>-651925.91</v>
      </c>
      <c r="P747" t="s">
        <v>157</v>
      </c>
      <c r="R747" t="s">
        <v>1795</v>
      </c>
      <c r="W747" s="2">
        <v>43866.452377893518</v>
      </c>
    </row>
    <row r="748" spans="1:23" x14ac:dyDescent="0.25">
      <c r="A748" t="s">
        <v>209</v>
      </c>
      <c r="B748" t="s">
        <v>210</v>
      </c>
      <c r="C748" t="s">
        <v>4</v>
      </c>
      <c r="D748">
        <v>2019</v>
      </c>
      <c r="E748">
        <v>11</v>
      </c>
      <c r="F748" t="s">
        <v>215</v>
      </c>
      <c r="G748" t="s">
        <v>438</v>
      </c>
      <c r="H748" t="s">
        <v>463</v>
      </c>
      <c r="I748" t="s">
        <v>222</v>
      </c>
      <c r="L748" t="s">
        <v>1965</v>
      </c>
      <c r="M748" t="s">
        <v>1966</v>
      </c>
      <c r="O748">
        <v>-651925.91</v>
      </c>
      <c r="P748" t="s">
        <v>157</v>
      </c>
      <c r="R748" t="s">
        <v>1795</v>
      </c>
      <c r="W748" s="2">
        <v>43866.452377893518</v>
      </c>
    </row>
    <row r="749" spans="1:23" x14ac:dyDescent="0.25">
      <c r="A749" t="s">
        <v>209</v>
      </c>
      <c r="B749" t="s">
        <v>210</v>
      </c>
      <c r="C749" t="s">
        <v>4</v>
      </c>
      <c r="D749">
        <v>2019</v>
      </c>
      <c r="E749">
        <v>11</v>
      </c>
      <c r="F749" t="s">
        <v>215</v>
      </c>
      <c r="G749" t="s">
        <v>240</v>
      </c>
      <c r="H749" t="s">
        <v>241</v>
      </c>
      <c r="I749" t="s">
        <v>222</v>
      </c>
      <c r="J749" t="s">
        <v>2122</v>
      </c>
      <c r="K749" t="s">
        <v>2123</v>
      </c>
      <c r="L749" t="s">
        <v>1968</v>
      </c>
      <c r="M749" t="s">
        <v>1969</v>
      </c>
      <c r="O749">
        <v>-7342245.1200000001</v>
      </c>
      <c r="P749" t="s">
        <v>157</v>
      </c>
      <c r="R749" t="s">
        <v>1795</v>
      </c>
      <c r="W749" s="2">
        <v>43866.452377893518</v>
      </c>
    </row>
    <row r="750" spans="1:23" x14ac:dyDescent="0.25">
      <c r="A750" t="s">
        <v>209</v>
      </c>
      <c r="B750" t="s">
        <v>210</v>
      </c>
      <c r="C750" t="s">
        <v>4</v>
      </c>
      <c r="D750">
        <v>2019</v>
      </c>
      <c r="E750">
        <v>11</v>
      </c>
      <c r="F750" t="s">
        <v>215</v>
      </c>
      <c r="G750" t="s">
        <v>240</v>
      </c>
      <c r="H750" t="s">
        <v>241</v>
      </c>
      <c r="I750" t="s">
        <v>222</v>
      </c>
      <c r="J750" t="s">
        <v>2124</v>
      </c>
      <c r="K750" t="s">
        <v>2123</v>
      </c>
      <c r="L750" t="s">
        <v>1968</v>
      </c>
      <c r="M750" t="s">
        <v>1969</v>
      </c>
      <c r="O750">
        <v>-641989.34</v>
      </c>
      <c r="P750" t="s">
        <v>157</v>
      </c>
      <c r="R750" t="s">
        <v>1795</v>
      </c>
      <c r="W750" s="2">
        <v>43866.452377893518</v>
      </c>
    </row>
    <row r="751" spans="1:23" x14ac:dyDescent="0.25">
      <c r="A751" t="s">
        <v>209</v>
      </c>
      <c r="B751" t="s">
        <v>210</v>
      </c>
      <c r="C751" t="s">
        <v>4</v>
      </c>
      <c r="D751">
        <v>2019</v>
      </c>
      <c r="E751">
        <v>11</v>
      </c>
      <c r="F751" t="s">
        <v>215</v>
      </c>
      <c r="G751" t="s">
        <v>240</v>
      </c>
      <c r="H751" t="s">
        <v>241</v>
      </c>
      <c r="I751" t="s">
        <v>222</v>
      </c>
      <c r="J751" t="s">
        <v>1600</v>
      </c>
      <c r="K751" t="s">
        <v>2125</v>
      </c>
      <c r="L751" t="s">
        <v>1968</v>
      </c>
      <c r="M751" t="s">
        <v>1969</v>
      </c>
      <c r="O751">
        <v>-2697.12</v>
      </c>
      <c r="P751" t="s">
        <v>157</v>
      </c>
      <c r="R751" t="s">
        <v>1795</v>
      </c>
      <c r="W751" s="2">
        <v>43866.452377893518</v>
      </c>
    </row>
    <row r="752" spans="1:23" x14ac:dyDescent="0.25">
      <c r="A752" t="s">
        <v>209</v>
      </c>
      <c r="B752" t="s">
        <v>210</v>
      </c>
      <c r="C752" t="s">
        <v>4</v>
      </c>
      <c r="D752">
        <v>2019</v>
      </c>
      <c r="E752">
        <v>11</v>
      </c>
      <c r="F752" t="s">
        <v>215</v>
      </c>
      <c r="G752" t="s">
        <v>240</v>
      </c>
      <c r="H752" t="s">
        <v>241</v>
      </c>
      <c r="I752" t="s">
        <v>222</v>
      </c>
      <c r="J752" t="s">
        <v>2126</v>
      </c>
      <c r="K752" t="s">
        <v>2127</v>
      </c>
      <c r="L752" t="s">
        <v>1968</v>
      </c>
      <c r="M752" t="s">
        <v>1969</v>
      </c>
      <c r="O752">
        <v>-107254.23</v>
      </c>
      <c r="P752" t="s">
        <v>157</v>
      </c>
      <c r="R752" t="s">
        <v>1795</v>
      </c>
      <c r="W752" s="2">
        <v>43866.452377893518</v>
      </c>
    </row>
    <row r="753" spans="1:23" x14ac:dyDescent="0.25">
      <c r="A753" t="s">
        <v>209</v>
      </c>
      <c r="B753" t="s">
        <v>210</v>
      </c>
      <c r="C753" t="s">
        <v>4</v>
      </c>
      <c r="D753">
        <v>2019</v>
      </c>
      <c r="E753">
        <v>11</v>
      </c>
      <c r="F753" t="s">
        <v>215</v>
      </c>
      <c r="G753" t="s">
        <v>240</v>
      </c>
      <c r="H753" t="s">
        <v>241</v>
      </c>
      <c r="I753" t="s">
        <v>222</v>
      </c>
      <c r="J753" t="s">
        <v>2126</v>
      </c>
      <c r="K753" t="s">
        <v>2127</v>
      </c>
      <c r="L753" t="s">
        <v>1968</v>
      </c>
      <c r="M753" t="s">
        <v>1969</v>
      </c>
      <c r="O753">
        <v>-65488.5</v>
      </c>
      <c r="P753" t="s">
        <v>157</v>
      </c>
      <c r="R753" t="s">
        <v>1795</v>
      </c>
      <c r="W753" s="2">
        <v>43866.452377893518</v>
      </c>
    </row>
    <row r="754" spans="1:23" x14ac:dyDescent="0.25">
      <c r="A754" t="s">
        <v>209</v>
      </c>
      <c r="B754" t="s">
        <v>210</v>
      </c>
      <c r="C754" t="s">
        <v>4</v>
      </c>
      <c r="D754">
        <v>2019</v>
      </c>
      <c r="E754">
        <v>11</v>
      </c>
      <c r="F754" t="s">
        <v>215</v>
      </c>
      <c r="G754" t="s">
        <v>240</v>
      </c>
      <c r="H754" t="s">
        <v>241</v>
      </c>
      <c r="I754" t="s">
        <v>222</v>
      </c>
      <c r="J754" t="s">
        <v>1602</v>
      </c>
      <c r="K754" t="s">
        <v>2128</v>
      </c>
      <c r="L754" t="s">
        <v>1968</v>
      </c>
      <c r="M754" t="s">
        <v>1969</v>
      </c>
      <c r="O754">
        <v>-412.55</v>
      </c>
      <c r="P754" t="s">
        <v>157</v>
      </c>
      <c r="R754" t="s">
        <v>1795</v>
      </c>
      <c r="W754" s="2">
        <v>43866.452377893518</v>
      </c>
    </row>
    <row r="755" spans="1:23" x14ac:dyDescent="0.25">
      <c r="A755" t="s">
        <v>209</v>
      </c>
      <c r="B755" t="s">
        <v>210</v>
      </c>
      <c r="C755" t="s">
        <v>4</v>
      </c>
      <c r="D755">
        <v>2019</v>
      </c>
      <c r="E755">
        <v>11</v>
      </c>
      <c r="F755" t="s">
        <v>215</v>
      </c>
      <c r="G755" t="s">
        <v>240</v>
      </c>
      <c r="H755" t="s">
        <v>241</v>
      </c>
      <c r="I755" t="s">
        <v>222</v>
      </c>
      <c r="J755" t="s">
        <v>1605</v>
      </c>
      <c r="K755" t="s">
        <v>2129</v>
      </c>
      <c r="L755" t="s">
        <v>1968</v>
      </c>
      <c r="M755" t="s">
        <v>1969</v>
      </c>
      <c r="O755">
        <v>-4321120.21</v>
      </c>
      <c r="P755" t="s">
        <v>157</v>
      </c>
      <c r="R755" t="s">
        <v>1795</v>
      </c>
      <c r="W755" s="2">
        <v>43866.452377893518</v>
      </c>
    </row>
    <row r="756" spans="1:23" x14ac:dyDescent="0.25">
      <c r="A756" t="s">
        <v>209</v>
      </c>
      <c r="B756" t="s">
        <v>210</v>
      </c>
      <c r="C756" t="s">
        <v>4</v>
      </c>
      <c r="D756">
        <v>2019</v>
      </c>
      <c r="E756">
        <v>11</v>
      </c>
      <c r="F756" t="s">
        <v>215</v>
      </c>
      <c r="G756" t="s">
        <v>250</v>
      </c>
      <c r="H756" t="s">
        <v>251</v>
      </c>
      <c r="I756" t="s">
        <v>222</v>
      </c>
      <c r="J756" t="s">
        <v>2130</v>
      </c>
      <c r="K756" t="s">
        <v>2131</v>
      </c>
      <c r="L756" t="s">
        <v>1968</v>
      </c>
      <c r="M756" t="s">
        <v>1969</v>
      </c>
      <c r="O756">
        <v>57172.5</v>
      </c>
      <c r="P756" t="s">
        <v>157</v>
      </c>
      <c r="R756" t="s">
        <v>1795</v>
      </c>
      <c r="W756" s="2">
        <v>43866.452377893518</v>
      </c>
    </row>
    <row r="757" spans="1:23" x14ac:dyDescent="0.25">
      <c r="A757" t="s">
        <v>209</v>
      </c>
      <c r="B757" t="s">
        <v>210</v>
      </c>
      <c r="C757" t="s">
        <v>4</v>
      </c>
      <c r="D757">
        <v>2019</v>
      </c>
      <c r="E757">
        <v>11</v>
      </c>
      <c r="F757" t="s">
        <v>215</v>
      </c>
      <c r="G757" t="s">
        <v>284</v>
      </c>
      <c r="H757" t="s">
        <v>285</v>
      </c>
      <c r="I757" t="s">
        <v>222</v>
      </c>
      <c r="J757" t="s">
        <v>2132</v>
      </c>
      <c r="K757" t="s">
        <v>2133</v>
      </c>
      <c r="L757" t="s">
        <v>1968</v>
      </c>
      <c r="M757" t="s">
        <v>1969</v>
      </c>
      <c r="O757">
        <v>6728078.5599999996</v>
      </c>
      <c r="P757" t="s">
        <v>157</v>
      </c>
      <c r="R757" t="s">
        <v>1795</v>
      </c>
      <c r="W757" s="2">
        <v>43866.452377893518</v>
      </c>
    </row>
    <row r="758" spans="1:23" x14ac:dyDescent="0.25">
      <c r="A758" t="s">
        <v>209</v>
      </c>
      <c r="B758" t="s">
        <v>210</v>
      </c>
      <c r="C758" t="s">
        <v>4</v>
      </c>
      <c r="D758">
        <v>2019</v>
      </c>
      <c r="E758">
        <v>11</v>
      </c>
      <c r="F758" t="s">
        <v>215</v>
      </c>
      <c r="G758" t="s">
        <v>284</v>
      </c>
      <c r="H758" t="s">
        <v>285</v>
      </c>
      <c r="I758" t="s">
        <v>222</v>
      </c>
      <c r="J758" t="s">
        <v>2134</v>
      </c>
      <c r="K758" t="s">
        <v>2135</v>
      </c>
      <c r="L758" t="s">
        <v>1968</v>
      </c>
      <c r="M758" t="s">
        <v>1969</v>
      </c>
      <c r="O758">
        <v>2385.5700000000002</v>
      </c>
      <c r="P758" t="s">
        <v>157</v>
      </c>
      <c r="R758" t="s">
        <v>1795</v>
      </c>
      <c r="W758" s="2">
        <v>43866.452377893518</v>
      </c>
    </row>
    <row r="759" spans="1:23" x14ac:dyDescent="0.25">
      <c r="A759" t="s">
        <v>209</v>
      </c>
      <c r="B759" t="s">
        <v>210</v>
      </c>
      <c r="C759" t="s">
        <v>4</v>
      </c>
      <c r="D759">
        <v>2019</v>
      </c>
      <c r="E759">
        <v>11</v>
      </c>
      <c r="F759" t="s">
        <v>215</v>
      </c>
      <c r="G759" t="s">
        <v>284</v>
      </c>
      <c r="H759" t="s">
        <v>285</v>
      </c>
      <c r="I759" t="s">
        <v>222</v>
      </c>
      <c r="J759" t="s">
        <v>2136</v>
      </c>
      <c r="K759" t="s">
        <v>2137</v>
      </c>
      <c r="L759" t="s">
        <v>1968</v>
      </c>
      <c r="M759" t="s">
        <v>1969</v>
      </c>
      <c r="O759">
        <v>-289741.19</v>
      </c>
      <c r="P759" t="s">
        <v>157</v>
      </c>
      <c r="R759" t="s">
        <v>1795</v>
      </c>
      <c r="W759" s="2">
        <v>43866.452377893518</v>
      </c>
    </row>
    <row r="760" spans="1:23" x14ac:dyDescent="0.25">
      <c r="A760" t="s">
        <v>209</v>
      </c>
      <c r="B760" t="s">
        <v>210</v>
      </c>
      <c r="C760" t="s">
        <v>4</v>
      </c>
      <c r="D760">
        <v>2019</v>
      </c>
      <c r="E760">
        <v>11</v>
      </c>
      <c r="F760" t="s">
        <v>215</v>
      </c>
      <c r="G760" t="s">
        <v>284</v>
      </c>
      <c r="H760" t="s">
        <v>285</v>
      </c>
      <c r="I760" t="s">
        <v>222</v>
      </c>
      <c r="J760" t="s">
        <v>2138</v>
      </c>
      <c r="K760" t="s">
        <v>2139</v>
      </c>
      <c r="L760" t="s">
        <v>1968</v>
      </c>
      <c r="M760" t="s">
        <v>1969</v>
      </c>
      <c r="O760">
        <v>-28756.05</v>
      </c>
      <c r="P760" t="s">
        <v>157</v>
      </c>
      <c r="R760" t="s">
        <v>1795</v>
      </c>
      <c r="W760" s="2">
        <v>43866.452377893518</v>
      </c>
    </row>
    <row r="761" spans="1:23" x14ac:dyDescent="0.25">
      <c r="A761" t="s">
        <v>209</v>
      </c>
      <c r="B761" t="s">
        <v>210</v>
      </c>
      <c r="C761" t="s">
        <v>4</v>
      </c>
      <c r="D761">
        <v>2019</v>
      </c>
      <c r="E761">
        <v>11</v>
      </c>
      <c r="F761" t="s">
        <v>215</v>
      </c>
      <c r="G761" t="s">
        <v>284</v>
      </c>
      <c r="H761" t="s">
        <v>285</v>
      </c>
      <c r="I761" t="s">
        <v>222</v>
      </c>
      <c r="J761" t="s">
        <v>2140</v>
      </c>
      <c r="K761" t="s">
        <v>2141</v>
      </c>
      <c r="L761" t="s">
        <v>1968</v>
      </c>
      <c r="M761" t="s">
        <v>1969</v>
      </c>
      <c r="O761">
        <v>-2759.61</v>
      </c>
      <c r="P761" t="s">
        <v>157</v>
      </c>
      <c r="R761" t="s">
        <v>1795</v>
      </c>
      <c r="W761" s="2">
        <v>43866.452377893518</v>
      </c>
    </row>
    <row r="762" spans="1:23" x14ac:dyDescent="0.25">
      <c r="A762" t="s">
        <v>209</v>
      </c>
      <c r="B762" t="s">
        <v>210</v>
      </c>
      <c r="C762" t="s">
        <v>4</v>
      </c>
      <c r="D762">
        <v>2019</v>
      </c>
      <c r="E762">
        <v>11</v>
      </c>
      <c r="F762" t="s">
        <v>215</v>
      </c>
      <c r="G762" t="s">
        <v>287</v>
      </c>
      <c r="H762" t="s">
        <v>288</v>
      </c>
      <c r="I762" t="s">
        <v>222</v>
      </c>
      <c r="J762" t="s">
        <v>1655</v>
      </c>
      <c r="K762" t="s">
        <v>2142</v>
      </c>
      <c r="L762" t="s">
        <v>1968</v>
      </c>
      <c r="M762" t="s">
        <v>1969</v>
      </c>
      <c r="O762">
        <v>22149.33</v>
      </c>
      <c r="P762" t="s">
        <v>157</v>
      </c>
      <c r="R762" t="s">
        <v>1795</v>
      </c>
      <c r="W762" s="2">
        <v>43866.452377893518</v>
      </c>
    </row>
    <row r="763" spans="1:23" x14ac:dyDescent="0.25">
      <c r="A763" t="s">
        <v>209</v>
      </c>
      <c r="B763" t="s">
        <v>210</v>
      </c>
      <c r="C763" t="s">
        <v>4</v>
      </c>
      <c r="D763">
        <v>2019</v>
      </c>
      <c r="E763">
        <v>11</v>
      </c>
      <c r="F763" t="s">
        <v>215</v>
      </c>
      <c r="G763" t="s">
        <v>287</v>
      </c>
      <c r="H763" t="s">
        <v>288</v>
      </c>
      <c r="I763" t="s">
        <v>222</v>
      </c>
      <c r="J763" t="s">
        <v>2143</v>
      </c>
      <c r="K763" t="s">
        <v>2144</v>
      </c>
      <c r="L763" t="s">
        <v>1968</v>
      </c>
      <c r="M763" t="s">
        <v>1969</v>
      </c>
      <c r="O763">
        <v>44298.65</v>
      </c>
      <c r="P763" t="s">
        <v>157</v>
      </c>
      <c r="R763" t="s">
        <v>1795</v>
      </c>
      <c r="W763" s="2">
        <v>43866.452377893518</v>
      </c>
    </row>
    <row r="764" spans="1:23" x14ac:dyDescent="0.25">
      <c r="A764" t="s">
        <v>209</v>
      </c>
      <c r="B764" t="s">
        <v>210</v>
      </c>
      <c r="C764" t="s">
        <v>4</v>
      </c>
      <c r="D764">
        <v>2019</v>
      </c>
      <c r="E764">
        <v>11</v>
      </c>
      <c r="F764" t="s">
        <v>215</v>
      </c>
      <c r="G764" t="s">
        <v>287</v>
      </c>
      <c r="H764" t="s">
        <v>288</v>
      </c>
      <c r="I764" t="s">
        <v>222</v>
      </c>
      <c r="J764" t="s">
        <v>2145</v>
      </c>
      <c r="K764" t="s">
        <v>2146</v>
      </c>
      <c r="L764" t="s">
        <v>1968</v>
      </c>
      <c r="M764" t="s">
        <v>1969</v>
      </c>
      <c r="O764">
        <v>245345.19</v>
      </c>
      <c r="P764" t="s">
        <v>157</v>
      </c>
      <c r="R764" t="s">
        <v>1795</v>
      </c>
      <c r="W764" s="2">
        <v>43866.452377893518</v>
      </c>
    </row>
    <row r="765" spans="1:23" x14ac:dyDescent="0.25">
      <c r="A765" t="s">
        <v>209</v>
      </c>
      <c r="B765" t="s">
        <v>210</v>
      </c>
      <c r="C765" t="s">
        <v>4</v>
      </c>
      <c r="D765">
        <v>2019</v>
      </c>
      <c r="E765">
        <v>11</v>
      </c>
      <c r="F765" t="s">
        <v>215</v>
      </c>
      <c r="G765" t="s">
        <v>287</v>
      </c>
      <c r="H765" t="s">
        <v>288</v>
      </c>
      <c r="I765" t="s">
        <v>222</v>
      </c>
      <c r="J765" t="s">
        <v>2147</v>
      </c>
      <c r="K765" t="s">
        <v>2148</v>
      </c>
      <c r="L765" t="s">
        <v>1968</v>
      </c>
      <c r="M765" t="s">
        <v>1969</v>
      </c>
      <c r="O765">
        <v>490694.75</v>
      </c>
      <c r="P765" t="s">
        <v>157</v>
      </c>
      <c r="R765" t="s">
        <v>1795</v>
      </c>
      <c r="W765" s="2">
        <v>43866.452377893518</v>
      </c>
    </row>
    <row r="766" spans="1:23" x14ac:dyDescent="0.25">
      <c r="A766" t="s">
        <v>209</v>
      </c>
      <c r="B766" t="s">
        <v>210</v>
      </c>
      <c r="C766" t="s">
        <v>4</v>
      </c>
      <c r="D766">
        <v>2019</v>
      </c>
      <c r="E766">
        <v>11</v>
      </c>
      <c r="F766" t="s">
        <v>215</v>
      </c>
      <c r="G766" t="s">
        <v>284</v>
      </c>
      <c r="H766" t="s">
        <v>285</v>
      </c>
      <c r="I766" t="s">
        <v>222</v>
      </c>
      <c r="J766" t="s">
        <v>1658</v>
      </c>
      <c r="K766" t="s">
        <v>2149</v>
      </c>
      <c r="L766" t="s">
        <v>1968</v>
      </c>
      <c r="M766" t="s">
        <v>1969</v>
      </c>
      <c r="O766">
        <v>-295402.36</v>
      </c>
      <c r="P766" t="s">
        <v>157</v>
      </c>
      <c r="R766" t="s">
        <v>1795</v>
      </c>
      <c r="W766" s="2">
        <v>43866.452377893518</v>
      </c>
    </row>
    <row r="767" spans="1:23" x14ac:dyDescent="0.25">
      <c r="A767" t="s">
        <v>209</v>
      </c>
      <c r="B767" t="s">
        <v>210</v>
      </c>
      <c r="C767" t="s">
        <v>4</v>
      </c>
      <c r="D767">
        <v>2019</v>
      </c>
      <c r="E767">
        <v>11</v>
      </c>
      <c r="F767" t="s">
        <v>215</v>
      </c>
      <c r="G767" t="s">
        <v>295</v>
      </c>
      <c r="H767" t="s">
        <v>296</v>
      </c>
      <c r="I767" t="s">
        <v>222</v>
      </c>
      <c r="J767" t="s">
        <v>2150</v>
      </c>
      <c r="K767" t="s">
        <v>2151</v>
      </c>
      <c r="L767" t="s">
        <v>1968</v>
      </c>
      <c r="M767" t="s">
        <v>1969</v>
      </c>
      <c r="O767">
        <v>16662.03</v>
      </c>
      <c r="P767" t="s">
        <v>157</v>
      </c>
      <c r="R767" t="s">
        <v>1795</v>
      </c>
      <c r="W767" s="2">
        <v>43866.452377893518</v>
      </c>
    </row>
    <row r="768" spans="1:23" x14ac:dyDescent="0.25">
      <c r="A768" t="s">
        <v>209</v>
      </c>
      <c r="B768" t="s">
        <v>210</v>
      </c>
      <c r="C768" t="s">
        <v>4</v>
      </c>
      <c r="D768">
        <v>2019</v>
      </c>
      <c r="E768">
        <v>11</v>
      </c>
      <c r="F768" t="s">
        <v>215</v>
      </c>
      <c r="G768" t="s">
        <v>284</v>
      </c>
      <c r="H768" t="s">
        <v>285</v>
      </c>
      <c r="I768" t="s">
        <v>222</v>
      </c>
      <c r="J768" t="s">
        <v>2152</v>
      </c>
      <c r="K768" t="s">
        <v>2153</v>
      </c>
      <c r="L768" t="s">
        <v>1968</v>
      </c>
      <c r="M768" t="s">
        <v>1969</v>
      </c>
      <c r="O768">
        <v>-145529.97</v>
      </c>
      <c r="P768" t="s">
        <v>157</v>
      </c>
      <c r="R768" t="s">
        <v>1795</v>
      </c>
      <c r="W768" s="2">
        <v>43866.452377893518</v>
      </c>
    </row>
    <row r="769" spans="1:23" x14ac:dyDescent="0.25">
      <c r="A769" t="s">
        <v>209</v>
      </c>
      <c r="B769" t="s">
        <v>210</v>
      </c>
      <c r="C769" t="s">
        <v>4</v>
      </c>
      <c r="D769">
        <v>2019</v>
      </c>
      <c r="E769">
        <v>11</v>
      </c>
      <c r="F769" t="s">
        <v>215</v>
      </c>
      <c r="G769" t="s">
        <v>295</v>
      </c>
      <c r="H769" t="s">
        <v>296</v>
      </c>
      <c r="I769" t="s">
        <v>222</v>
      </c>
      <c r="J769" t="s">
        <v>2154</v>
      </c>
      <c r="K769" t="s">
        <v>2155</v>
      </c>
      <c r="L769" t="s">
        <v>1968</v>
      </c>
      <c r="M769" t="s">
        <v>1969</v>
      </c>
      <c r="O769">
        <v>40108.53</v>
      </c>
      <c r="P769" t="s">
        <v>157</v>
      </c>
      <c r="R769" t="s">
        <v>1795</v>
      </c>
      <c r="W769" s="2">
        <v>43866.452377893518</v>
      </c>
    </row>
    <row r="770" spans="1:23" x14ac:dyDescent="0.25">
      <c r="A770" t="s">
        <v>209</v>
      </c>
      <c r="B770" t="s">
        <v>210</v>
      </c>
      <c r="C770" t="s">
        <v>4</v>
      </c>
      <c r="D770">
        <v>2019</v>
      </c>
      <c r="E770">
        <v>11</v>
      </c>
      <c r="F770" t="s">
        <v>215</v>
      </c>
      <c r="G770" t="s">
        <v>295</v>
      </c>
      <c r="H770" t="s">
        <v>296</v>
      </c>
      <c r="I770" t="s">
        <v>222</v>
      </c>
      <c r="J770" t="s">
        <v>2156</v>
      </c>
      <c r="K770" t="s">
        <v>2157</v>
      </c>
      <c r="L770" t="s">
        <v>1968</v>
      </c>
      <c r="M770" t="s">
        <v>1969</v>
      </c>
      <c r="O770">
        <v>12940.17</v>
      </c>
      <c r="P770" t="s">
        <v>157</v>
      </c>
      <c r="R770" t="s">
        <v>1795</v>
      </c>
      <c r="W770" s="2">
        <v>43866.452377893518</v>
      </c>
    </row>
    <row r="771" spans="1:23" x14ac:dyDescent="0.25">
      <c r="A771" t="s">
        <v>209</v>
      </c>
      <c r="B771" t="s">
        <v>210</v>
      </c>
      <c r="C771" t="s">
        <v>4</v>
      </c>
      <c r="D771">
        <v>2019</v>
      </c>
      <c r="E771">
        <v>11</v>
      </c>
      <c r="F771" t="s">
        <v>215</v>
      </c>
      <c r="G771" t="s">
        <v>297</v>
      </c>
      <c r="H771" t="s">
        <v>298</v>
      </c>
      <c r="I771" t="s">
        <v>222</v>
      </c>
      <c r="J771" t="s">
        <v>2158</v>
      </c>
      <c r="K771" t="s">
        <v>2159</v>
      </c>
      <c r="L771" t="s">
        <v>1968</v>
      </c>
      <c r="M771" t="s">
        <v>1969</v>
      </c>
      <c r="O771">
        <v>176022.21</v>
      </c>
      <c r="P771" t="s">
        <v>157</v>
      </c>
      <c r="R771" t="s">
        <v>1795</v>
      </c>
      <c r="W771" s="2">
        <v>43866.452377893518</v>
      </c>
    </row>
    <row r="772" spans="1:23" x14ac:dyDescent="0.25">
      <c r="A772" t="s">
        <v>209</v>
      </c>
      <c r="B772" t="s">
        <v>210</v>
      </c>
      <c r="C772" t="s">
        <v>4</v>
      </c>
      <c r="D772">
        <v>2019</v>
      </c>
      <c r="E772">
        <v>11</v>
      </c>
      <c r="F772" t="s">
        <v>215</v>
      </c>
      <c r="G772" t="s">
        <v>297</v>
      </c>
      <c r="H772" t="s">
        <v>298</v>
      </c>
      <c r="I772" t="s">
        <v>222</v>
      </c>
      <c r="J772" t="s">
        <v>2160</v>
      </c>
      <c r="K772" t="s">
        <v>2161</v>
      </c>
      <c r="L772" t="s">
        <v>1968</v>
      </c>
      <c r="M772" t="s">
        <v>1969</v>
      </c>
      <c r="O772">
        <v>6676.34</v>
      </c>
      <c r="P772" t="s">
        <v>157</v>
      </c>
      <c r="R772" t="s">
        <v>1795</v>
      </c>
      <c r="W772" s="2">
        <v>43866.452377893518</v>
      </c>
    </row>
    <row r="773" spans="1:23" x14ac:dyDescent="0.25">
      <c r="A773" t="s">
        <v>209</v>
      </c>
      <c r="B773" t="s">
        <v>210</v>
      </c>
      <c r="C773" t="s">
        <v>4</v>
      </c>
      <c r="D773">
        <v>2019</v>
      </c>
      <c r="E773">
        <v>11</v>
      </c>
      <c r="F773" t="s">
        <v>215</v>
      </c>
      <c r="G773" t="s">
        <v>284</v>
      </c>
      <c r="H773" t="s">
        <v>285</v>
      </c>
      <c r="I773" t="s">
        <v>222</v>
      </c>
      <c r="J773" t="s">
        <v>2162</v>
      </c>
      <c r="K773" t="s">
        <v>2163</v>
      </c>
      <c r="L773" t="s">
        <v>1968</v>
      </c>
      <c r="M773" t="s">
        <v>1969</v>
      </c>
      <c r="O773">
        <v>212987.96</v>
      </c>
      <c r="P773" t="s">
        <v>157</v>
      </c>
      <c r="R773" t="s">
        <v>1795</v>
      </c>
      <c r="W773" s="2">
        <v>43866.452377893518</v>
      </c>
    </row>
    <row r="774" spans="1:23" x14ac:dyDescent="0.25">
      <c r="A774" t="s">
        <v>209</v>
      </c>
      <c r="B774" t="s">
        <v>210</v>
      </c>
      <c r="C774" t="s">
        <v>4</v>
      </c>
      <c r="D774">
        <v>2019</v>
      </c>
      <c r="E774">
        <v>11</v>
      </c>
      <c r="F774" t="s">
        <v>215</v>
      </c>
      <c r="G774" t="s">
        <v>284</v>
      </c>
      <c r="H774" t="s">
        <v>285</v>
      </c>
      <c r="I774" t="s">
        <v>222</v>
      </c>
      <c r="J774" t="s">
        <v>2164</v>
      </c>
      <c r="K774" t="s">
        <v>2165</v>
      </c>
      <c r="L774" t="s">
        <v>1968</v>
      </c>
      <c r="M774" t="s">
        <v>1969</v>
      </c>
      <c r="O774">
        <v>100225.02</v>
      </c>
      <c r="P774" t="s">
        <v>157</v>
      </c>
      <c r="R774" t="s">
        <v>1795</v>
      </c>
      <c r="W774" s="2">
        <v>43866.452377893518</v>
      </c>
    </row>
    <row r="775" spans="1:23" x14ac:dyDescent="0.25">
      <c r="A775" t="s">
        <v>209</v>
      </c>
      <c r="B775" t="s">
        <v>210</v>
      </c>
      <c r="C775" t="s">
        <v>4</v>
      </c>
      <c r="D775">
        <v>2019</v>
      </c>
      <c r="E775">
        <v>11</v>
      </c>
      <c r="F775" t="s">
        <v>215</v>
      </c>
      <c r="G775" t="s">
        <v>284</v>
      </c>
      <c r="H775" t="s">
        <v>285</v>
      </c>
      <c r="I775" t="s">
        <v>222</v>
      </c>
      <c r="J775" t="s">
        <v>2166</v>
      </c>
      <c r="K775" t="s">
        <v>2111</v>
      </c>
      <c r="L775" t="s">
        <v>1968</v>
      </c>
      <c r="M775" t="s">
        <v>1969</v>
      </c>
      <c r="O775">
        <v>-58680.32</v>
      </c>
      <c r="P775" t="s">
        <v>157</v>
      </c>
      <c r="R775" t="s">
        <v>1795</v>
      </c>
      <c r="W775" s="2">
        <v>43866.452377893518</v>
      </c>
    </row>
    <row r="776" spans="1:23" x14ac:dyDescent="0.25">
      <c r="A776" t="s">
        <v>209</v>
      </c>
      <c r="B776" t="s">
        <v>210</v>
      </c>
      <c r="C776" t="s">
        <v>4</v>
      </c>
      <c r="D776">
        <v>2019</v>
      </c>
      <c r="E776">
        <v>11</v>
      </c>
      <c r="F776" t="s">
        <v>215</v>
      </c>
      <c r="G776" t="s">
        <v>284</v>
      </c>
      <c r="H776" t="s">
        <v>285</v>
      </c>
      <c r="I776" t="s">
        <v>222</v>
      </c>
      <c r="J776" t="s">
        <v>2167</v>
      </c>
      <c r="K776" t="s">
        <v>2168</v>
      </c>
      <c r="L776" t="s">
        <v>1968</v>
      </c>
      <c r="M776" t="s">
        <v>1969</v>
      </c>
      <c r="O776">
        <v>-19997.72</v>
      </c>
      <c r="P776" t="s">
        <v>157</v>
      </c>
      <c r="R776" t="s">
        <v>1795</v>
      </c>
      <c r="W776" s="2">
        <v>43866.452377893518</v>
      </c>
    </row>
    <row r="777" spans="1:23" x14ac:dyDescent="0.25">
      <c r="A777" t="s">
        <v>209</v>
      </c>
      <c r="B777" t="s">
        <v>210</v>
      </c>
      <c r="C777" t="s">
        <v>4</v>
      </c>
      <c r="D777">
        <v>2019</v>
      </c>
      <c r="E777">
        <v>11</v>
      </c>
      <c r="F777" t="s">
        <v>215</v>
      </c>
      <c r="G777" t="s">
        <v>284</v>
      </c>
      <c r="H777" t="s">
        <v>285</v>
      </c>
      <c r="I777" t="s">
        <v>222</v>
      </c>
      <c r="J777" t="s">
        <v>2169</v>
      </c>
      <c r="K777" t="s">
        <v>2170</v>
      </c>
      <c r="L777" t="s">
        <v>1968</v>
      </c>
      <c r="M777" t="s">
        <v>1969</v>
      </c>
      <c r="O777">
        <v>-252068.75</v>
      </c>
      <c r="P777" t="s">
        <v>157</v>
      </c>
      <c r="R777" t="s">
        <v>1795</v>
      </c>
      <c r="W777" s="2">
        <v>43866.452377893518</v>
      </c>
    </row>
    <row r="778" spans="1:23" x14ac:dyDescent="0.25">
      <c r="A778" t="s">
        <v>209</v>
      </c>
      <c r="B778" t="s">
        <v>210</v>
      </c>
      <c r="C778" t="s">
        <v>4</v>
      </c>
      <c r="D778">
        <v>2019</v>
      </c>
      <c r="E778">
        <v>11</v>
      </c>
      <c r="F778" t="s">
        <v>215</v>
      </c>
      <c r="G778" t="s">
        <v>273</v>
      </c>
      <c r="H778" t="s">
        <v>274</v>
      </c>
      <c r="I778" t="s">
        <v>222</v>
      </c>
      <c r="J778" t="s">
        <v>1698</v>
      </c>
      <c r="K778" t="s">
        <v>2171</v>
      </c>
      <c r="L778" t="s">
        <v>1968</v>
      </c>
      <c r="M778" t="s">
        <v>1969</v>
      </c>
      <c r="O778">
        <v>230317.63</v>
      </c>
      <c r="P778" t="s">
        <v>157</v>
      </c>
      <c r="R778" t="s">
        <v>1795</v>
      </c>
      <c r="W778" s="2">
        <v>43866.452377893518</v>
      </c>
    </row>
    <row r="779" spans="1:23" x14ac:dyDescent="0.25">
      <c r="A779" t="s">
        <v>209</v>
      </c>
      <c r="B779" t="s">
        <v>210</v>
      </c>
      <c r="C779" t="s">
        <v>4</v>
      </c>
      <c r="D779">
        <v>2019</v>
      </c>
      <c r="E779">
        <v>11</v>
      </c>
      <c r="F779" t="s">
        <v>215</v>
      </c>
      <c r="G779" t="s">
        <v>273</v>
      </c>
      <c r="H779" t="s">
        <v>274</v>
      </c>
      <c r="I779" t="s">
        <v>222</v>
      </c>
      <c r="J779" t="s">
        <v>2172</v>
      </c>
      <c r="K779" t="s">
        <v>2173</v>
      </c>
      <c r="L779" t="s">
        <v>1968</v>
      </c>
      <c r="M779" t="s">
        <v>1969</v>
      </c>
      <c r="O779">
        <v>315348.34000000003</v>
      </c>
      <c r="P779" t="s">
        <v>157</v>
      </c>
      <c r="R779" t="s">
        <v>1795</v>
      </c>
      <c r="W779" s="2">
        <v>43866.452377893518</v>
      </c>
    </row>
    <row r="780" spans="1:23" x14ac:dyDescent="0.25">
      <c r="A780" t="s">
        <v>209</v>
      </c>
      <c r="B780" t="s">
        <v>210</v>
      </c>
      <c r="C780" t="s">
        <v>4</v>
      </c>
      <c r="D780">
        <v>2019</v>
      </c>
      <c r="E780">
        <v>11</v>
      </c>
      <c r="F780" t="s">
        <v>215</v>
      </c>
      <c r="G780" t="s">
        <v>273</v>
      </c>
      <c r="H780" t="s">
        <v>274</v>
      </c>
      <c r="I780" t="s">
        <v>222</v>
      </c>
      <c r="J780" t="s">
        <v>2174</v>
      </c>
      <c r="K780" t="s">
        <v>2175</v>
      </c>
      <c r="L780" t="s">
        <v>1968</v>
      </c>
      <c r="M780" t="s">
        <v>1969</v>
      </c>
      <c r="O780">
        <v>170880.93</v>
      </c>
      <c r="P780" t="s">
        <v>157</v>
      </c>
      <c r="R780" t="s">
        <v>1795</v>
      </c>
      <c r="W780" s="2">
        <v>43866.452377893518</v>
      </c>
    </row>
    <row r="781" spans="1:23" x14ac:dyDescent="0.25">
      <c r="A781" t="s">
        <v>209</v>
      </c>
      <c r="B781" t="s">
        <v>210</v>
      </c>
      <c r="C781" t="s">
        <v>4</v>
      </c>
      <c r="D781">
        <v>2019</v>
      </c>
      <c r="E781">
        <v>11</v>
      </c>
      <c r="F781" t="s">
        <v>215</v>
      </c>
      <c r="G781" t="s">
        <v>273</v>
      </c>
      <c r="H781" t="s">
        <v>274</v>
      </c>
      <c r="I781" t="s">
        <v>222</v>
      </c>
      <c r="J781" t="s">
        <v>1701</v>
      </c>
      <c r="K781" t="s">
        <v>2176</v>
      </c>
      <c r="L781" t="s">
        <v>1968</v>
      </c>
      <c r="M781" t="s">
        <v>1969</v>
      </c>
      <c r="O781">
        <v>323876.03000000003</v>
      </c>
      <c r="P781" t="s">
        <v>157</v>
      </c>
      <c r="R781" t="s">
        <v>1795</v>
      </c>
      <c r="W781" s="2">
        <v>43866.452377893518</v>
      </c>
    </row>
    <row r="782" spans="1:23" x14ac:dyDescent="0.25">
      <c r="A782" t="s">
        <v>209</v>
      </c>
      <c r="B782" t="s">
        <v>210</v>
      </c>
      <c r="C782" t="s">
        <v>4</v>
      </c>
      <c r="D782">
        <v>2019</v>
      </c>
      <c r="E782">
        <v>11</v>
      </c>
      <c r="F782" t="s">
        <v>215</v>
      </c>
      <c r="G782" t="s">
        <v>273</v>
      </c>
      <c r="H782" t="s">
        <v>274</v>
      </c>
      <c r="I782" t="s">
        <v>222</v>
      </c>
      <c r="J782" t="s">
        <v>2177</v>
      </c>
      <c r="K782" t="s">
        <v>2178</v>
      </c>
      <c r="L782" t="s">
        <v>1968</v>
      </c>
      <c r="M782" t="s">
        <v>1969</v>
      </c>
      <c r="O782">
        <v>375</v>
      </c>
      <c r="P782" t="s">
        <v>157</v>
      </c>
      <c r="R782" t="s">
        <v>1795</v>
      </c>
      <c r="W782" s="2">
        <v>43866.452377893518</v>
      </c>
    </row>
    <row r="783" spans="1:23" x14ac:dyDescent="0.25">
      <c r="A783" t="s">
        <v>209</v>
      </c>
      <c r="B783" t="s">
        <v>210</v>
      </c>
      <c r="C783" t="s">
        <v>4</v>
      </c>
      <c r="D783">
        <v>2019</v>
      </c>
      <c r="E783">
        <v>11</v>
      </c>
      <c r="F783" t="s">
        <v>215</v>
      </c>
      <c r="G783" t="s">
        <v>277</v>
      </c>
      <c r="H783" t="s">
        <v>278</v>
      </c>
      <c r="I783" t="s">
        <v>222</v>
      </c>
      <c r="J783" t="s">
        <v>2179</v>
      </c>
      <c r="K783" t="s">
        <v>2180</v>
      </c>
      <c r="L783" t="s">
        <v>1968</v>
      </c>
      <c r="M783" t="s">
        <v>1969</v>
      </c>
      <c r="O783">
        <v>41297</v>
      </c>
      <c r="P783" t="s">
        <v>157</v>
      </c>
      <c r="R783" t="s">
        <v>1795</v>
      </c>
      <c r="W783" s="2">
        <v>43866.452377893518</v>
      </c>
    </row>
    <row r="784" spans="1:23" x14ac:dyDescent="0.25">
      <c r="A784" t="s">
        <v>209</v>
      </c>
      <c r="B784" t="s">
        <v>210</v>
      </c>
      <c r="C784" t="s">
        <v>4</v>
      </c>
      <c r="D784">
        <v>2019</v>
      </c>
      <c r="E784">
        <v>11</v>
      </c>
      <c r="F784" t="s">
        <v>215</v>
      </c>
      <c r="G784" t="s">
        <v>277</v>
      </c>
      <c r="H784" t="s">
        <v>278</v>
      </c>
      <c r="I784" t="s">
        <v>222</v>
      </c>
      <c r="J784" t="s">
        <v>2181</v>
      </c>
      <c r="K784" t="s">
        <v>2182</v>
      </c>
      <c r="L784" t="s">
        <v>1968</v>
      </c>
      <c r="M784" t="s">
        <v>1969</v>
      </c>
      <c r="O784">
        <v>22078.12</v>
      </c>
      <c r="P784" t="s">
        <v>157</v>
      </c>
      <c r="R784" t="s">
        <v>1795</v>
      </c>
      <c r="W784" s="2">
        <v>43866.452377893518</v>
      </c>
    </row>
    <row r="785" spans="1:23" x14ac:dyDescent="0.25">
      <c r="A785" t="s">
        <v>209</v>
      </c>
      <c r="B785" t="s">
        <v>210</v>
      </c>
      <c r="C785" t="s">
        <v>4</v>
      </c>
      <c r="D785">
        <v>2019</v>
      </c>
      <c r="E785">
        <v>11</v>
      </c>
      <c r="F785" t="s">
        <v>215</v>
      </c>
      <c r="G785" t="s">
        <v>277</v>
      </c>
      <c r="H785" t="s">
        <v>278</v>
      </c>
      <c r="I785" t="s">
        <v>222</v>
      </c>
      <c r="J785" t="s">
        <v>2183</v>
      </c>
      <c r="K785" t="s">
        <v>2184</v>
      </c>
      <c r="L785" t="s">
        <v>1968</v>
      </c>
      <c r="M785" t="s">
        <v>1969</v>
      </c>
      <c r="O785">
        <v>2423.0700000000002</v>
      </c>
      <c r="P785" t="s">
        <v>157</v>
      </c>
      <c r="R785" t="s">
        <v>1795</v>
      </c>
      <c r="W785" s="2">
        <v>43866.452377893518</v>
      </c>
    </row>
    <row r="786" spans="1:23" x14ac:dyDescent="0.25">
      <c r="A786" t="s">
        <v>209</v>
      </c>
      <c r="B786" t="s">
        <v>210</v>
      </c>
      <c r="C786" t="s">
        <v>4</v>
      </c>
      <c r="D786">
        <v>2019</v>
      </c>
      <c r="E786">
        <v>11</v>
      </c>
      <c r="F786" t="s">
        <v>215</v>
      </c>
      <c r="G786" t="s">
        <v>277</v>
      </c>
      <c r="H786" t="s">
        <v>278</v>
      </c>
      <c r="I786" t="s">
        <v>222</v>
      </c>
      <c r="J786" t="s">
        <v>2185</v>
      </c>
      <c r="K786" t="s">
        <v>2186</v>
      </c>
      <c r="L786" t="s">
        <v>1968</v>
      </c>
      <c r="M786" t="s">
        <v>1969</v>
      </c>
      <c r="O786">
        <v>6991.45</v>
      </c>
      <c r="P786" t="s">
        <v>157</v>
      </c>
      <c r="R786" t="s">
        <v>1795</v>
      </c>
      <c r="W786" s="2">
        <v>43866.452377893518</v>
      </c>
    </row>
    <row r="787" spans="1:23" x14ac:dyDescent="0.25">
      <c r="A787" t="s">
        <v>209</v>
      </c>
      <c r="B787" t="s">
        <v>210</v>
      </c>
      <c r="C787" t="s">
        <v>4</v>
      </c>
      <c r="D787">
        <v>2019</v>
      </c>
      <c r="E787">
        <v>11</v>
      </c>
      <c r="F787" t="s">
        <v>215</v>
      </c>
      <c r="G787" t="s">
        <v>277</v>
      </c>
      <c r="H787" t="s">
        <v>278</v>
      </c>
      <c r="I787" t="s">
        <v>222</v>
      </c>
      <c r="J787" t="s">
        <v>2187</v>
      </c>
      <c r="K787" t="s">
        <v>2188</v>
      </c>
      <c r="L787" t="s">
        <v>1968</v>
      </c>
      <c r="M787" t="s">
        <v>1969</v>
      </c>
      <c r="O787">
        <v>4958.6499999999996</v>
      </c>
      <c r="P787" t="s">
        <v>157</v>
      </c>
      <c r="R787" t="s">
        <v>1795</v>
      </c>
      <c r="W787" s="2">
        <v>43866.452377893518</v>
      </c>
    </row>
    <row r="788" spans="1:23" x14ac:dyDescent="0.25">
      <c r="A788" t="s">
        <v>209</v>
      </c>
      <c r="B788" t="s">
        <v>210</v>
      </c>
      <c r="C788" t="s">
        <v>4</v>
      </c>
      <c r="D788">
        <v>2019</v>
      </c>
      <c r="E788">
        <v>11</v>
      </c>
      <c r="F788" t="s">
        <v>215</v>
      </c>
      <c r="G788" t="s">
        <v>277</v>
      </c>
      <c r="H788" t="s">
        <v>278</v>
      </c>
      <c r="I788" t="s">
        <v>222</v>
      </c>
      <c r="J788" t="s">
        <v>2189</v>
      </c>
      <c r="K788" t="s">
        <v>2190</v>
      </c>
      <c r="L788" t="s">
        <v>1968</v>
      </c>
      <c r="M788" t="s">
        <v>1969</v>
      </c>
      <c r="O788">
        <v>5299.95</v>
      </c>
      <c r="P788" t="s">
        <v>157</v>
      </c>
      <c r="R788" t="s">
        <v>1795</v>
      </c>
      <c r="W788" s="2">
        <v>43866.452377893518</v>
      </c>
    </row>
    <row r="789" spans="1:23" x14ac:dyDescent="0.25">
      <c r="A789" t="s">
        <v>209</v>
      </c>
      <c r="B789" t="s">
        <v>210</v>
      </c>
      <c r="C789" t="s">
        <v>4</v>
      </c>
      <c r="D789">
        <v>2019</v>
      </c>
      <c r="E789">
        <v>11</v>
      </c>
      <c r="F789" t="s">
        <v>215</v>
      </c>
      <c r="G789" t="s">
        <v>277</v>
      </c>
      <c r="H789" t="s">
        <v>278</v>
      </c>
      <c r="I789" t="s">
        <v>222</v>
      </c>
      <c r="J789" t="s">
        <v>2191</v>
      </c>
      <c r="K789" t="s">
        <v>2192</v>
      </c>
      <c r="L789" t="s">
        <v>1968</v>
      </c>
      <c r="M789" t="s">
        <v>1969</v>
      </c>
      <c r="O789">
        <v>160.11000000000001</v>
      </c>
      <c r="P789" t="s">
        <v>157</v>
      </c>
      <c r="R789" t="s">
        <v>1795</v>
      </c>
      <c r="W789" s="2">
        <v>43866.452377893518</v>
      </c>
    </row>
    <row r="790" spans="1:23" x14ac:dyDescent="0.25">
      <c r="A790" t="s">
        <v>209</v>
      </c>
      <c r="B790" t="s">
        <v>210</v>
      </c>
      <c r="C790" t="s">
        <v>4</v>
      </c>
      <c r="D790">
        <v>2019</v>
      </c>
      <c r="E790">
        <v>11</v>
      </c>
      <c r="F790" t="s">
        <v>215</v>
      </c>
      <c r="G790" t="s">
        <v>277</v>
      </c>
      <c r="H790" t="s">
        <v>278</v>
      </c>
      <c r="I790" t="s">
        <v>222</v>
      </c>
      <c r="J790" t="s">
        <v>2193</v>
      </c>
      <c r="K790" t="s">
        <v>2194</v>
      </c>
      <c r="L790" t="s">
        <v>1968</v>
      </c>
      <c r="M790" t="s">
        <v>1969</v>
      </c>
      <c r="O790">
        <v>57260.08</v>
      </c>
      <c r="P790" t="s">
        <v>157</v>
      </c>
      <c r="R790" t="s">
        <v>1795</v>
      </c>
      <c r="W790" s="2">
        <v>43866.452377893518</v>
      </c>
    </row>
    <row r="791" spans="1:23" x14ac:dyDescent="0.25">
      <c r="A791" t="s">
        <v>209</v>
      </c>
      <c r="B791" t="s">
        <v>210</v>
      </c>
      <c r="C791" t="s">
        <v>4</v>
      </c>
      <c r="D791">
        <v>2019</v>
      </c>
      <c r="E791">
        <v>11</v>
      </c>
      <c r="F791" t="s">
        <v>215</v>
      </c>
      <c r="G791" t="s">
        <v>273</v>
      </c>
      <c r="H791" t="s">
        <v>274</v>
      </c>
      <c r="I791" t="s">
        <v>222</v>
      </c>
      <c r="J791" t="s">
        <v>1712</v>
      </c>
      <c r="K791" t="s">
        <v>2195</v>
      </c>
      <c r="L791" t="s">
        <v>1968</v>
      </c>
      <c r="M791" t="s">
        <v>1969</v>
      </c>
      <c r="O791">
        <v>78668.97</v>
      </c>
      <c r="P791" t="s">
        <v>157</v>
      </c>
      <c r="R791" t="s">
        <v>1795</v>
      </c>
      <c r="W791" s="2">
        <v>43866.452377893518</v>
      </c>
    </row>
    <row r="792" spans="1:23" x14ac:dyDescent="0.25">
      <c r="A792" t="s">
        <v>209</v>
      </c>
      <c r="B792" t="s">
        <v>210</v>
      </c>
      <c r="C792" t="s">
        <v>4</v>
      </c>
      <c r="D792">
        <v>2019</v>
      </c>
      <c r="E792">
        <v>11</v>
      </c>
      <c r="F792" t="s">
        <v>215</v>
      </c>
      <c r="G792" t="s">
        <v>273</v>
      </c>
      <c r="H792" t="s">
        <v>274</v>
      </c>
      <c r="I792" t="s">
        <v>222</v>
      </c>
      <c r="J792" t="s">
        <v>2196</v>
      </c>
      <c r="K792" t="s">
        <v>2197</v>
      </c>
      <c r="L792" t="s">
        <v>1968</v>
      </c>
      <c r="M792" t="s">
        <v>1969</v>
      </c>
      <c r="O792">
        <v>3996.27</v>
      </c>
      <c r="P792" t="s">
        <v>157</v>
      </c>
      <c r="R792" t="s">
        <v>1795</v>
      </c>
      <c r="W792" s="2">
        <v>43866.452377893518</v>
      </c>
    </row>
    <row r="793" spans="1:23" x14ac:dyDescent="0.25">
      <c r="A793" t="s">
        <v>209</v>
      </c>
      <c r="B793" t="s">
        <v>210</v>
      </c>
      <c r="C793" t="s">
        <v>4</v>
      </c>
      <c r="D793">
        <v>2019</v>
      </c>
      <c r="E793">
        <v>11</v>
      </c>
      <c r="F793" t="s">
        <v>215</v>
      </c>
      <c r="G793" t="s">
        <v>273</v>
      </c>
      <c r="H793" t="s">
        <v>274</v>
      </c>
      <c r="I793" t="s">
        <v>222</v>
      </c>
      <c r="J793" t="s">
        <v>1715</v>
      </c>
      <c r="K793" t="s">
        <v>2198</v>
      </c>
      <c r="L793" t="s">
        <v>1968</v>
      </c>
      <c r="M793" t="s">
        <v>1969</v>
      </c>
      <c r="O793">
        <v>11221.24</v>
      </c>
      <c r="P793" t="s">
        <v>157</v>
      </c>
      <c r="R793" t="s">
        <v>1795</v>
      </c>
      <c r="W793" s="2">
        <v>43866.452377893518</v>
      </c>
    </row>
    <row r="794" spans="1:23" x14ac:dyDescent="0.25">
      <c r="A794" t="s">
        <v>209</v>
      </c>
      <c r="B794" t="s">
        <v>210</v>
      </c>
      <c r="C794" t="s">
        <v>4</v>
      </c>
      <c r="D794">
        <v>2019</v>
      </c>
      <c r="E794">
        <v>11</v>
      </c>
      <c r="F794" t="s">
        <v>215</v>
      </c>
      <c r="G794" t="s">
        <v>273</v>
      </c>
      <c r="H794" t="s">
        <v>274</v>
      </c>
      <c r="I794" t="s">
        <v>222</v>
      </c>
      <c r="J794" t="s">
        <v>1715</v>
      </c>
      <c r="K794" t="s">
        <v>2198</v>
      </c>
      <c r="L794" t="s">
        <v>1968</v>
      </c>
      <c r="M794" t="s">
        <v>1969</v>
      </c>
      <c r="O794">
        <v>11226.6</v>
      </c>
      <c r="P794" t="s">
        <v>157</v>
      </c>
      <c r="R794" t="s">
        <v>1795</v>
      </c>
      <c r="W794" s="2">
        <v>43866.452377893518</v>
      </c>
    </row>
    <row r="795" spans="1:23" x14ac:dyDescent="0.25">
      <c r="A795" t="s">
        <v>209</v>
      </c>
      <c r="B795" t="s">
        <v>210</v>
      </c>
      <c r="C795" t="s">
        <v>4</v>
      </c>
      <c r="D795">
        <v>2019</v>
      </c>
      <c r="E795">
        <v>11</v>
      </c>
      <c r="F795" t="s">
        <v>215</v>
      </c>
      <c r="G795" t="s">
        <v>273</v>
      </c>
      <c r="H795" t="s">
        <v>274</v>
      </c>
      <c r="I795" t="s">
        <v>222</v>
      </c>
      <c r="J795" t="s">
        <v>2199</v>
      </c>
      <c r="K795" t="s">
        <v>2200</v>
      </c>
      <c r="L795" t="s">
        <v>1968</v>
      </c>
      <c r="M795" t="s">
        <v>1969</v>
      </c>
      <c r="O795">
        <v>700.32</v>
      </c>
      <c r="P795" t="s">
        <v>157</v>
      </c>
      <c r="R795" t="s">
        <v>1795</v>
      </c>
      <c r="W795" s="2">
        <v>43866.452377893518</v>
      </c>
    </row>
    <row r="796" spans="1:23" x14ac:dyDescent="0.25">
      <c r="A796" t="s">
        <v>209</v>
      </c>
      <c r="B796" t="s">
        <v>210</v>
      </c>
      <c r="C796" t="s">
        <v>4</v>
      </c>
      <c r="D796">
        <v>2019</v>
      </c>
      <c r="E796">
        <v>11</v>
      </c>
      <c r="F796" t="s">
        <v>215</v>
      </c>
      <c r="G796" t="s">
        <v>273</v>
      </c>
      <c r="H796" t="s">
        <v>274</v>
      </c>
      <c r="I796" t="s">
        <v>222</v>
      </c>
      <c r="J796" t="s">
        <v>2201</v>
      </c>
      <c r="K796" t="s">
        <v>2202</v>
      </c>
      <c r="L796" t="s">
        <v>1968</v>
      </c>
      <c r="M796" t="s">
        <v>1969</v>
      </c>
      <c r="O796">
        <v>30978.83</v>
      </c>
      <c r="P796" t="s">
        <v>157</v>
      </c>
      <c r="R796" t="s">
        <v>1795</v>
      </c>
      <c r="W796" s="2">
        <v>43866.452377893518</v>
      </c>
    </row>
    <row r="797" spans="1:23" x14ac:dyDescent="0.25">
      <c r="A797" t="s">
        <v>209</v>
      </c>
      <c r="B797" t="s">
        <v>210</v>
      </c>
      <c r="C797" t="s">
        <v>4</v>
      </c>
      <c r="D797">
        <v>2019</v>
      </c>
      <c r="E797">
        <v>11</v>
      </c>
      <c r="F797" t="s">
        <v>215</v>
      </c>
      <c r="G797" t="s">
        <v>279</v>
      </c>
      <c r="H797" t="s">
        <v>280</v>
      </c>
      <c r="I797" t="s">
        <v>222</v>
      </c>
      <c r="J797" t="s">
        <v>2203</v>
      </c>
      <c r="K797" t="s">
        <v>2204</v>
      </c>
      <c r="L797" t="s">
        <v>1968</v>
      </c>
      <c r="M797" t="s">
        <v>1969</v>
      </c>
      <c r="O797">
        <v>118554.99</v>
      </c>
      <c r="P797" t="s">
        <v>157</v>
      </c>
      <c r="R797" t="s">
        <v>1795</v>
      </c>
      <c r="W797" s="2">
        <v>43866.452377893518</v>
      </c>
    </row>
    <row r="798" spans="1:23" x14ac:dyDescent="0.25">
      <c r="A798" t="s">
        <v>209</v>
      </c>
      <c r="B798" t="s">
        <v>210</v>
      </c>
      <c r="C798" t="s">
        <v>4</v>
      </c>
      <c r="D798">
        <v>2019</v>
      </c>
      <c r="E798">
        <v>11</v>
      </c>
      <c r="F798" t="s">
        <v>215</v>
      </c>
      <c r="G798" t="s">
        <v>279</v>
      </c>
      <c r="H798" t="s">
        <v>280</v>
      </c>
      <c r="I798" t="s">
        <v>222</v>
      </c>
      <c r="J798" t="s">
        <v>1719</v>
      </c>
      <c r="K798" t="s">
        <v>2205</v>
      </c>
      <c r="L798" t="s">
        <v>1968</v>
      </c>
      <c r="M798" t="s">
        <v>1969</v>
      </c>
      <c r="O798">
        <v>23944.47</v>
      </c>
      <c r="P798" t="s">
        <v>157</v>
      </c>
      <c r="R798" t="s">
        <v>1795</v>
      </c>
      <c r="W798" s="2">
        <v>43866.452377893518</v>
      </c>
    </row>
    <row r="799" spans="1:23" x14ac:dyDescent="0.25">
      <c r="A799" t="s">
        <v>209</v>
      </c>
      <c r="B799" t="s">
        <v>210</v>
      </c>
      <c r="C799" t="s">
        <v>4</v>
      </c>
      <c r="D799">
        <v>2019</v>
      </c>
      <c r="E799">
        <v>11</v>
      </c>
      <c r="F799" t="s">
        <v>215</v>
      </c>
      <c r="G799" t="s">
        <v>279</v>
      </c>
      <c r="H799" t="s">
        <v>280</v>
      </c>
      <c r="I799" t="s">
        <v>222</v>
      </c>
      <c r="J799" t="s">
        <v>2206</v>
      </c>
      <c r="K799" t="s">
        <v>2207</v>
      </c>
      <c r="L799" t="s">
        <v>1968</v>
      </c>
      <c r="M799" t="s">
        <v>1969</v>
      </c>
      <c r="O799">
        <v>-6036.28</v>
      </c>
      <c r="P799" t="s">
        <v>157</v>
      </c>
      <c r="R799" t="s">
        <v>1795</v>
      </c>
      <c r="W799" s="2">
        <v>43866.452377893518</v>
      </c>
    </row>
    <row r="800" spans="1:23" x14ac:dyDescent="0.25">
      <c r="A800" t="s">
        <v>209</v>
      </c>
      <c r="B800" t="s">
        <v>210</v>
      </c>
      <c r="C800" t="s">
        <v>4</v>
      </c>
      <c r="D800">
        <v>2019</v>
      </c>
      <c r="E800">
        <v>11</v>
      </c>
      <c r="F800" t="s">
        <v>215</v>
      </c>
      <c r="G800" t="s">
        <v>279</v>
      </c>
      <c r="H800" t="s">
        <v>280</v>
      </c>
      <c r="I800" t="s">
        <v>222</v>
      </c>
      <c r="J800" t="s">
        <v>2208</v>
      </c>
      <c r="K800" t="s">
        <v>2209</v>
      </c>
      <c r="L800" t="s">
        <v>1968</v>
      </c>
      <c r="M800" t="s">
        <v>1969</v>
      </c>
      <c r="O800">
        <v>29080.68</v>
      </c>
      <c r="P800" t="s">
        <v>157</v>
      </c>
      <c r="R800" t="s">
        <v>1795</v>
      </c>
      <c r="W800" s="2">
        <v>43866.452377893518</v>
      </c>
    </row>
    <row r="801" spans="1:23" x14ac:dyDescent="0.25">
      <c r="A801" t="s">
        <v>209</v>
      </c>
      <c r="B801" t="s">
        <v>210</v>
      </c>
      <c r="C801" t="s">
        <v>4</v>
      </c>
      <c r="D801">
        <v>2019</v>
      </c>
      <c r="E801">
        <v>11</v>
      </c>
      <c r="F801" t="s">
        <v>215</v>
      </c>
      <c r="G801" t="s">
        <v>279</v>
      </c>
      <c r="H801" t="s">
        <v>280</v>
      </c>
      <c r="I801" t="s">
        <v>222</v>
      </c>
      <c r="J801" t="s">
        <v>2210</v>
      </c>
      <c r="K801" t="s">
        <v>2211</v>
      </c>
      <c r="L801" t="s">
        <v>1968</v>
      </c>
      <c r="M801" t="s">
        <v>1969</v>
      </c>
      <c r="O801">
        <v>2057.84</v>
      </c>
      <c r="P801" t="s">
        <v>157</v>
      </c>
      <c r="R801" t="s">
        <v>1795</v>
      </c>
      <c r="W801" s="2">
        <v>43866.452377893518</v>
      </c>
    </row>
    <row r="802" spans="1:23" x14ac:dyDescent="0.25">
      <c r="A802" t="s">
        <v>209</v>
      </c>
      <c r="B802" t="s">
        <v>210</v>
      </c>
      <c r="C802" t="s">
        <v>4</v>
      </c>
      <c r="D802">
        <v>2019</v>
      </c>
      <c r="E802">
        <v>11</v>
      </c>
      <c r="F802" t="s">
        <v>215</v>
      </c>
      <c r="G802" t="s">
        <v>279</v>
      </c>
      <c r="H802" t="s">
        <v>280</v>
      </c>
      <c r="I802" t="s">
        <v>222</v>
      </c>
      <c r="J802" t="s">
        <v>2212</v>
      </c>
      <c r="K802" t="s">
        <v>2213</v>
      </c>
      <c r="L802" t="s">
        <v>1968</v>
      </c>
      <c r="M802" t="s">
        <v>1969</v>
      </c>
      <c r="O802">
        <v>11468.59</v>
      </c>
      <c r="P802" t="s">
        <v>157</v>
      </c>
      <c r="R802" t="s">
        <v>1795</v>
      </c>
      <c r="W802" s="2">
        <v>43866.452377893518</v>
      </c>
    </row>
    <row r="803" spans="1:23" x14ac:dyDescent="0.25">
      <c r="A803" t="s">
        <v>209</v>
      </c>
      <c r="B803" t="s">
        <v>210</v>
      </c>
      <c r="C803" t="s">
        <v>4</v>
      </c>
      <c r="D803">
        <v>2019</v>
      </c>
      <c r="E803">
        <v>11</v>
      </c>
      <c r="F803" t="s">
        <v>215</v>
      </c>
      <c r="G803" t="s">
        <v>279</v>
      </c>
      <c r="H803" t="s">
        <v>280</v>
      </c>
      <c r="I803" t="s">
        <v>222</v>
      </c>
      <c r="J803" t="s">
        <v>2214</v>
      </c>
      <c r="K803" t="s">
        <v>2215</v>
      </c>
      <c r="L803" t="s">
        <v>1968</v>
      </c>
      <c r="M803" t="s">
        <v>1969</v>
      </c>
      <c r="O803">
        <v>12142.88</v>
      </c>
      <c r="P803" t="s">
        <v>157</v>
      </c>
      <c r="R803" t="s">
        <v>1795</v>
      </c>
      <c r="W803" s="2">
        <v>43866.452377893518</v>
      </c>
    </row>
    <row r="804" spans="1:23" x14ac:dyDescent="0.25">
      <c r="A804" t="s">
        <v>209</v>
      </c>
      <c r="B804" t="s">
        <v>210</v>
      </c>
      <c r="C804" t="s">
        <v>4</v>
      </c>
      <c r="D804">
        <v>2019</v>
      </c>
      <c r="E804">
        <v>11</v>
      </c>
      <c r="F804" t="s">
        <v>215</v>
      </c>
      <c r="G804" t="s">
        <v>279</v>
      </c>
      <c r="H804" t="s">
        <v>280</v>
      </c>
      <c r="I804" t="s">
        <v>222</v>
      </c>
      <c r="J804" t="s">
        <v>2216</v>
      </c>
      <c r="K804" t="s">
        <v>2217</v>
      </c>
      <c r="L804" t="s">
        <v>1968</v>
      </c>
      <c r="M804" t="s">
        <v>1969</v>
      </c>
      <c r="O804">
        <v>23518.68</v>
      </c>
      <c r="P804" t="s">
        <v>157</v>
      </c>
      <c r="R804" t="s">
        <v>1795</v>
      </c>
      <c r="W804" s="2">
        <v>43866.452377893518</v>
      </c>
    </row>
    <row r="805" spans="1:23" x14ac:dyDescent="0.25">
      <c r="A805" t="s">
        <v>209</v>
      </c>
      <c r="B805" t="s">
        <v>210</v>
      </c>
      <c r="C805" t="s">
        <v>4</v>
      </c>
      <c r="D805">
        <v>2019</v>
      </c>
      <c r="E805">
        <v>11</v>
      </c>
      <c r="F805" t="s">
        <v>215</v>
      </c>
      <c r="G805" t="s">
        <v>279</v>
      </c>
      <c r="H805" t="s">
        <v>280</v>
      </c>
      <c r="I805" t="s">
        <v>222</v>
      </c>
      <c r="J805" t="s">
        <v>1722</v>
      </c>
      <c r="K805" t="s">
        <v>2218</v>
      </c>
      <c r="L805" t="s">
        <v>1968</v>
      </c>
      <c r="M805" t="s">
        <v>1969</v>
      </c>
      <c r="O805">
        <v>5801.37</v>
      </c>
      <c r="P805" t="s">
        <v>157</v>
      </c>
      <c r="R805" t="s">
        <v>1795</v>
      </c>
      <c r="W805" s="2">
        <v>43866.452377893518</v>
      </c>
    </row>
    <row r="806" spans="1:23" x14ac:dyDescent="0.25">
      <c r="A806" t="s">
        <v>209</v>
      </c>
      <c r="B806" t="s">
        <v>210</v>
      </c>
      <c r="C806" t="s">
        <v>4</v>
      </c>
      <c r="D806">
        <v>2019</v>
      </c>
      <c r="E806">
        <v>11</v>
      </c>
      <c r="F806" t="s">
        <v>215</v>
      </c>
      <c r="G806" t="s">
        <v>279</v>
      </c>
      <c r="H806" t="s">
        <v>280</v>
      </c>
      <c r="I806" t="s">
        <v>222</v>
      </c>
      <c r="J806" t="s">
        <v>2219</v>
      </c>
      <c r="K806" t="s">
        <v>2220</v>
      </c>
      <c r="L806" t="s">
        <v>1968</v>
      </c>
      <c r="M806" t="s">
        <v>1969</v>
      </c>
      <c r="O806">
        <v>2448.73</v>
      </c>
      <c r="P806" t="s">
        <v>157</v>
      </c>
      <c r="R806" t="s">
        <v>1795</v>
      </c>
      <c r="W806" s="2">
        <v>43866.452377893518</v>
      </c>
    </row>
    <row r="807" spans="1:23" x14ac:dyDescent="0.25">
      <c r="A807" t="s">
        <v>209</v>
      </c>
      <c r="B807" t="s">
        <v>210</v>
      </c>
      <c r="C807" t="s">
        <v>4</v>
      </c>
      <c r="D807">
        <v>2019</v>
      </c>
      <c r="E807">
        <v>11</v>
      </c>
      <c r="F807" t="s">
        <v>215</v>
      </c>
      <c r="G807" t="s">
        <v>279</v>
      </c>
      <c r="H807" t="s">
        <v>280</v>
      </c>
      <c r="I807" t="s">
        <v>222</v>
      </c>
      <c r="J807" t="s">
        <v>2221</v>
      </c>
      <c r="K807" t="s">
        <v>1979</v>
      </c>
      <c r="L807" t="s">
        <v>1968</v>
      </c>
      <c r="M807" t="s">
        <v>1969</v>
      </c>
      <c r="O807">
        <v>2032.75</v>
      </c>
      <c r="P807" t="s">
        <v>157</v>
      </c>
      <c r="R807" t="s">
        <v>1795</v>
      </c>
      <c r="W807" s="2">
        <v>43866.452377893518</v>
      </c>
    </row>
    <row r="808" spans="1:23" x14ac:dyDescent="0.25">
      <c r="A808" t="s">
        <v>209</v>
      </c>
      <c r="B808" t="s">
        <v>210</v>
      </c>
      <c r="C808" t="s">
        <v>4</v>
      </c>
      <c r="D808">
        <v>2019</v>
      </c>
      <c r="E808">
        <v>11</v>
      </c>
      <c r="F808" t="s">
        <v>215</v>
      </c>
      <c r="G808" t="s">
        <v>279</v>
      </c>
      <c r="H808" t="s">
        <v>280</v>
      </c>
      <c r="I808" t="s">
        <v>222</v>
      </c>
      <c r="J808" t="s">
        <v>2222</v>
      </c>
      <c r="K808" t="s">
        <v>2223</v>
      </c>
      <c r="L808" t="s">
        <v>1968</v>
      </c>
      <c r="M808" t="s">
        <v>1969</v>
      </c>
      <c r="O808">
        <v>-11146.14</v>
      </c>
      <c r="P808" t="s">
        <v>157</v>
      </c>
      <c r="R808" t="s">
        <v>1795</v>
      </c>
      <c r="W808" s="2">
        <v>43866.452377893518</v>
      </c>
    </row>
    <row r="809" spans="1:23" x14ac:dyDescent="0.25">
      <c r="A809" t="s">
        <v>209</v>
      </c>
      <c r="B809" t="s">
        <v>210</v>
      </c>
      <c r="C809" t="s">
        <v>4</v>
      </c>
      <c r="D809">
        <v>2019</v>
      </c>
      <c r="E809">
        <v>11</v>
      </c>
      <c r="F809" t="s">
        <v>215</v>
      </c>
      <c r="G809" t="s">
        <v>284</v>
      </c>
      <c r="H809" t="s">
        <v>285</v>
      </c>
      <c r="I809" t="s">
        <v>222</v>
      </c>
      <c r="J809" t="s">
        <v>1725</v>
      </c>
      <c r="K809" t="s">
        <v>2224</v>
      </c>
      <c r="L809" t="s">
        <v>1968</v>
      </c>
      <c r="M809" t="s">
        <v>1969</v>
      </c>
      <c r="O809">
        <v>27612.66</v>
      </c>
      <c r="P809" t="s">
        <v>157</v>
      </c>
      <c r="R809" t="s">
        <v>1795</v>
      </c>
      <c r="W809" s="2">
        <v>43866.452377893518</v>
      </c>
    </row>
    <row r="810" spans="1:23" x14ac:dyDescent="0.25">
      <c r="A810" t="s">
        <v>209</v>
      </c>
      <c r="B810" t="s">
        <v>210</v>
      </c>
      <c r="C810" t="s">
        <v>4</v>
      </c>
      <c r="D810">
        <v>2019</v>
      </c>
      <c r="E810">
        <v>11</v>
      </c>
      <c r="F810" t="s">
        <v>215</v>
      </c>
      <c r="G810" t="s">
        <v>284</v>
      </c>
      <c r="H810" t="s">
        <v>285</v>
      </c>
      <c r="I810" t="s">
        <v>222</v>
      </c>
      <c r="J810" t="s">
        <v>2225</v>
      </c>
      <c r="K810" t="s">
        <v>2226</v>
      </c>
      <c r="L810" t="s">
        <v>1968</v>
      </c>
      <c r="M810" t="s">
        <v>1969</v>
      </c>
      <c r="O810">
        <v>1504997.12</v>
      </c>
      <c r="P810" t="s">
        <v>157</v>
      </c>
      <c r="R810" t="s">
        <v>1795</v>
      </c>
      <c r="W810" s="2">
        <v>43866.452377893518</v>
      </c>
    </row>
    <row r="811" spans="1:23" x14ac:dyDescent="0.25">
      <c r="A811" t="s">
        <v>209</v>
      </c>
      <c r="B811" t="s">
        <v>210</v>
      </c>
      <c r="C811" t="s">
        <v>4</v>
      </c>
      <c r="D811">
        <v>2019</v>
      </c>
      <c r="E811">
        <v>11</v>
      </c>
      <c r="F811" t="s">
        <v>215</v>
      </c>
      <c r="G811" t="s">
        <v>284</v>
      </c>
      <c r="H811" t="s">
        <v>285</v>
      </c>
      <c r="I811" t="s">
        <v>222</v>
      </c>
      <c r="J811" t="s">
        <v>2227</v>
      </c>
      <c r="K811" t="s">
        <v>2228</v>
      </c>
      <c r="L811" t="s">
        <v>1968</v>
      </c>
      <c r="M811" t="s">
        <v>1969</v>
      </c>
      <c r="O811">
        <v>1363.84</v>
      </c>
      <c r="P811" t="s">
        <v>157</v>
      </c>
      <c r="R811" t="s">
        <v>1795</v>
      </c>
      <c r="W811" s="2">
        <v>43866.452377893518</v>
      </c>
    </row>
    <row r="812" spans="1:23" x14ac:dyDescent="0.25">
      <c r="A812" t="s">
        <v>209</v>
      </c>
      <c r="B812" t="s">
        <v>210</v>
      </c>
      <c r="C812" t="s">
        <v>4</v>
      </c>
      <c r="D812">
        <v>2019</v>
      </c>
      <c r="E812">
        <v>11</v>
      </c>
      <c r="F812" t="s">
        <v>215</v>
      </c>
      <c r="G812" t="s">
        <v>284</v>
      </c>
      <c r="H812" t="s">
        <v>285</v>
      </c>
      <c r="I812" t="s">
        <v>222</v>
      </c>
      <c r="J812" t="s">
        <v>1728</v>
      </c>
      <c r="K812" t="s">
        <v>2229</v>
      </c>
      <c r="L812" t="s">
        <v>1968</v>
      </c>
      <c r="M812" t="s">
        <v>1969</v>
      </c>
      <c r="O812">
        <v>-1548.46</v>
      </c>
      <c r="P812" t="s">
        <v>157</v>
      </c>
      <c r="R812" t="s">
        <v>1795</v>
      </c>
      <c r="W812" s="2">
        <v>43866.452377893518</v>
      </c>
    </row>
    <row r="813" spans="1:23" x14ac:dyDescent="0.25">
      <c r="A813" t="s">
        <v>209</v>
      </c>
      <c r="B813" t="s">
        <v>210</v>
      </c>
      <c r="C813" t="s">
        <v>4</v>
      </c>
      <c r="D813">
        <v>2019</v>
      </c>
      <c r="E813">
        <v>11</v>
      </c>
      <c r="F813" t="s">
        <v>215</v>
      </c>
      <c r="G813" t="s">
        <v>284</v>
      </c>
      <c r="H813" t="s">
        <v>285</v>
      </c>
      <c r="I813" t="s">
        <v>222</v>
      </c>
      <c r="J813" t="s">
        <v>2230</v>
      </c>
      <c r="K813" t="s">
        <v>2141</v>
      </c>
      <c r="L813" t="s">
        <v>1968</v>
      </c>
      <c r="M813" t="s">
        <v>1969</v>
      </c>
      <c r="O813">
        <v>-3125.1</v>
      </c>
      <c r="P813" t="s">
        <v>157</v>
      </c>
      <c r="R813" t="s">
        <v>1795</v>
      </c>
      <c r="W813" s="2">
        <v>43866.452377893518</v>
      </c>
    </row>
    <row r="814" spans="1:23" x14ac:dyDescent="0.25">
      <c r="A814" t="s">
        <v>209</v>
      </c>
      <c r="B814" t="s">
        <v>210</v>
      </c>
      <c r="C814" t="s">
        <v>4</v>
      </c>
      <c r="D814">
        <v>2019</v>
      </c>
      <c r="E814">
        <v>11</v>
      </c>
      <c r="F814" t="s">
        <v>215</v>
      </c>
      <c r="G814" t="s">
        <v>284</v>
      </c>
      <c r="H814" t="s">
        <v>285</v>
      </c>
      <c r="I814" t="s">
        <v>222</v>
      </c>
      <c r="J814" t="s">
        <v>2231</v>
      </c>
      <c r="K814" t="s">
        <v>2139</v>
      </c>
      <c r="L814" t="s">
        <v>1968</v>
      </c>
      <c r="M814" t="s">
        <v>1969</v>
      </c>
      <c r="O814">
        <v>-9035.7999999999993</v>
      </c>
      <c r="P814" t="s">
        <v>157</v>
      </c>
      <c r="R814" t="s">
        <v>1795</v>
      </c>
      <c r="W814" s="2">
        <v>43866.452377893518</v>
      </c>
    </row>
    <row r="815" spans="1:23" x14ac:dyDescent="0.25">
      <c r="A815" t="s">
        <v>209</v>
      </c>
      <c r="B815" t="s">
        <v>210</v>
      </c>
      <c r="C815" t="s">
        <v>4</v>
      </c>
      <c r="D815">
        <v>2019</v>
      </c>
      <c r="E815">
        <v>11</v>
      </c>
      <c r="F815" t="s">
        <v>215</v>
      </c>
      <c r="G815" t="s">
        <v>284</v>
      </c>
      <c r="H815" t="s">
        <v>285</v>
      </c>
      <c r="I815" t="s">
        <v>222</v>
      </c>
      <c r="J815" t="s">
        <v>1730</v>
      </c>
      <c r="K815" t="s">
        <v>2153</v>
      </c>
      <c r="L815" t="s">
        <v>1968</v>
      </c>
      <c r="M815" t="s">
        <v>1969</v>
      </c>
      <c r="O815">
        <v>-3116.55</v>
      </c>
      <c r="P815" t="s">
        <v>157</v>
      </c>
      <c r="R815" t="s">
        <v>1795</v>
      </c>
      <c r="W815" s="2">
        <v>43866.452377893518</v>
      </c>
    </row>
    <row r="816" spans="1:23" x14ac:dyDescent="0.25">
      <c r="A816" t="s">
        <v>209</v>
      </c>
      <c r="B816" t="s">
        <v>210</v>
      </c>
      <c r="C816" t="s">
        <v>4</v>
      </c>
      <c r="D816">
        <v>2019</v>
      </c>
      <c r="E816">
        <v>11</v>
      </c>
      <c r="F816" t="s">
        <v>215</v>
      </c>
      <c r="G816" t="s">
        <v>287</v>
      </c>
      <c r="H816" t="s">
        <v>288</v>
      </c>
      <c r="I816" t="s">
        <v>222</v>
      </c>
      <c r="J816" t="s">
        <v>2232</v>
      </c>
      <c r="K816" t="s">
        <v>2233</v>
      </c>
      <c r="L816" t="s">
        <v>1968</v>
      </c>
      <c r="M816" t="s">
        <v>1969</v>
      </c>
      <c r="O816">
        <v>3028.85</v>
      </c>
      <c r="P816" t="s">
        <v>157</v>
      </c>
      <c r="R816" t="s">
        <v>1795</v>
      </c>
      <c r="W816" s="2">
        <v>43866.452377893518</v>
      </c>
    </row>
    <row r="817" spans="1:23" x14ac:dyDescent="0.25">
      <c r="A817" t="s">
        <v>209</v>
      </c>
      <c r="B817" t="s">
        <v>210</v>
      </c>
      <c r="C817" t="s">
        <v>4</v>
      </c>
      <c r="D817">
        <v>2019</v>
      </c>
      <c r="E817">
        <v>11</v>
      </c>
      <c r="F817" t="s">
        <v>215</v>
      </c>
      <c r="G817" t="s">
        <v>287</v>
      </c>
      <c r="H817" t="s">
        <v>288</v>
      </c>
      <c r="I817" t="s">
        <v>222</v>
      </c>
      <c r="J817" t="s">
        <v>2234</v>
      </c>
      <c r="K817" t="s">
        <v>2235</v>
      </c>
      <c r="L817" t="s">
        <v>1968</v>
      </c>
      <c r="M817" t="s">
        <v>1969</v>
      </c>
      <c r="O817">
        <v>6057.69</v>
      </c>
      <c r="P817" t="s">
        <v>157</v>
      </c>
      <c r="R817" t="s">
        <v>1795</v>
      </c>
      <c r="W817" s="2">
        <v>43866.452377893518</v>
      </c>
    </row>
    <row r="818" spans="1:23" x14ac:dyDescent="0.25">
      <c r="A818" t="s">
        <v>209</v>
      </c>
      <c r="B818" t="s">
        <v>210</v>
      </c>
      <c r="C818" t="s">
        <v>4</v>
      </c>
      <c r="D818">
        <v>2019</v>
      </c>
      <c r="E818">
        <v>11</v>
      </c>
      <c r="F818" t="s">
        <v>215</v>
      </c>
      <c r="G818" t="s">
        <v>287</v>
      </c>
      <c r="H818" t="s">
        <v>288</v>
      </c>
      <c r="I818" t="s">
        <v>222</v>
      </c>
      <c r="J818" t="s">
        <v>1732</v>
      </c>
      <c r="K818" t="s">
        <v>2236</v>
      </c>
      <c r="L818" t="s">
        <v>1968</v>
      </c>
      <c r="M818" t="s">
        <v>1969</v>
      </c>
      <c r="O818">
        <v>31964.07</v>
      </c>
      <c r="P818" t="s">
        <v>157</v>
      </c>
      <c r="R818" t="s">
        <v>1795</v>
      </c>
      <c r="W818" s="2">
        <v>43866.452377893518</v>
      </c>
    </row>
    <row r="819" spans="1:23" x14ac:dyDescent="0.25">
      <c r="A819" t="s">
        <v>209</v>
      </c>
      <c r="B819" t="s">
        <v>210</v>
      </c>
      <c r="C819" t="s">
        <v>4</v>
      </c>
      <c r="D819">
        <v>2019</v>
      </c>
      <c r="E819">
        <v>11</v>
      </c>
      <c r="F819" t="s">
        <v>215</v>
      </c>
      <c r="G819" t="s">
        <v>287</v>
      </c>
      <c r="H819" t="s">
        <v>288</v>
      </c>
      <c r="I819" t="s">
        <v>222</v>
      </c>
      <c r="J819" t="s">
        <v>2237</v>
      </c>
      <c r="K819" t="s">
        <v>2238</v>
      </c>
      <c r="L819" t="s">
        <v>1968</v>
      </c>
      <c r="M819" t="s">
        <v>1969</v>
      </c>
      <c r="O819">
        <v>28017.62</v>
      </c>
      <c r="P819" t="s">
        <v>157</v>
      </c>
      <c r="R819" t="s">
        <v>1795</v>
      </c>
      <c r="W819" s="2">
        <v>43866.452377893518</v>
      </c>
    </row>
    <row r="820" spans="1:23" x14ac:dyDescent="0.25">
      <c r="A820" t="s">
        <v>209</v>
      </c>
      <c r="B820" t="s">
        <v>210</v>
      </c>
      <c r="C820" t="s">
        <v>4</v>
      </c>
      <c r="D820">
        <v>2019</v>
      </c>
      <c r="E820">
        <v>11</v>
      </c>
      <c r="F820" t="s">
        <v>215</v>
      </c>
      <c r="G820" t="s">
        <v>287</v>
      </c>
      <c r="H820" t="s">
        <v>288</v>
      </c>
      <c r="I820" t="s">
        <v>222</v>
      </c>
      <c r="J820" t="s">
        <v>2239</v>
      </c>
      <c r="K820" t="s">
        <v>2240</v>
      </c>
      <c r="L820" t="s">
        <v>1968</v>
      </c>
      <c r="M820" t="s">
        <v>1969</v>
      </c>
      <c r="O820">
        <v>56035.21</v>
      </c>
      <c r="P820" t="s">
        <v>157</v>
      </c>
      <c r="R820" t="s">
        <v>1795</v>
      </c>
      <c r="W820" s="2">
        <v>43866.452377893518</v>
      </c>
    </row>
    <row r="821" spans="1:23" x14ac:dyDescent="0.25">
      <c r="A821" t="s">
        <v>209</v>
      </c>
      <c r="B821" t="s">
        <v>210</v>
      </c>
      <c r="C821" t="s">
        <v>4</v>
      </c>
      <c r="D821">
        <v>2019</v>
      </c>
      <c r="E821">
        <v>11</v>
      </c>
      <c r="F821" t="s">
        <v>215</v>
      </c>
      <c r="G821" t="s">
        <v>287</v>
      </c>
      <c r="H821" t="s">
        <v>288</v>
      </c>
      <c r="I821" t="s">
        <v>222</v>
      </c>
      <c r="J821" t="s">
        <v>2241</v>
      </c>
      <c r="K821" t="s">
        <v>2242</v>
      </c>
      <c r="L821" t="s">
        <v>1968</v>
      </c>
      <c r="M821" t="s">
        <v>1969</v>
      </c>
      <c r="O821">
        <v>9097.64</v>
      </c>
      <c r="P821" t="s">
        <v>157</v>
      </c>
      <c r="R821" t="s">
        <v>1795</v>
      </c>
      <c r="W821" s="2">
        <v>43866.452377893518</v>
      </c>
    </row>
    <row r="822" spans="1:23" x14ac:dyDescent="0.25">
      <c r="A822" t="s">
        <v>209</v>
      </c>
      <c r="B822" t="s">
        <v>210</v>
      </c>
      <c r="C822" t="s">
        <v>4</v>
      </c>
      <c r="D822">
        <v>2019</v>
      </c>
      <c r="E822">
        <v>11</v>
      </c>
      <c r="F822" t="s">
        <v>215</v>
      </c>
      <c r="G822" t="s">
        <v>287</v>
      </c>
      <c r="H822" t="s">
        <v>288</v>
      </c>
      <c r="I822" t="s">
        <v>222</v>
      </c>
      <c r="J822" t="s">
        <v>2243</v>
      </c>
      <c r="K822" t="s">
        <v>2244</v>
      </c>
      <c r="L822" t="s">
        <v>1968</v>
      </c>
      <c r="M822" t="s">
        <v>1969</v>
      </c>
      <c r="O822">
        <v>18195.27</v>
      </c>
      <c r="P822" t="s">
        <v>157</v>
      </c>
      <c r="R822" t="s">
        <v>1795</v>
      </c>
      <c r="W822" s="2">
        <v>43866.452377893518</v>
      </c>
    </row>
    <row r="823" spans="1:23" x14ac:dyDescent="0.25">
      <c r="A823" t="s">
        <v>209</v>
      </c>
      <c r="B823" t="s">
        <v>210</v>
      </c>
      <c r="C823" t="s">
        <v>4</v>
      </c>
      <c r="D823">
        <v>2019</v>
      </c>
      <c r="E823">
        <v>11</v>
      </c>
      <c r="F823" t="s">
        <v>215</v>
      </c>
      <c r="G823" t="s">
        <v>284</v>
      </c>
      <c r="H823" t="s">
        <v>285</v>
      </c>
      <c r="I823" t="s">
        <v>222</v>
      </c>
      <c r="J823" t="s">
        <v>2245</v>
      </c>
      <c r="K823" t="s">
        <v>2246</v>
      </c>
      <c r="L823" t="s">
        <v>1968</v>
      </c>
      <c r="M823" t="s">
        <v>1969</v>
      </c>
      <c r="O823">
        <v>35265.31</v>
      </c>
      <c r="P823" t="s">
        <v>157</v>
      </c>
      <c r="R823" t="s">
        <v>1795</v>
      </c>
      <c r="W823" s="2">
        <v>43866.452377893518</v>
      </c>
    </row>
    <row r="824" spans="1:23" x14ac:dyDescent="0.25">
      <c r="A824" t="s">
        <v>209</v>
      </c>
      <c r="B824" t="s">
        <v>210</v>
      </c>
      <c r="C824" t="s">
        <v>4</v>
      </c>
      <c r="D824">
        <v>2019</v>
      </c>
      <c r="E824">
        <v>11</v>
      </c>
      <c r="F824" t="s">
        <v>215</v>
      </c>
      <c r="G824" t="s">
        <v>284</v>
      </c>
      <c r="H824" t="s">
        <v>285</v>
      </c>
      <c r="I824" t="s">
        <v>222</v>
      </c>
      <c r="J824" t="s">
        <v>2247</v>
      </c>
      <c r="K824" t="s">
        <v>2248</v>
      </c>
      <c r="L824" t="s">
        <v>1968</v>
      </c>
      <c r="M824" t="s">
        <v>1969</v>
      </c>
      <c r="O824">
        <v>8106.52</v>
      </c>
      <c r="P824" t="s">
        <v>157</v>
      </c>
      <c r="R824" t="s">
        <v>1795</v>
      </c>
      <c r="W824" s="2">
        <v>43866.452377893518</v>
      </c>
    </row>
    <row r="825" spans="1:23" x14ac:dyDescent="0.25">
      <c r="A825" t="s">
        <v>209</v>
      </c>
      <c r="B825" t="s">
        <v>210</v>
      </c>
      <c r="C825" t="s">
        <v>4</v>
      </c>
      <c r="D825">
        <v>2019</v>
      </c>
      <c r="E825">
        <v>11</v>
      </c>
      <c r="F825" t="s">
        <v>215</v>
      </c>
      <c r="G825" t="s">
        <v>295</v>
      </c>
      <c r="H825" t="s">
        <v>296</v>
      </c>
      <c r="I825" t="s">
        <v>222</v>
      </c>
      <c r="J825" t="s">
        <v>2249</v>
      </c>
      <c r="K825" t="s">
        <v>2250</v>
      </c>
      <c r="L825" t="s">
        <v>1968</v>
      </c>
      <c r="M825" t="s">
        <v>1969</v>
      </c>
      <c r="O825">
        <v>51687.9</v>
      </c>
      <c r="P825" t="s">
        <v>157</v>
      </c>
      <c r="R825" t="s">
        <v>1795</v>
      </c>
      <c r="W825" s="2">
        <v>43866.452377893518</v>
      </c>
    </row>
    <row r="826" spans="1:23" x14ac:dyDescent="0.25">
      <c r="A826" t="s">
        <v>209</v>
      </c>
      <c r="B826" t="s">
        <v>210</v>
      </c>
      <c r="C826" t="s">
        <v>4</v>
      </c>
      <c r="D826">
        <v>2019</v>
      </c>
      <c r="E826">
        <v>11</v>
      </c>
      <c r="F826" t="s">
        <v>215</v>
      </c>
      <c r="G826" t="s">
        <v>297</v>
      </c>
      <c r="H826" t="s">
        <v>298</v>
      </c>
      <c r="I826" t="s">
        <v>222</v>
      </c>
      <c r="J826" t="s">
        <v>2251</v>
      </c>
      <c r="K826" t="s">
        <v>2252</v>
      </c>
      <c r="L826" t="s">
        <v>1968</v>
      </c>
      <c r="M826" t="s">
        <v>1969</v>
      </c>
      <c r="O826">
        <v>34436.959999999999</v>
      </c>
      <c r="P826" t="s">
        <v>157</v>
      </c>
      <c r="R826" t="s">
        <v>1795</v>
      </c>
      <c r="W826" s="2">
        <v>43866.452377893518</v>
      </c>
    </row>
    <row r="827" spans="1:23" x14ac:dyDescent="0.25">
      <c r="A827" t="s">
        <v>209</v>
      </c>
      <c r="B827" t="s">
        <v>210</v>
      </c>
      <c r="C827" t="s">
        <v>4</v>
      </c>
      <c r="D827">
        <v>2019</v>
      </c>
      <c r="E827">
        <v>11</v>
      </c>
      <c r="F827" t="s">
        <v>215</v>
      </c>
      <c r="G827" t="s">
        <v>297</v>
      </c>
      <c r="H827" t="s">
        <v>298</v>
      </c>
      <c r="I827" t="s">
        <v>222</v>
      </c>
      <c r="J827" t="s">
        <v>2253</v>
      </c>
      <c r="K827" t="s">
        <v>2254</v>
      </c>
      <c r="L827" t="s">
        <v>1968</v>
      </c>
      <c r="M827" t="s">
        <v>1969</v>
      </c>
      <c r="O827">
        <v>62898.55</v>
      </c>
      <c r="P827" t="s">
        <v>157</v>
      </c>
      <c r="R827" t="s">
        <v>1795</v>
      </c>
      <c r="W827" s="2">
        <v>43866.452377893518</v>
      </c>
    </row>
    <row r="828" spans="1:23" x14ac:dyDescent="0.25">
      <c r="A828" t="s">
        <v>209</v>
      </c>
      <c r="B828" t="s">
        <v>210</v>
      </c>
      <c r="C828" t="s">
        <v>4</v>
      </c>
      <c r="D828">
        <v>2019</v>
      </c>
      <c r="E828">
        <v>11</v>
      </c>
      <c r="F828" t="s">
        <v>215</v>
      </c>
      <c r="G828" t="s">
        <v>297</v>
      </c>
      <c r="H828" t="s">
        <v>298</v>
      </c>
      <c r="I828" t="s">
        <v>222</v>
      </c>
      <c r="J828" t="s">
        <v>2255</v>
      </c>
      <c r="K828" t="s">
        <v>2256</v>
      </c>
      <c r="L828" t="s">
        <v>1968</v>
      </c>
      <c r="M828" t="s">
        <v>1969</v>
      </c>
      <c r="O828">
        <v>4594.24</v>
      </c>
      <c r="P828" t="s">
        <v>157</v>
      </c>
      <c r="R828" t="s">
        <v>1795</v>
      </c>
      <c r="W828" s="2">
        <v>43866.452377893518</v>
      </c>
    </row>
    <row r="829" spans="1:23" x14ac:dyDescent="0.25">
      <c r="A829" t="s">
        <v>209</v>
      </c>
      <c r="B829" t="s">
        <v>210</v>
      </c>
      <c r="C829" t="s">
        <v>4</v>
      </c>
      <c r="D829">
        <v>2019</v>
      </c>
      <c r="E829">
        <v>11</v>
      </c>
      <c r="F829" t="s">
        <v>215</v>
      </c>
      <c r="G829" t="s">
        <v>297</v>
      </c>
      <c r="H829" t="s">
        <v>298</v>
      </c>
      <c r="I829" t="s">
        <v>222</v>
      </c>
      <c r="J829" t="s">
        <v>2257</v>
      </c>
      <c r="K829" t="s">
        <v>2258</v>
      </c>
      <c r="L829" t="s">
        <v>1968</v>
      </c>
      <c r="M829" t="s">
        <v>1969</v>
      </c>
      <c r="O829">
        <v>57599.57</v>
      </c>
      <c r="P829" t="s">
        <v>157</v>
      </c>
      <c r="R829" t="s">
        <v>1795</v>
      </c>
      <c r="W829" s="2">
        <v>43866.452377893518</v>
      </c>
    </row>
    <row r="830" spans="1:23" x14ac:dyDescent="0.25">
      <c r="A830" t="s">
        <v>209</v>
      </c>
      <c r="B830" t="s">
        <v>210</v>
      </c>
      <c r="C830" t="s">
        <v>4</v>
      </c>
      <c r="D830">
        <v>2019</v>
      </c>
      <c r="E830">
        <v>11</v>
      </c>
      <c r="F830" t="s">
        <v>215</v>
      </c>
      <c r="G830" t="s">
        <v>297</v>
      </c>
      <c r="H830" t="s">
        <v>298</v>
      </c>
      <c r="I830" t="s">
        <v>222</v>
      </c>
      <c r="J830" t="s">
        <v>2259</v>
      </c>
      <c r="K830" t="s">
        <v>2260</v>
      </c>
      <c r="L830" t="s">
        <v>1968</v>
      </c>
      <c r="M830" t="s">
        <v>1969</v>
      </c>
      <c r="O830">
        <v>-19375.939999999999</v>
      </c>
      <c r="P830" t="s">
        <v>157</v>
      </c>
      <c r="R830" t="s">
        <v>1795</v>
      </c>
      <c r="W830" s="2">
        <v>43866.452377893518</v>
      </c>
    </row>
    <row r="831" spans="1:23" x14ac:dyDescent="0.25">
      <c r="A831" t="s">
        <v>209</v>
      </c>
      <c r="B831" t="s">
        <v>210</v>
      </c>
      <c r="C831" t="s">
        <v>4</v>
      </c>
      <c r="D831">
        <v>2019</v>
      </c>
      <c r="E831">
        <v>11</v>
      </c>
      <c r="F831" t="s">
        <v>215</v>
      </c>
      <c r="G831" t="s">
        <v>275</v>
      </c>
      <c r="H831" t="s">
        <v>276</v>
      </c>
      <c r="I831" t="s">
        <v>222</v>
      </c>
      <c r="J831" t="s">
        <v>1735</v>
      </c>
      <c r="K831" t="s">
        <v>2261</v>
      </c>
      <c r="L831" t="s">
        <v>1968</v>
      </c>
      <c r="M831" t="s">
        <v>1969</v>
      </c>
      <c r="O831">
        <v>93528.04</v>
      </c>
      <c r="P831" t="s">
        <v>157</v>
      </c>
      <c r="R831" t="s">
        <v>1795</v>
      </c>
      <c r="W831" s="2">
        <v>43866.452377893518</v>
      </c>
    </row>
    <row r="832" spans="1:23" x14ac:dyDescent="0.25">
      <c r="A832" t="s">
        <v>209</v>
      </c>
      <c r="B832" t="s">
        <v>210</v>
      </c>
      <c r="C832" t="s">
        <v>4</v>
      </c>
      <c r="D832">
        <v>2019</v>
      </c>
      <c r="E832">
        <v>11</v>
      </c>
      <c r="F832" t="s">
        <v>215</v>
      </c>
      <c r="G832" t="s">
        <v>275</v>
      </c>
      <c r="H832" t="s">
        <v>276</v>
      </c>
      <c r="I832" t="s">
        <v>222</v>
      </c>
      <c r="J832" t="s">
        <v>2262</v>
      </c>
      <c r="K832" t="s">
        <v>2263</v>
      </c>
      <c r="L832" t="s">
        <v>1968</v>
      </c>
      <c r="M832" t="s">
        <v>1969</v>
      </c>
      <c r="O832">
        <v>7926.09</v>
      </c>
      <c r="P832" t="s">
        <v>157</v>
      </c>
      <c r="R832" t="s">
        <v>1795</v>
      </c>
      <c r="W832" s="2">
        <v>43866.452377893518</v>
      </c>
    </row>
    <row r="833" spans="1:23" x14ac:dyDescent="0.25">
      <c r="A833" t="s">
        <v>209</v>
      </c>
      <c r="B833" t="s">
        <v>210</v>
      </c>
      <c r="C833" t="s">
        <v>4</v>
      </c>
      <c r="D833">
        <v>2019</v>
      </c>
      <c r="E833">
        <v>11</v>
      </c>
      <c r="F833" t="s">
        <v>215</v>
      </c>
      <c r="G833" t="s">
        <v>275</v>
      </c>
      <c r="H833" t="s">
        <v>276</v>
      </c>
      <c r="I833" t="s">
        <v>222</v>
      </c>
      <c r="J833" t="s">
        <v>2264</v>
      </c>
      <c r="K833" t="s">
        <v>2265</v>
      </c>
      <c r="L833" t="s">
        <v>1968</v>
      </c>
      <c r="M833" t="s">
        <v>1969</v>
      </c>
      <c r="O833">
        <v>18659.43</v>
      </c>
      <c r="P833" t="s">
        <v>157</v>
      </c>
      <c r="R833" t="s">
        <v>1795</v>
      </c>
      <c r="W833" s="2">
        <v>43866.452377893518</v>
      </c>
    </row>
    <row r="834" spans="1:23" x14ac:dyDescent="0.25">
      <c r="A834" t="s">
        <v>209</v>
      </c>
      <c r="B834" t="s">
        <v>210</v>
      </c>
      <c r="C834" t="s">
        <v>4</v>
      </c>
      <c r="D834">
        <v>2019</v>
      </c>
      <c r="E834">
        <v>11</v>
      </c>
      <c r="F834" t="s">
        <v>215</v>
      </c>
      <c r="G834" t="s">
        <v>275</v>
      </c>
      <c r="H834" t="s">
        <v>276</v>
      </c>
      <c r="I834" t="s">
        <v>222</v>
      </c>
      <c r="J834" t="s">
        <v>2266</v>
      </c>
      <c r="K834" t="s">
        <v>2267</v>
      </c>
      <c r="L834" t="s">
        <v>1968</v>
      </c>
      <c r="M834" t="s">
        <v>1969</v>
      </c>
      <c r="O834">
        <v>736.73</v>
      </c>
      <c r="P834" t="s">
        <v>157</v>
      </c>
      <c r="R834" t="s">
        <v>1795</v>
      </c>
      <c r="W834" s="2">
        <v>43866.452377893518</v>
      </c>
    </row>
    <row r="835" spans="1:23" x14ac:dyDescent="0.25">
      <c r="A835" t="s">
        <v>209</v>
      </c>
      <c r="B835" t="s">
        <v>210</v>
      </c>
      <c r="C835" t="s">
        <v>4</v>
      </c>
      <c r="D835">
        <v>2019</v>
      </c>
      <c r="E835">
        <v>11</v>
      </c>
      <c r="F835" t="s">
        <v>215</v>
      </c>
      <c r="G835" t="s">
        <v>275</v>
      </c>
      <c r="H835" t="s">
        <v>276</v>
      </c>
      <c r="I835" t="s">
        <v>222</v>
      </c>
      <c r="J835" t="s">
        <v>2268</v>
      </c>
      <c r="K835" t="s">
        <v>2269</v>
      </c>
      <c r="L835" t="s">
        <v>1968</v>
      </c>
      <c r="M835" t="s">
        <v>1969</v>
      </c>
      <c r="O835">
        <v>60859.43</v>
      </c>
      <c r="P835" t="s">
        <v>157</v>
      </c>
      <c r="R835" t="s">
        <v>1795</v>
      </c>
      <c r="W835" s="2">
        <v>43866.452377893518</v>
      </c>
    </row>
    <row r="836" spans="1:23" x14ac:dyDescent="0.25">
      <c r="A836" t="s">
        <v>209</v>
      </c>
      <c r="B836" t="s">
        <v>210</v>
      </c>
      <c r="C836" t="s">
        <v>4</v>
      </c>
      <c r="D836">
        <v>2019</v>
      </c>
      <c r="E836">
        <v>11</v>
      </c>
      <c r="F836" t="s">
        <v>215</v>
      </c>
      <c r="G836" t="s">
        <v>275</v>
      </c>
      <c r="H836" t="s">
        <v>276</v>
      </c>
      <c r="I836" t="s">
        <v>222</v>
      </c>
      <c r="J836" t="s">
        <v>2270</v>
      </c>
      <c r="K836" t="s">
        <v>2271</v>
      </c>
      <c r="L836" t="s">
        <v>1968</v>
      </c>
      <c r="M836" t="s">
        <v>1969</v>
      </c>
      <c r="O836">
        <v>24947.55</v>
      </c>
      <c r="P836" t="s">
        <v>157</v>
      </c>
      <c r="R836" t="s">
        <v>1795</v>
      </c>
      <c r="W836" s="2">
        <v>43866.452377893518</v>
      </c>
    </row>
    <row r="837" spans="1:23" x14ac:dyDescent="0.25">
      <c r="A837" t="s">
        <v>209</v>
      </c>
      <c r="B837" t="s">
        <v>210</v>
      </c>
      <c r="C837" t="s">
        <v>4</v>
      </c>
      <c r="D837">
        <v>2019</v>
      </c>
      <c r="E837">
        <v>11</v>
      </c>
      <c r="F837" t="s">
        <v>215</v>
      </c>
      <c r="G837" t="s">
        <v>275</v>
      </c>
      <c r="H837" t="s">
        <v>276</v>
      </c>
      <c r="I837" t="s">
        <v>222</v>
      </c>
      <c r="J837" t="s">
        <v>2272</v>
      </c>
      <c r="K837" t="s">
        <v>2273</v>
      </c>
      <c r="L837" t="s">
        <v>1968</v>
      </c>
      <c r="M837" t="s">
        <v>1969</v>
      </c>
      <c r="O837">
        <v>55026.87</v>
      </c>
      <c r="P837" t="s">
        <v>157</v>
      </c>
      <c r="R837" t="s">
        <v>1795</v>
      </c>
      <c r="W837" s="2">
        <v>43866.452377893518</v>
      </c>
    </row>
    <row r="838" spans="1:23" x14ac:dyDescent="0.25">
      <c r="A838" t="s">
        <v>209</v>
      </c>
      <c r="B838" t="s">
        <v>210</v>
      </c>
      <c r="C838" t="s">
        <v>4</v>
      </c>
      <c r="D838">
        <v>2019</v>
      </c>
      <c r="E838">
        <v>11</v>
      </c>
      <c r="F838" t="s">
        <v>215</v>
      </c>
      <c r="G838" t="s">
        <v>275</v>
      </c>
      <c r="H838" t="s">
        <v>276</v>
      </c>
      <c r="I838" t="s">
        <v>222</v>
      </c>
      <c r="J838" t="s">
        <v>2274</v>
      </c>
      <c r="K838" t="s">
        <v>2275</v>
      </c>
      <c r="L838" t="s">
        <v>1968</v>
      </c>
      <c r="M838" t="s">
        <v>1969</v>
      </c>
      <c r="O838">
        <v>46122.6</v>
      </c>
      <c r="P838" t="s">
        <v>157</v>
      </c>
      <c r="R838" t="s">
        <v>1795</v>
      </c>
      <c r="W838" s="2">
        <v>43866.452377893518</v>
      </c>
    </row>
    <row r="839" spans="1:23" x14ac:dyDescent="0.25">
      <c r="A839" t="s">
        <v>209</v>
      </c>
      <c r="B839" t="s">
        <v>210</v>
      </c>
      <c r="C839" t="s">
        <v>4</v>
      </c>
      <c r="D839">
        <v>2019</v>
      </c>
      <c r="E839">
        <v>11</v>
      </c>
      <c r="F839" t="s">
        <v>215</v>
      </c>
      <c r="G839" t="s">
        <v>275</v>
      </c>
      <c r="H839" t="s">
        <v>276</v>
      </c>
      <c r="I839" t="s">
        <v>222</v>
      </c>
      <c r="J839" t="s">
        <v>1740</v>
      </c>
      <c r="K839" t="s">
        <v>2276</v>
      </c>
      <c r="L839" t="s">
        <v>1968</v>
      </c>
      <c r="M839" t="s">
        <v>1969</v>
      </c>
      <c r="O839">
        <v>14113.71</v>
      </c>
      <c r="P839" t="s">
        <v>157</v>
      </c>
      <c r="R839" t="s">
        <v>1795</v>
      </c>
      <c r="W839" s="2">
        <v>43866.452377893518</v>
      </c>
    </row>
    <row r="840" spans="1:23" x14ac:dyDescent="0.25">
      <c r="A840" t="s">
        <v>209</v>
      </c>
      <c r="B840" t="s">
        <v>210</v>
      </c>
      <c r="C840" t="s">
        <v>4</v>
      </c>
      <c r="D840">
        <v>2019</v>
      </c>
      <c r="E840">
        <v>11</v>
      </c>
      <c r="F840" t="s">
        <v>215</v>
      </c>
      <c r="G840" t="s">
        <v>275</v>
      </c>
      <c r="H840" t="s">
        <v>276</v>
      </c>
      <c r="I840" t="s">
        <v>222</v>
      </c>
      <c r="J840" t="s">
        <v>2277</v>
      </c>
      <c r="K840" t="s">
        <v>1979</v>
      </c>
      <c r="L840" t="s">
        <v>1968</v>
      </c>
      <c r="M840" t="s">
        <v>1969</v>
      </c>
      <c r="O840">
        <v>193779.42</v>
      </c>
      <c r="P840" t="s">
        <v>157</v>
      </c>
      <c r="R840" t="s">
        <v>1795</v>
      </c>
      <c r="W840" s="2">
        <v>43866.452377893518</v>
      </c>
    </row>
    <row r="841" spans="1:23" x14ac:dyDescent="0.25">
      <c r="A841" t="s">
        <v>209</v>
      </c>
      <c r="B841" t="s">
        <v>210</v>
      </c>
      <c r="C841" t="s">
        <v>4</v>
      </c>
      <c r="D841">
        <v>2019</v>
      </c>
      <c r="E841">
        <v>11</v>
      </c>
      <c r="F841" t="s">
        <v>215</v>
      </c>
      <c r="G841" t="s">
        <v>275</v>
      </c>
      <c r="H841" t="s">
        <v>276</v>
      </c>
      <c r="I841" t="s">
        <v>222</v>
      </c>
      <c r="J841" t="s">
        <v>2278</v>
      </c>
      <c r="K841" t="s">
        <v>2279</v>
      </c>
      <c r="L841" t="s">
        <v>1968</v>
      </c>
      <c r="M841" t="s">
        <v>1969</v>
      </c>
      <c r="O841">
        <v>33327.449999999997</v>
      </c>
      <c r="P841" t="s">
        <v>157</v>
      </c>
      <c r="R841" t="s">
        <v>1795</v>
      </c>
      <c r="W841" s="2">
        <v>43866.452377893518</v>
      </c>
    </row>
    <row r="842" spans="1:23" x14ac:dyDescent="0.25">
      <c r="A842" t="s">
        <v>209</v>
      </c>
      <c r="B842" t="s">
        <v>210</v>
      </c>
      <c r="C842" t="s">
        <v>4</v>
      </c>
      <c r="D842">
        <v>2019</v>
      </c>
      <c r="E842">
        <v>11</v>
      </c>
      <c r="F842" t="s">
        <v>215</v>
      </c>
      <c r="G842" t="s">
        <v>275</v>
      </c>
      <c r="H842" t="s">
        <v>276</v>
      </c>
      <c r="I842" t="s">
        <v>222</v>
      </c>
      <c r="J842" t="s">
        <v>2280</v>
      </c>
      <c r="K842" t="s">
        <v>2281</v>
      </c>
      <c r="L842" t="s">
        <v>1968</v>
      </c>
      <c r="M842" t="s">
        <v>1969</v>
      </c>
      <c r="O842">
        <v>112653.91</v>
      </c>
      <c r="P842" t="s">
        <v>157</v>
      </c>
      <c r="R842" t="s">
        <v>1795</v>
      </c>
      <c r="W842" s="2">
        <v>43866.452377893518</v>
      </c>
    </row>
    <row r="843" spans="1:23" x14ac:dyDescent="0.25">
      <c r="A843" t="s">
        <v>209</v>
      </c>
      <c r="B843" t="s">
        <v>210</v>
      </c>
      <c r="C843" t="s">
        <v>4</v>
      </c>
      <c r="D843">
        <v>2019</v>
      </c>
      <c r="E843">
        <v>11</v>
      </c>
      <c r="F843" t="s">
        <v>215</v>
      </c>
      <c r="G843" t="s">
        <v>275</v>
      </c>
      <c r="H843" t="s">
        <v>276</v>
      </c>
      <c r="I843" t="s">
        <v>222</v>
      </c>
      <c r="J843" t="s">
        <v>2282</v>
      </c>
      <c r="K843" t="s">
        <v>2283</v>
      </c>
      <c r="L843" t="s">
        <v>1968</v>
      </c>
      <c r="M843" t="s">
        <v>1969</v>
      </c>
      <c r="O843">
        <v>3242.31</v>
      </c>
      <c r="P843" t="s">
        <v>157</v>
      </c>
      <c r="R843" t="s">
        <v>1795</v>
      </c>
      <c r="W843" s="2">
        <v>43866.452377893518</v>
      </c>
    </row>
    <row r="844" spans="1:23" x14ac:dyDescent="0.25">
      <c r="A844" t="s">
        <v>209</v>
      </c>
      <c r="B844" t="s">
        <v>210</v>
      </c>
      <c r="C844" t="s">
        <v>4</v>
      </c>
      <c r="D844">
        <v>2019</v>
      </c>
      <c r="E844">
        <v>11</v>
      </c>
      <c r="F844" t="s">
        <v>215</v>
      </c>
      <c r="G844" t="s">
        <v>275</v>
      </c>
      <c r="H844" t="s">
        <v>276</v>
      </c>
      <c r="I844" t="s">
        <v>222</v>
      </c>
      <c r="J844" t="s">
        <v>2284</v>
      </c>
      <c r="K844" t="s">
        <v>2285</v>
      </c>
      <c r="L844" t="s">
        <v>1968</v>
      </c>
      <c r="M844" t="s">
        <v>1969</v>
      </c>
      <c r="O844">
        <v>31269.200000000001</v>
      </c>
      <c r="P844" t="s">
        <v>157</v>
      </c>
      <c r="R844" t="s">
        <v>1795</v>
      </c>
      <c r="W844" s="2">
        <v>43866.452377893518</v>
      </c>
    </row>
    <row r="845" spans="1:23" x14ac:dyDescent="0.25">
      <c r="A845" t="s">
        <v>209</v>
      </c>
      <c r="B845" t="s">
        <v>210</v>
      </c>
      <c r="C845" t="s">
        <v>4</v>
      </c>
      <c r="D845">
        <v>2019</v>
      </c>
      <c r="E845">
        <v>11</v>
      </c>
      <c r="F845" t="s">
        <v>215</v>
      </c>
      <c r="G845" t="s">
        <v>275</v>
      </c>
      <c r="H845" t="s">
        <v>276</v>
      </c>
      <c r="I845" t="s">
        <v>222</v>
      </c>
      <c r="J845" t="s">
        <v>2286</v>
      </c>
      <c r="K845" t="s">
        <v>2287</v>
      </c>
      <c r="L845" t="s">
        <v>1968</v>
      </c>
      <c r="M845" t="s">
        <v>1969</v>
      </c>
      <c r="O845">
        <v>113687.88</v>
      </c>
      <c r="P845" t="s">
        <v>157</v>
      </c>
      <c r="R845" t="s">
        <v>1795</v>
      </c>
      <c r="W845" s="2">
        <v>43866.452377893518</v>
      </c>
    </row>
    <row r="846" spans="1:23" x14ac:dyDescent="0.25">
      <c r="A846" t="s">
        <v>209</v>
      </c>
      <c r="B846" t="s">
        <v>210</v>
      </c>
      <c r="C846" t="s">
        <v>4</v>
      </c>
      <c r="D846">
        <v>2019</v>
      </c>
      <c r="E846">
        <v>11</v>
      </c>
      <c r="F846" t="s">
        <v>215</v>
      </c>
      <c r="G846" t="s">
        <v>275</v>
      </c>
      <c r="H846" t="s">
        <v>276</v>
      </c>
      <c r="I846" t="s">
        <v>222</v>
      </c>
      <c r="J846" t="s">
        <v>2288</v>
      </c>
      <c r="K846" t="s">
        <v>2289</v>
      </c>
      <c r="L846" t="s">
        <v>1968</v>
      </c>
      <c r="M846" t="s">
        <v>1969</v>
      </c>
      <c r="O846">
        <v>2974.42</v>
      </c>
      <c r="P846" t="s">
        <v>157</v>
      </c>
      <c r="R846" t="s">
        <v>1795</v>
      </c>
      <c r="W846" s="2">
        <v>43866.452377893518</v>
      </c>
    </row>
    <row r="847" spans="1:23" x14ac:dyDescent="0.25">
      <c r="A847" t="s">
        <v>209</v>
      </c>
      <c r="B847" t="s">
        <v>210</v>
      </c>
      <c r="C847" t="s">
        <v>4</v>
      </c>
      <c r="D847">
        <v>2019</v>
      </c>
      <c r="E847">
        <v>11</v>
      </c>
      <c r="F847" t="s">
        <v>215</v>
      </c>
      <c r="G847" t="s">
        <v>275</v>
      </c>
      <c r="H847" t="s">
        <v>276</v>
      </c>
      <c r="I847" t="s">
        <v>222</v>
      </c>
      <c r="J847" t="s">
        <v>2290</v>
      </c>
      <c r="K847" t="s">
        <v>2291</v>
      </c>
      <c r="L847" t="s">
        <v>1968</v>
      </c>
      <c r="M847" t="s">
        <v>1969</v>
      </c>
      <c r="O847">
        <v>9170.81</v>
      </c>
      <c r="P847" t="s">
        <v>157</v>
      </c>
      <c r="R847" t="s">
        <v>1795</v>
      </c>
      <c r="W847" s="2">
        <v>43866.452377893518</v>
      </c>
    </row>
    <row r="848" spans="1:23" x14ac:dyDescent="0.25">
      <c r="A848" t="s">
        <v>209</v>
      </c>
      <c r="B848" t="s">
        <v>210</v>
      </c>
      <c r="C848" t="s">
        <v>4</v>
      </c>
      <c r="D848">
        <v>2019</v>
      </c>
      <c r="E848">
        <v>11</v>
      </c>
      <c r="F848" t="s">
        <v>215</v>
      </c>
      <c r="G848" t="s">
        <v>275</v>
      </c>
      <c r="H848" t="s">
        <v>276</v>
      </c>
      <c r="I848" t="s">
        <v>222</v>
      </c>
      <c r="J848" t="s">
        <v>2292</v>
      </c>
      <c r="K848" t="s">
        <v>2293</v>
      </c>
      <c r="L848" t="s">
        <v>1968</v>
      </c>
      <c r="M848" t="s">
        <v>1969</v>
      </c>
      <c r="O848">
        <v>351.93</v>
      </c>
      <c r="P848" t="s">
        <v>157</v>
      </c>
      <c r="R848" t="s">
        <v>1795</v>
      </c>
      <c r="W848" s="2">
        <v>43866.452377893518</v>
      </c>
    </row>
    <row r="849" spans="1:23" x14ac:dyDescent="0.25">
      <c r="A849" t="s">
        <v>209</v>
      </c>
      <c r="B849" t="s">
        <v>210</v>
      </c>
      <c r="C849" t="s">
        <v>4</v>
      </c>
      <c r="D849">
        <v>2019</v>
      </c>
      <c r="E849">
        <v>11</v>
      </c>
      <c r="F849" t="s">
        <v>215</v>
      </c>
      <c r="G849" t="s">
        <v>275</v>
      </c>
      <c r="H849" t="s">
        <v>276</v>
      </c>
      <c r="I849" t="s">
        <v>222</v>
      </c>
      <c r="J849" t="s">
        <v>2294</v>
      </c>
      <c r="K849" t="s">
        <v>2295</v>
      </c>
      <c r="L849" t="s">
        <v>1968</v>
      </c>
      <c r="M849" t="s">
        <v>1969</v>
      </c>
      <c r="O849">
        <v>-350.89</v>
      </c>
      <c r="P849" t="s">
        <v>157</v>
      </c>
      <c r="R849" t="s">
        <v>1795</v>
      </c>
      <c r="W849" s="2">
        <v>43866.452377893518</v>
      </c>
    </row>
    <row r="850" spans="1:23" x14ac:dyDescent="0.25">
      <c r="A850" t="s">
        <v>209</v>
      </c>
      <c r="B850" t="s">
        <v>210</v>
      </c>
      <c r="C850" t="s">
        <v>4</v>
      </c>
      <c r="D850">
        <v>2019</v>
      </c>
      <c r="E850">
        <v>11</v>
      </c>
      <c r="F850" t="s">
        <v>215</v>
      </c>
      <c r="G850" t="s">
        <v>275</v>
      </c>
      <c r="H850" t="s">
        <v>276</v>
      </c>
      <c r="I850" t="s">
        <v>222</v>
      </c>
      <c r="J850" t="s">
        <v>2296</v>
      </c>
      <c r="K850" t="s">
        <v>2297</v>
      </c>
      <c r="L850" t="s">
        <v>1968</v>
      </c>
      <c r="M850" t="s">
        <v>1969</v>
      </c>
      <c r="O850">
        <v>848.07</v>
      </c>
      <c r="P850" t="s">
        <v>157</v>
      </c>
      <c r="R850" t="s">
        <v>1795</v>
      </c>
      <c r="W850" s="2">
        <v>43866.452377893518</v>
      </c>
    </row>
    <row r="851" spans="1:23" x14ac:dyDescent="0.25">
      <c r="A851" t="s">
        <v>209</v>
      </c>
      <c r="B851" t="s">
        <v>210</v>
      </c>
      <c r="C851" t="s">
        <v>4</v>
      </c>
      <c r="D851">
        <v>2019</v>
      </c>
      <c r="E851">
        <v>11</v>
      </c>
      <c r="F851" t="s">
        <v>215</v>
      </c>
      <c r="G851" t="s">
        <v>275</v>
      </c>
      <c r="H851" t="s">
        <v>276</v>
      </c>
      <c r="I851" t="s">
        <v>222</v>
      </c>
      <c r="J851" t="s">
        <v>1743</v>
      </c>
      <c r="K851" t="s">
        <v>2298</v>
      </c>
      <c r="L851" t="s">
        <v>1968</v>
      </c>
      <c r="M851" t="s">
        <v>1969</v>
      </c>
      <c r="O851">
        <v>-7812.2</v>
      </c>
      <c r="P851" t="s">
        <v>157</v>
      </c>
      <c r="R851" t="s">
        <v>1795</v>
      </c>
      <c r="W851" s="2">
        <v>43866.452377893518</v>
      </c>
    </row>
    <row r="852" spans="1:23" x14ac:dyDescent="0.25">
      <c r="A852" t="s">
        <v>209</v>
      </c>
      <c r="B852" t="s">
        <v>210</v>
      </c>
      <c r="C852" t="s">
        <v>4</v>
      </c>
      <c r="D852">
        <v>2019</v>
      </c>
      <c r="E852">
        <v>11</v>
      </c>
      <c r="F852" t="s">
        <v>215</v>
      </c>
      <c r="G852" t="s">
        <v>275</v>
      </c>
      <c r="H852" t="s">
        <v>276</v>
      </c>
      <c r="I852" t="s">
        <v>222</v>
      </c>
      <c r="J852" t="s">
        <v>2299</v>
      </c>
      <c r="K852" t="s">
        <v>2300</v>
      </c>
      <c r="L852" t="s">
        <v>1968</v>
      </c>
      <c r="M852" t="s">
        <v>1969</v>
      </c>
      <c r="O852">
        <v>-179.87</v>
      </c>
      <c r="P852" t="s">
        <v>157</v>
      </c>
      <c r="R852" t="s">
        <v>1795</v>
      </c>
      <c r="W852" s="2">
        <v>43866.452377893518</v>
      </c>
    </row>
    <row r="853" spans="1:23" x14ac:dyDescent="0.25">
      <c r="A853" t="s">
        <v>209</v>
      </c>
      <c r="B853" t="s">
        <v>210</v>
      </c>
      <c r="C853" t="s">
        <v>4</v>
      </c>
      <c r="D853">
        <v>2019</v>
      </c>
      <c r="E853">
        <v>11</v>
      </c>
      <c r="F853" t="s">
        <v>215</v>
      </c>
      <c r="G853" t="s">
        <v>275</v>
      </c>
      <c r="H853" t="s">
        <v>276</v>
      </c>
      <c r="I853" t="s">
        <v>222</v>
      </c>
      <c r="J853" t="s">
        <v>2012</v>
      </c>
      <c r="K853" t="s">
        <v>2301</v>
      </c>
      <c r="L853" t="s">
        <v>1968</v>
      </c>
      <c r="M853" t="s">
        <v>1969</v>
      </c>
      <c r="O853">
        <v>9562.34</v>
      </c>
      <c r="P853" t="s">
        <v>157</v>
      </c>
      <c r="R853" t="s">
        <v>1795</v>
      </c>
      <c r="W853" s="2">
        <v>43866.452377893518</v>
      </c>
    </row>
    <row r="854" spans="1:23" x14ac:dyDescent="0.25">
      <c r="A854" t="s">
        <v>209</v>
      </c>
      <c r="B854" t="s">
        <v>210</v>
      </c>
      <c r="C854" t="s">
        <v>4</v>
      </c>
      <c r="D854">
        <v>2019</v>
      </c>
      <c r="E854">
        <v>11</v>
      </c>
      <c r="F854" t="s">
        <v>215</v>
      </c>
      <c r="G854" t="s">
        <v>275</v>
      </c>
      <c r="H854" t="s">
        <v>276</v>
      </c>
      <c r="I854" t="s">
        <v>222</v>
      </c>
      <c r="J854" t="s">
        <v>2302</v>
      </c>
      <c r="K854" t="s">
        <v>2303</v>
      </c>
      <c r="L854" t="s">
        <v>1968</v>
      </c>
      <c r="M854" t="s">
        <v>1969</v>
      </c>
      <c r="O854">
        <v>-13681.85</v>
      </c>
      <c r="P854" t="s">
        <v>157</v>
      </c>
      <c r="R854" t="s">
        <v>1795</v>
      </c>
      <c r="W854" s="2">
        <v>43866.452377893518</v>
      </c>
    </row>
    <row r="855" spans="1:23" x14ac:dyDescent="0.25">
      <c r="A855" t="s">
        <v>209</v>
      </c>
      <c r="B855" t="s">
        <v>210</v>
      </c>
      <c r="C855" t="s">
        <v>4</v>
      </c>
      <c r="D855">
        <v>2019</v>
      </c>
      <c r="E855">
        <v>11</v>
      </c>
      <c r="F855" t="s">
        <v>215</v>
      </c>
      <c r="G855" t="s">
        <v>330</v>
      </c>
      <c r="H855" t="s">
        <v>331</v>
      </c>
      <c r="I855" t="s">
        <v>222</v>
      </c>
      <c r="J855" t="s">
        <v>2304</v>
      </c>
      <c r="K855" t="s">
        <v>2305</v>
      </c>
      <c r="L855" t="s">
        <v>1968</v>
      </c>
      <c r="M855" t="s">
        <v>1969</v>
      </c>
      <c r="O855">
        <v>164108.49</v>
      </c>
      <c r="P855" t="s">
        <v>157</v>
      </c>
      <c r="R855" t="s">
        <v>1795</v>
      </c>
      <c r="W855" s="2">
        <v>43866.452377893518</v>
      </c>
    </row>
    <row r="856" spans="1:23" x14ac:dyDescent="0.25">
      <c r="A856" t="s">
        <v>209</v>
      </c>
      <c r="B856" t="s">
        <v>210</v>
      </c>
      <c r="C856" t="s">
        <v>4</v>
      </c>
      <c r="D856">
        <v>2019</v>
      </c>
      <c r="E856">
        <v>11</v>
      </c>
      <c r="F856" t="s">
        <v>215</v>
      </c>
      <c r="G856" t="s">
        <v>388</v>
      </c>
      <c r="H856" t="s">
        <v>389</v>
      </c>
      <c r="I856" t="s">
        <v>222</v>
      </c>
      <c r="J856" t="s">
        <v>2306</v>
      </c>
      <c r="K856" t="s">
        <v>2307</v>
      </c>
      <c r="L856" t="s">
        <v>1968</v>
      </c>
      <c r="M856" t="s">
        <v>1969</v>
      </c>
      <c r="O856">
        <v>-14667.09</v>
      </c>
      <c r="P856" t="s">
        <v>157</v>
      </c>
      <c r="R856" t="s">
        <v>1795</v>
      </c>
      <c r="W856" s="2">
        <v>43866.452377893518</v>
      </c>
    </row>
    <row r="857" spans="1:23" x14ac:dyDescent="0.25">
      <c r="A857" t="s">
        <v>209</v>
      </c>
      <c r="B857" t="s">
        <v>210</v>
      </c>
      <c r="C857" t="s">
        <v>4</v>
      </c>
      <c r="D857">
        <v>2019</v>
      </c>
      <c r="E857">
        <v>11</v>
      </c>
      <c r="F857" t="s">
        <v>215</v>
      </c>
      <c r="G857" t="s">
        <v>397</v>
      </c>
      <c r="H857" t="s">
        <v>398</v>
      </c>
      <c r="I857" t="s">
        <v>222</v>
      </c>
      <c r="J857" t="s">
        <v>2308</v>
      </c>
      <c r="K857" t="s">
        <v>2309</v>
      </c>
      <c r="L857" t="s">
        <v>1968</v>
      </c>
      <c r="M857" t="s">
        <v>1969</v>
      </c>
      <c r="O857">
        <v>43618.36</v>
      </c>
      <c r="P857" t="s">
        <v>157</v>
      </c>
      <c r="R857" t="s">
        <v>1795</v>
      </c>
      <c r="W857" s="2">
        <v>43866.452377893518</v>
      </c>
    </row>
    <row r="858" spans="1:23" x14ac:dyDescent="0.25">
      <c r="A858" t="s">
        <v>209</v>
      </c>
      <c r="B858" t="s">
        <v>210</v>
      </c>
      <c r="C858" t="s">
        <v>4</v>
      </c>
      <c r="D858">
        <v>2019</v>
      </c>
      <c r="E858">
        <v>11</v>
      </c>
      <c r="F858" t="s">
        <v>215</v>
      </c>
      <c r="G858" t="s">
        <v>223</v>
      </c>
      <c r="H858" t="s">
        <v>248</v>
      </c>
      <c r="I858" t="s">
        <v>222</v>
      </c>
      <c r="L858" t="s">
        <v>1968</v>
      </c>
      <c r="M858" t="s">
        <v>1969</v>
      </c>
      <c r="O858">
        <v>-12481207.07</v>
      </c>
      <c r="P858" t="s">
        <v>157</v>
      </c>
      <c r="R858" t="s">
        <v>1795</v>
      </c>
      <c r="W858" s="2">
        <v>43866.452377893518</v>
      </c>
    </row>
    <row r="859" spans="1:23" x14ac:dyDescent="0.25">
      <c r="A859" t="s">
        <v>209</v>
      </c>
      <c r="B859" t="s">
        <v>210</v>
      </c>
      <c r="C859" t="s">
        <v>4</v>
      </c>
      <c r="D859">
        <v>2019</v>
      </c>
      <c r="E859">
        <v>11</v>
      </c>
      <c r="F859" t="s">
        <v>215</v>
      </c>
      <c r="G859" t="s">
        <v>252</v>
      </c>
      <c r="H859" t="s">
        <v>259</v>
      </c>
      <c r="I859" t="s">
        <v>222</v>
      </c>
      <c r="L859" t="s">
        <v>1968</v>
      </c>
      <c r="M859" t="s">
        <v>1969</v>
      </c>
      <c r="O859">
        <v>57172.5</v>
      </c>
      <c r="P859" t="s">
        <v>157</v>
      </c>
      <c r="R859" t="s">
        <v>1795</v>
      </c>
      <c r="W859" s="2">
        <v>43866.452377893518</v>
      </c>
    </row>
    <row r="860" spans="1:23" x14ac:dyDescent="0.25">
      <c r="A860" t="s">
        <v>209</v>
      </c>
      <c r="B860" t="s">
        <v>210</v>
      </c>
      <c r="C860" t="s">
        <v>4</v>
      </c>
      <c r="D860">
        <v>2019</v>
      </c>
      <c r="E860">
        <v>11</v>
      </c>
      <c r="F860" t="s">
        <v>215</v>
      </c>
      <c r="G860" t="s">
        <v>249</v>
      </c>
      <c r="H860" t="s">
        <v>260</v>
      </c>
      <c r="I860" t="s">
        <v>222</v>
      </c>
      <c r="L860" t="s">
        <v>1968</v>
      </c>
      <c r="M860" t="s">
        <v>1969</v>
      </c>
      <c r="O860">
        <v>-12424034.57</v>
      </c>
      <c r="P860" t="s">
        <v>157</v>
      </c>
      <c r="R860" t="s">
        <v>1795</v>
      </c>
      <c r="W860" s="2">
        <v>43866.452377893518</v>
      </c>
    </row>
    <row r="861" spans="1:23" x14ac:dyDescent="0.25">
      <c r="A861" t="s">
        <v>209</v>
      </c>
      <c r="B861" t="s">
        <v>210</v>
      </c>
      <c r="C861" t="s">
        <v>4</v>
      </c>
      <c r="D861">
        <v>2019</v>
      </c>
      <c r="E861">
        <v>11</v>
      </c>
      <c r="F861" t="s">
        <v>215</v>
      </c>
      <c r="G861" t="s">
        <v>261</v>
      </c>
      <c r="H861" t="s">
        <v>266</v>
      </c>
      <c r="I861" t="s">
        <v>222</v>
      </c>
      <c r="L861" t="s">
        <v>1968</v>
      </c>
      <c r="M861" t="s">
        <v>1969</v>
      </c>
      <c r="O861">
        <v>-12424034.57</v>
      </c>
      <c r="P861" t="s">
        <v>157</v>
      </c>
      <c r="R861" t="s">
        <v>1795</v>
      </c>
      <c r="W861" s="2">
        <v>43866.452377893518</v>
      </c>
    </row>
    <row r="862" spans="1:23" x14ac:dyDescent="0.25">
      <c r="A862" t="s">
        <v>209</v>
      </c>
      <c r="B862" t="s">
        <v>210</v>
      </c>
      <c r="C862" t="s">
        <v>4</v>
      </c>
      <c r="D862">
        <v>2019</v>
      </c>
      <c r="E862">
        <v>11</v>
      </c>
      <c r="F862" t="s">
        <v>215</v>
      </c>
      <c r="G862" t="s">
        <v>272</v>
      </c>
      <c r="H862" t="s">
        <v>283</v>
      </c>
      <c r="I862" t="s">
        <v>222</v>
      </c>
      <c r="L862" t="s">
        <v>1968</v>
      </c>
      <c r="M862" t="s">
        <v>1969</v>
      </c>
      <c r="O862">
        <v>2342690.5299999998</v>
      </c>
      <c r="P862" t="s">
        <v>157</v>
      </c>
      <c r="R862" t="s">
        <v>1795</v>
      </c>
      <c r="W862" s="2">
        <v>43866.452377893518</v>
      </c>
    </row>
    <row r="863" spans="1:23" x14ac:dyDescent="0.25">
      <c r="A863" t="s">
        <v>209</v>
      </c>
      <c r="B863" t="s">
        <v>210</v>
      </c>
      <c r="C863" t="s">
        <v>4</v>
      </c>
      <c r="D863">
        <v>2019</v>
      </c>
      <c r="E863">
        <v>11</v>
      </c>
      <c r="F863" t="s">
        <v>215</v>
      </c>
      <c r="G863" t="s">
        <v>286</v>
      </c>
      <c r="H863" t="s">
        <v>299</v>
      </c>
      <c r="I863" t="s">
        <v>222</v>
      </c>
      <c r="L863" t="s">
        <v>1968</v>
      </c>
      <c r="M863" t="s">
        <v>1969</v>
      </c>
      <c r="O863">
        <v>8910395.5099999998</v>
      </c>
      <c r="P863" t="s">
        <v>157</v>
      </c>
      <c r="R863" t="s">
        <v>1795</v>
      </c>
      <c r="W863" s="2">
        <v>43866.452377893518</v>
      </c>
    </row>
    <row r="864" spans="1:23" x14ac:dyDescent="0.25">
      <c r="A864" t="s">
        <v>209</v>
      </c>
      <c r="B864" t="s">
        <v>210</v>
      </c>
      <c r="C864" t="s">
        <v>4</v>
      </c>
      <c r="D864">
        <v>2019</v>
      </c>
      <c r="E864">
        <v>11</v>
      </c>
      <c r="F864" t="s">
        <v>215</v>
      </c>
      <c r="G864" t="s">
        <v>267</v>
      </c>
      <c r="H864" t="s">
        <v>312</v>
      </c>
      <c r="I864" t="s">
        <v>222</v>
      </c>
      <c r="L864" t="s">
        <v>1968</v>
      </c>
      <c r="M864" t="s">
        <v>1969</v>
      </c>
      <c r="O864">
        <v>-1170948.53</v>
      </c>
      <c r="P864" t="s">
        <v>157</v>
      </c>
      <c r="R864" t="s">
        <v>1795</v>
      </c>
      <c r="W864" s="2">
        <v>43866.452377893518</v>
      </c>
    </row>
    <row r="865" spans="1:23" x14ac:dyDescent="0.25">
      <c r="A865" t="s">
        <v>209</v>
      </c>
      <c r="B865" t="s">
        <v>210</v>
      </c>
      <c r="C865" t="s">
        <v>4</v>
      </c>
      <c r="D865">
        <v>2019</v>
      </c>
      <c r="E865">
        <v>11</v>
      </c>
      <c r="F865" t="s">
        <v>215</v>
      </c>
      <c r="G865" t="s">
        <v>327</v>
      </c>
      <c r="H865" t="s">
        <v>334</v>
      </c>
      <c r="I865" t="s">
        <v>222</v>
      </c>
      <c r="L865" t="s">
        <v>1968</v>
      </c>
      <c r="M865" t="s">
        <v>1969</v>
      </c>
      <c r="O865">
        <v>164108.49</v>
      </c>
      <c r="P865" t="s">
        <v>157</v>
      </c>
      <c r="R865" t="s">
        <v>1795</v>
      </c>
      <c r="W865" s="2">
        <v>43866.452377893518</v>
      </c>
    </row>
    <row r="866" spans="1:23" x14ac:dyDescent="0.25">
      <c r="A866" t="s">
        <v>209</v>
      </c>
      <c r="B866" t="s">
        <v>210</v>
      </c>
      <c r="C866" t="s">
        <v>4</v>
      </c>
      <c r="D866">
        <v>2019</v>
      </c>
      <c r="E866">
        <v>11</v>
      </c>
      <c r="F866" t="s">
        <v>215</v>
      </c>
      <c r="G866" t="s">
        <v>324</v>
      </c>
      <c r="H866" t="s">
        <v>335</v>
      </c>
      <c r="I866" t="s">
        <v>222</v>
      </c>
      <c r="L866" t="s">
        <v>1968</v>
      </c>
      <c r="M866" t="s">
        <v>1969</v>
      </c>
      <c r="O866">
        <v>164108.49</v>
      </c>
      <c r="P866" t="s">
        <v>157</v>
      </c>
      <c r="R866" t="s">
        <v>1795</v>
      </c>
      <c r="W866" s="2">
        <v>43866.452377893518</v>
      </c>
    </row>
    <row r="867" spans="1:23" x14ac:dyDescent="0.25">
      <c r="A867" t="s">
        <v>209</v>
      </c>
      <c r="B867" t="s">
        <v>210</v>
      </c>
      <c r="C867" t="s">
        <v>4</v>
      </c>
      <c r="D867">
        <v>2019</v>
      </c>
      <c r="E867">
        <v>11</v>
      </c>
      <c r="F867" t="s">
        <v>215</v>
      </c>
      <c r="G867" t="s">
        <v>336</v>
      </c>
      <c r="H867" t="s">
        <v>347</v>
      </c>
      <c r="I867" t="s">
        <v>222</v>
      </c>
      <c r="L867" t="s">
        <v>1968</v>
      </c>
      <c r="M867" t="s">
        <v>1969</v>
      </c>
      <c r="O867">
        <v>164108.49</v>
      </c>
      <c r="P867" t="s">
        <v>157</v>
      </c>
      <c r="R867" t="s">
        <v>1795</v>
      </c>
      <c r="W867" s="2">
        <v>43866.452377893518</v>
      </c>
    </row>
    <row r="868" spans="1:23" x14ac:dyDescent="0.25">
      <c r="A868" t="s">
        <v>209</v>
      </c>
      <c r="B868" t="s">
        <v>210</v>
      </c>
      <c r="C868" t="s">
        <v>4</v>
      </c>
      <c r="D868">
        <v>2019</v>
      </c>
      <c r="E868">
        <v>11</v>
      </c>
      <c r="F868" t="s">
        <v>215</v>
      </c>
      <c r="G868" t="s">
        <v>313</v>
      </c>
      <c r="H868" t="s">
        <v>348</v>
      </c>
      <c r="I868" t="s">
        <v>222</v>
      </c>
      <c r="L868" t="s">
        <v>1968</v>
      </c>
      <c r="M868" t="s">
        <v>1969</v>
      </c>
      <c r="O868">
        <v>-1006840.04</v>
      </c>
      <c r="P868" t="s">
        <v>157</v>
      </c>
      <c r="R868" t="s">
        <v>1795</v>
      </c>
      <c r="W868" s="2">
        <v>43866.452377893518</v>
      </c>
    </row>
    <row r="869" spans="1:23" x14ac:dyDescent="0.25">
      <c r="A869" t="s">
        <v>209</v>
      </c>
      <c r="B869" t="s">
        <v>210</v>
      </c>
      <c r="C869" t="s">
        <v>4</v>
      </c>
      <c r="D869">
        <v>2019</v>
      </c>
      <c r="E869">
        <v>11</v>
      </c>
      <c r="F869" t="s">
        <v>215</v>
      </c>
      <c r="G869" t="s">
        <v>349</v>
      </c>
      <c r="H869" t="s">
        <v>356</v>
      </c>
      <c r="I869" t="s">
        <v>222</v>
      </c>
      <c r="L869" t="s">
        <v>1968</v>
      </c>
      <c r="M869" t="s">
        <v>1969</v>
      </c>
      <c r="O869">
        <v>-1006840.04</v>
      </c>
      <c r="P869" t="s">
        <v>157</v>
      </c>
      <c r="R869" t="s">
        <v>1795</v>
      </c>
      <c r="W869" s="2">
        <v>43866.452377893518</v>
      </c>
    </row>
    <row r="870" spans="1:23" x14ac:dyDescent="0.25">
      <c r="A870" t="s">
        <v>209</v>
      </c>
      <c r="B870" t="s">
        <v>210</v>
      </c>
      <c r="C870" t="s">
        <v>4</v>
      </c>
      <c r="D870">
        <v>2019</v>
      </c>
      <c r="E870">
        <v>11</v>
      </c>
      <c r="F870" t="s">
        <v>215</v>
      </c>
      <c r="G870" t="s">
        <v>377</v>
      </c>
      <c r="H870" t="s">
        <v>390</v>
      </c>
      <c r="I870" t="s">
        <v>222</v>
      </c>
      <c r="L870" t="s">
        <v>1968</v>
      </c>
      <c r="M870" t="s">
        <v>1969</v>
      </c>
      <c r="O870">
        <v>-14667.09</v>
      </c>
      <c r="P870" t="s">
        <v>157</v>
      </c>
      <c r="R870" t="s">
        <v>1795</v>
      </c>
      <c r="W870" s="2">
        <v>43866.452377893518</v>
      </c>
    </row>
    <row r="871" spans="1:23" x14ac:dyDescent="0.25">
      <c r="A871" t="s">
        <v>209</v>
      </c>
      <c r="B871" t="s">
        <v>210</v>
      </c>
      <c r="C871" t="s">
        <v>4</v>
      </c>
      <c r="D871">
        <v>2019</v>
      </c>
      <c r="E871">
        <v>11</v>
      </c>
      <c r="F871" t="s">
        <v>215</v>
      </c>
      <c r="G871" t="s">
        <v>394</v>
      </c>
      <c r="H871" t="s">
        <v>407</v>
      </c>
      <c r="I871" t="s">
        <v>222</v>
      </c>
      <c r="L871" t="s">
        <v>1968</v>
      </c>
      <c r="M871" t="s">
        <v>1969</v>
      </c>
      <c r="O871">
        <v>43618.36</v>
      </c>
      <c r="P871" t="s">
        <v>157</v>
      </c>
      <c r="R871" t="s">
        <v>1795</v>
      </c>
      <c r="W871" s="2">
        <v>43866.452377893518</v>
      </c>
    </row>
    <row r="872" spans="1:23" x14ac:dyDescent="0.25">
      <c r="A872" t="s">
        <v>209</v>
      </c>
      <c r="B872" t="s">
        <v>210</v>
      </c>
      <c r="C872" t="s">
        <v>4</v>
      </c>
      <c r="D872">
        <v>2019</v>
      </c>
      <c r="E872">
        <v>11</v>
      </c>
      <c r="F872" t="s">
        <v>215</v>
      </c>
      <c r="G872" t="s">
        <v>391</v>
      </c>
      <c r="H872" t="s">
        <v>408</v>
      </c>
      <c r="I872" t="s">
        <v>222</v>
      </c>
      <c r="L872" t="s">
        <v>1968</v>
      </c>
      <c r="M872" t="s">
        <v>1969</v>
      </c>
      <c r="O872">
        <v>28951.27</v>
      </c>
      <c r="P872" t="s">
        <v>157</v>
      </c>
      <c r="R872" t="s">
        <v>1795</v>
      </c>
      <c r="W872" s="2">
        <v>43866.452377893518</v>
      </c>
    </row>
    <row r="873" spans="1:23" x14ac:dyDescent="0.25">
      <c r="A873" t="s">
        <v>209</v>
      </c>
      <c r="B873" t="s">
        <v>210</v>
      </c>
      <c r="C873" t="s">
        <v>4</v>
      </c>
      <c r="D873">
        <v>2019</v>
      </c>
      <c r="E873">
        <v>11</v>
      </c>
      <c r="F873" t="s">
        <v>215</v>
      </c>
      <c r="G873" t="s">
        <v>357</v>
      </c>
      <c r="H873" t="s">
        <v>409</v>
      </c>
      <c r="I873" t="s">
        <v>222</v>
      </c>
      <c r="L873" t="s">
        <v>1968</v>
      </c>
      <c r="M873" t="s">
        <v>1969</v>
      </c>
      <c r="O873">
        <v>-977888.77</v>
      </c>
      <c r="P873" t="s">
        <v>157</v>
      </c>
      <c r="R873" t="s">
        <v>1795</v>
      </c>
      <c r="W873" s="2">
        <v>43866.452377893518</v>
      </c>
    </row>
    <row r="874" spans="1:23" x14ac:dyDescent="0.25">
      <c r="A874" t="s">
        <v>209</v>
      </c>
      <c r="B874" t="s">
        <v>210</v>
      </c>
      <c r="C874" t="s">
        <v>4</v>
      </c>
      <c r="D874">
        <v>2019</v>
      </c>
      <c r="E874">
        <v>11</v>
      </c>
      <c r="F874" t="s">
        <v>215</v>
      </c>
      <c r="G874" t="s">
        <v>410</v>
      </c>
      <c r="H874" t="s">
        <v>427</v>
      </c>
      <c r="I874" t="s">
        <v>222</v>
      </c>
      <c r="L874" t="s">
        <v>1968</v>
      </c>
      <c r="M874" t="s">
        <v>1969</v>
      </c>
      <c r="O874">
        <v>-977888.77</v>
      </c>
      <c r="P874" t="s">
        <v>157</v>
      </c>
      <c r="R874" t="s">
        <v>1795</v>
      </c>
      <c r="W874" s="2">
        <v>43866.452377893518</v>
      </c>
    </row>
    <row r="875" spans="1:23" x14ac:dyDescent="0.25">
      <c r="A875" t="s">
        <v>209</v>
      </c>
      <c r="B875" t="s">
        <v>210</v>
      </c>
      <c r="C875" t="s">
        <v>4</v>
      </c>
      <c r="D875">
        <v>2019</v>
      </c>
      <c r="E875">
        <v>11</v>
      </c>
      <c r="F875" t="s">
        <v>215</v>
      </c>
      <c r="G875" t="s">
        <v>428</v>
      </c>
      <c r="H875" t="s">
        <v>437</v>
      </c>
      <c r="I875" t="s">
        <v>222</v>
      </c>
      <c r="L875" t="s">
        <v>1968</v>
      </c>
      <c r="M875" t="s">
        <v>1969</v>
      </c>
      <c r="O875">
        <v>-977888.77</v>
      </c>
      <c r="P875" t="s">
        <v>157</v>
      </c>
      <c r="R875" t="s">
        <v>1795</v>
      </c>
      <c r="W875" s="2">
        <v>43866.452377893518</v>
      </c>
    </row>
    <row r="876" spans="1:23" x14ac:dyDescent="0.25">
      <c r="A876" t="s">
        <v>209</v>
      </c>
      <c r="B876" t="s">
        <v>210</v>
      </c>
      <c r="C876" t="s">
        <v>4</v>
      </c>
      <c r="D876">
        <v>2019</v>
      </c>
      <c r="E876">
        <v>11</v>
      </c>
      <c r="F876" t="s">
        <v>215</v>
      </c>
      <c r="G876" t="s">
        <v>438</v>
      </c>
      <c r="H876" t="s">
        <v>463</v>
      </c>
      <c r="I876" t="s">
        <v>222</v>
      </c>
      <c r="L876" t="s">
        <v>1968</v>
      </c>
      <c r="M876" t="s">
        <v>1969</v>
      </c>
      <c r="O876">
        <v>-977888.77</v>
      </c>
      <c r="P876" t="s">
        <v>157</v>
      </c>
      <c r="R876" t="s">
        <v>1795</v>
      </c>
      <c r="W876" s="2">
        <v>43866.452377893518</v>
      </c>
    </row>
    <row r="877" spans="1:23" x14ac:dyDescent="0.25">
      <c r="A877" t="s">
        <v>159</v>
      </c>
      <c r="B877" t="s">
        <v>160</v>
      </c>
      <c r="C877" t="s">
        <v>4</v>
      </c>
      <c r="D877">
        <v>2019</v>
      </c>
      <c r="E877">
        <v>11</v>
      </c>
      <c r="F877" t="s">
        <v>215</v>
      </c>
      <c r="G877" t="s">
        <v>244</v>
      </c>
      <c r="H877" t="s">
        <v>245</v>
      </c>
      <c r="I877" t="s">
        <v>222</v>
      </c>
      <c r="J877" t="s">
        <v>1598</v>
      </c>
      <c r="K877" t="s">
        <v>1823</v>
      </c>
      <c r="L877" t="s">
        <v>1965</v>
      </c>
      <c r="M877" t="s">
        <v>1966</v>
      </c>
      <c r="O877">
        <v>-239167.55</v>
      </c>
      <c r="P877" t="s">
        <v>157</v>
      </c>
      <c r="R877" t="s">
        <v>1795</v>
      </c>
      <c r="W877" s="2">
        <v>43866.452379513888</v>
      </c>
    </row>
    <row r="878" spans="1:23" x14ac:dyDescent="0.25">
      <c r="A878" t="s">
        <v>159</v>
      </c>
      <c r="B878" t="s">
        <v>160</v>
      </c>
      <c r="C878" t="s">
        <v>4</v>
      </c>
      <c r="D878">
        <v>2019</v>
      </c>
      <c r="E878">
        <v>11</v>
      </c>
      <c r="F878" t="s">
        <v>215</v>
      </c>
      <c r="G878" t="s">
        <v>255</v>
      </c>
      <c r="H878" t="s">
        <v>256</v>
      </c>
      <c r="I878" t="s">
        <v>222</v>
      </c>
      <c r="J878" t="s">
        <v>2310</v>
      </c>
      <c r="K878" t="s">
        <v>1831</v>
      </c>
      <c r="L878" t="s">
        <v>1965</v>
      </c>
      <c r="M878" t="s">
        <v>1966</v>
      </c>
      <c r="O878">
        <v>20214.78</v>
      </c>
      <c r="P878" t="s">
        <v>157</v>
      </c>
      <c r="R878" t="s">
        <v>1795</v>
      </c>
      <c r="W878" s="2">
        <v>43866.452379513888</v>
      </c>
    </row>
    <row r="879" spans="1:23" x14ac:dyDescent="0.25">
      <c r="A879" t="s">
        <v>159</v>
      </c>
      <c r="B879" t="s">
        <v>160</v>
      </c>
      <c r="C879" t="s">
        <v>4</v>
      </c>
      <c r="D879">
        <v>2019</v>
      </c>
      <c r="E879">
        <v>11</v>
      </c>
      <c r="F879" t="s">
        <v>215</v>
      </c>
      <c r="G879" t="s">
        <v>255</v>
      </c>
      <c r="H879" t="s">
        <v>256</v>
      </c>
      <c r="I879" t="s">
        <v>222</v>
      </c>
      <c r="J879" t="s">
        <v>2311</v>
      </c>
      <c r="K879" t="s">
        <v>1827</v>
      </c>
      <c r="L879" t="s">
        <v>1965</v>
      </c>
      <c r="M879" t="s">
        <v>1966</v>
      </c>
      <c r="O879">
        <v>8340.6</v>
      </c>
      <c r="P879" t="s">
        <v>157</v>
      </c>
      <c r="R879" t="s">
        <v>1795</v>
      </c>
      <c r="W879" s="2">
        <v>43866.452379513888</v>
      </c>
    </row>
    <row r="880" spans="1:23" x14ac:dyDescent="0.25">
      <c r="A880" t="s">
        <v>159</v>
      </c>
      <c r="B880" t="s">
        <v>160</v>
      </c>
      <c r="C880" t="s">
        <v>4</v>
      </c>
      <c r="D880">
        <v>2019</v>
      </c>
      <c r="E880">
        <v>11</v>
      </c>
      <c r="F880" t="s">
        <v>215</v>
      </c>
      <c r="G880" t="s">
        <v>255</v>
      </c>
      <c r="H880" t="s">
        <v>256</v>
      </c>
      <c r="I880" t="s">
        <v>222</v>
      </c>
      <c r="J880" t="s">
        <v>2312</v>
      </c>
      <c r="K880" t="s">
        <v>2313</v>
      </c>
      <c r="L880" t="s">
        <v>1965</v>
      </c>
      <c r="M880" t="s">
        <v>1966</v>
      </c>
      <c r="O880">
        <v>307.12</v>
      </c>
      <c r="P880" t="s">
        <v>157</v>
      </c>
      <c r="R880" t="s">
        <v>1795</v>
      </c>
      <c r="W880" s="2">
        <v>43866.452379513888</v>
      </c>
    </row>
    <row r="881" spans="1:23" x14ac:dyDescent="0.25">
      <c r="A881" t="s">
        <v>159</v>
      </c>
      <c r="B881" t="s">
        <v>160</v>
      </c>
      <c r="C881" t="s">
        <v>4</v>
      </c>
      <c r="D881">
        <v>2019</v>
      </c>
      <c r="E881">
        <v>11</v>
      </c>
      <c r="F881" t="s">
        <v>215</v>
      </c>
      <c r="G881" t="s">
        <v>255</v>
      </c>
      <c r="H881" t="s">
        <v>256</v>
      </c>
      <c r="I881" t="s">
        <v>222</v>
      </c>
      <c r="J881" t="s">
        <v>2314</v>
      </c>
      <c r="K881" t="s">
        <v>2315</v>
      </c>
      <c r="L881" t="s">
        <v>1965</v>
      </c>
      <c r="M881" t="s">
        <v>1966</v>
      </c>
      <c r="O881">
        <v>3174.76</v>
      </c>
      <c r="P881" t="s">
        <v>157</v>
      </c>
      <c r="R881" t="s">
        <v>1795</v>
      </c>
      <c r="W881" s="2">
        <v>43866.452379513888</v>
      </c>
    </row>
    <row r="882" spans="1:23" x14ac:dyDescent="0.25">
      <c r="A882" t="s">
        <v>159</v>
      </c>
      <c r="B882" t="s">
        <v>160</v>
      </c>
      <c r="C882" t="s">
        <v>4</v>
      </c>
      <c r="D882">
        <v>2019</v>
      </c>
      <c r="E882">
        <v>11</v>
      </c>
      <c r="F882" t="s">
        <v>215</v>
      </c>
      <c r="G882" t="s">
        <v>255</v>
      </c>
      <c r="H882" t="s">
        <v>256</v>
      </c>
      <c r="I882" t="s">
        <v>222</v>
      </c>
      <c r="J882" t="s">
        <v>1901</v>
      </c>
      <c r="K882" t="s">
        <v>2316</v>
      </c>
      <c r="L882" t="s">
        <v>1965</v>
      </c>
      <c r="M882" t="s">
        <v>1966</v>
      </c>
      <c r="O882">
        <v>4345.09</v>
      </c>
      <c r="P882" t="s">
        <v>157</v>
      </c>
      <c r="R882" t="s">
        <v>1795</v>
      </c>
      <c r="W882" s="2">
        <v>43866.452379513888</v>
      </c>
    </row>
    <row r="883" spans="1:23" x14ac:dyDescent="0.25">
      <c r="A883" t="s">
        <v>159</v>
      </c>
      <c r="B883" t="s">
        <v>160</v>
      </c>
      <c r="C883" t="s">
        <v>4</v>
      </c>
      <c r="D883">
        <v>2019</v>
      </c>
      <c r="E883">
        <v>11</v>
      </c>
      <c r="F883" t="s">
        <v>215</v>
      </c>
      <c r="G883" t="s">
        <v>325</v>
      </c>
      <c r="H883" t="s">
        <v>326</v>
      </c>
      <c r="I883" t="s">
        <v>222</v>
      </c>
      <c r="J883" t="s">
        <v>2317</v>
      </c>
      <c r="K883" t="s">
        <v>2318</v>
      </c>
      <c r="L883" t="s">
        <v>1965</v>
      </c>
      <c r="M883" t="s">
        <v>1966</v>
      </c>
      <c r="O883">
        <v>438322.5</v>
      </c>
      <c r="P883" t="s">
        <v>157</v>
      </c>
      <c r="R883" t="s">
        <v>1795</v>
      </c>
      <c r="W883" s="2">
        <v>43866.452379513888</v>
      </c>
    </row>
    <row r="884" spans="1:23" x14ac:dyDescent="0.25">
      <c r="A884" t="s">
        <v>159</v>
      </c>
      <c r="B884" t="s">
        <v>160</v>
      </c>
      <c r="C884" t="s">
        <v>4</v>
      </c>
      <c r="D884">
        <v>2019</v>
      </c>
      <c r="E884">
        <v>11</v>
      </c>
      <c r="F884" t="s">
        <v>215</v>
      </c>
      <c r="G884" t="s">
        <v>397</v>
      </c>
      <c r="H884" t="s">
        <v>398</v>
      </c>
      <c r="I884" t="s">
        <v>222</v>
      </c>
      <c r="J884" t="s">
        <v>2319</v>
      </c>
      <c r="K884" t="s">
        <v>2320</v>
      </c>
      <c r="L884" t="s">
        <v>1965</v>
      </c>
      <c r="M884" t="s">
        <v>1966</v>
      </c>
      <c r="O884">
        <v>30588.04</v>
      </c>
      <c r="P884" t="s">
        <v>157</v>
      </c>
      <c r="R884" t="s">
        <v>1795</v>
      </c>
      <c r="W884" s="2">
        <v>43866.452379513888</v>
      </c>
    </row>
    <row r="885" spans="1:23" x14ac:dyDescent="0.25">
      <c r="A885" t="s">
        <v>159</v>
      </c>
      <c r="B885" t="s">
        <v>160</v>
      </c>
      <c r="C885" t="s">
        <v>4</v>
      </c>
      <c r="D885">
        <v>2019</v>
      </c>
      <c r="E885">
        <v>11</v>
      </c>
      <c r="F885" t="s">
        <v>215</v>
      </c>
      <c r="G885" t="s">
        <v>223</v>
      </c>
      <c r="H885" t="s">
        <v>248</v>
      </c>
      <c r="I885" t="s">
        <v>222</v>
      </c>
      <c r="L885" t="s">
        <v>1965</v>
      </c>
      <c r="M885" t="s">
        <v>1966</v>
      </c>
      <c r="O885">
        <v>-239167.55</v>
      </c>
      <c r="P885" t="s">
        <v>157</v>
      </c>
      <c r="R885" t="s">
        <v>1795</v>
      </c>
      <c r="W885" s="2">
        <v>43866.452379513888</v>
      </c>
    </row>
    <row r="886" spans="1:23" x14ac:dyDescent="0.25">
      <c r="A886" t="s">
        <v>159</v>
      </c>
      <c r="B886" t="s">
        <v>160</v>
      </c>
      <c r="C886" t="s">
        <v>4</v>
      </c>
      <c r="D886">
        <v>2019</v>
      </c>
      <c r="E886">
        <v>11</v>
      </c>
      <c r="F886" t="s">
        <v>215</v>
      </c>
      <c r="G886" t="s">
        <v>252</v>
      </c>
      <c r="H886" t="s">
        <v>259</v>
      </c>
      <c r="I886" t="s">
        <v>222</v>
      </c>
      <c r="L886" t="s">
        <v>1965</v>
      </c>
      <c r="M886" t="s">
        <v>1966</v>
      </c>
      <c r="O886">
        <v>36382.35</v>
      </c>
      <c r="P886" t="s">
        <v>157</v>
      </c>
      <c r="R886" t="s">
        <v>1795</v>
      </c>
      <c r="W886" s="2">
        <v>43866.452379513888</v>
      </c>
    </row>
    <row r="887" spans="1:23" x14ac:dyDescent="0.25">
      <c r="A887" t="s">
        <v>159</v>
      </c>
      <c r="B887" t="s">
        <v>160</v>
      </c>
      <c r="C887" t="s">
        <v>4</v>
      </c>
      <c r="D887">
        <v>2019</v>
      </c>
      <c r="E887">
        <v>11</v>
      </c>
      <c r="F887" t="s">
        <v>215</v>
      </c>
      <c r="G887" t="s">
        <v>249</v>
      </c>
      <c r="H887" t="s">
        <v>260</v>
      </c>
      <c r="I887" t="s">
        <v>222</v>
      </c>
      <c r="L887" t="s">
        <v>1965</v>
      </c>
      <c r="M887" t="s">
        <v>1966</v>
      </c>
      <c r="O887">
        <v>-202785.2</v>
      </c>
      <c r="P887" t="s">
        <v>157</v>
      </c>
      <c r="R887" t="s">
        <v>1795</v>
      </c>
      <c r="W887" s="2">
        <v>43866.452379513888</v>
      </c>
    </row>
    <row r="888" spans="1:23" x14ac:dyDescent="0.25">
      <c r="A888" t="s">
        <v>159</v>
      </c>
      <c r="B888" t="s">
        <v>160</v>
      </c>
      <c r="C888" t="s">
        <v>4</v>
      </c>
      <c r="D888">
        <v>2019</v>
      </c>
      <c r="E888">
        <v>11</v>
      </c>
      <c r="F888" t="s">
        <v>215</v>
      </c>
      <c r="G888" t="s">
        <v>261</v>
      </c>
      <c r="H888" t="s">
        <v>266</v>
      </c>
      <c r="I888" t="s">
        <v>222</v>
      </c>
      <c r="L888" t="s">
        <v>1965</v>
      </c>
      <c r="M888" t="s">
        <v>1966</v>
      </c>
      <c r="O888">
        <v>-202785.2</v>
      </c>
      <c r="P888" t="s">
        <v>157</v>
      </c>
      <c r="R888" t="s">
        <v>1795</v>
      </c>
      <c r="W888" s="2">
        <v>43866.452379513888</v>
      </c>
    </row>
    <row r="889" spans="1:23" x14ac:dyDescent="0.25">
      <c r="A889" t="s">
        <v>159</v>
      </c>
      <c r="B889" t="s">
        <v>160</v>
      </c>
      <c r="C889" t="s">
        <v>4</v>
      </c>
      <c r="D889">
        <v>2019</v>
      </c>
      <c r="E889">
        <v>11</v>
      </c>
      <c r="F889" t="s">
        <v>215</v>
      </c>
      <c r="G889" t="s">
        <v>267</v>
      </c>
      <c r="H889" t="s">
        <v>312</v>
      </c>
      <c r="I889" t="s">
        <v>222</v>
      </c>
      <c r="L889" t="s">
        <v>1965</v>
      </c>
      <c r="M889" t="s">
        <v>1966</v>
      </c>
      <c r="O889">
        <v>-202785.2</v>
      </c>
      <c r="P889" t="s">
        <v>157</v>
      </c>
      <c r="R889" t="s">
        <v>1795</v>
      </c>
      <c r="W889" s="2">
        <v>43866.452379513888</v>
      </c>
    </row>
    <row r="890" spans="1:23" x14ac:dyDescent="0.25">
      <c r="A890" t="s">
        <v>159</v>
      </c>
      <c r="B890" t="s">
        <v>160</v>
      </c>
      <c r="C890" t="s">
        <v>4</v>
      </c>
      <c r="D890">
        <v>2019</v>
      </c>
      <c r="E890">
        <v>11</v>
      </c>
      <c r="F890" t="s">
        <v>215</v>
      </c>
      <c r="G890" t="s">
        <v>327</v>
      </c>
      <c r="H890" t="s">
        <v>334</v>
      </c>
      <c r="I890" t="s">
        <v>222</v>
      </c>
      <c r="L890" t="s">
        <v>1965</v>
      </c>
      <c r="M890" t="s">
        <v>1966</v>
      </c>
      <c r="O890">
        <v>438322.5</v>
      </c>
      <c r="P890" t="s">
        <v>157</v>
      </c>
      <c r="R890" t="s">
        <v>1795</v>
      </c>
      <c r="W890" s="2">
        <v>43866.452379513888</v>
      </c>
    </row>
    <row r="891" spans="1:23" x14ac:dyDescent="0.25">
      <c r="A891" t="s">
        <v>159</v>
      </c>
      <c r="B891" t="s">
        <v>160</v>
      </c>
      <c r="C891" t="s">
        <v>4</v>
      </c>
      <c r="D891">
        <v>2019</v>
      </c>
      <c r="E891">
        <v>11</v>
      </c>
      <c r="F891" t="s">
        <v>215</v>
      </c>
      <c r="G891" t="s">
        <v>324</v>
      </c>
      <c r="H891" t="s">
        <v>335</v>
      </c>
      <c r="I891" t="s">
        <v>222</v>
      </c>
      <c r="L891" t="s">
        <v>1965</v>
      </c>
      <c r="M891" t="s">
        <v>1966</v>
      </c>
      <c r="O891">
        <v>438322.5</v>
      </c>
      <c r="P891" t="s">
        <v>157</v>
      </c>
      <c r="R891" t="s">
        <v>1795</v>
      </c>
      <c r="W891" s="2">
        <v>43866.452379513888</v>
      </c>
    </row>
    <row r="892" spans="1:23" x14ac:dyDescent="0.25">
      <c r="A892" t="s">
        <v>159</v>
      </c>
      <c r="B892" t="s">
        <v>160</v>
      </c>
      <c r="C892" t="s">
        <v>4</v>
      </c>
      <c r="D892">
        <v>2019</v>
      </c>
      <c r="E892">
        <v>11</v>
      </c>
      <c r="F892" t="s">
        <v>215</v>
      </c>
      <c r="G892" t="s">
        <v>336</v>
      </c>
      <c r="H892" t="s">
        <v>347</v>
      </c>
      <c r="I892" t="s">
        <v>222</v>
      </c>
      <c r="L892" t="s">
        <v>1965</v>
      </c>
      <c r="M892" t="s">
        <v>1966</v>
      </c>
      <c r="O892">
        <v>438322.5</v>
      </c>
      <c r="P892" t="s">
        <v>157</v>
      </c>
      <c r="R892" t="s">
        <v>1795</v>
      </c>
      <c r="W892" s="2">
        <v>43866.452379513888</v>
      </c>
    </row>
    <row r="893" spans="1:23" x14ac:dyDescent="0.25">
      <c r="A893" t="s">
        <v>159</v>
      </c>
      <c r="B893" t="s">
        <v>160</v>
      </c>
      <c r="C893" t="s">
        <v>4</v>
      </c>
      <c r="D893">
        <v>2019</v>
      </c>
      <c r="E893">
        <v>11</v>
      </c>
      <c r="F893" t="s">
        <v>215</v>
      </c>
      <c r="G893" t="s">
        <v>313</v>
      </c>
      <c r="H893" t="s">
        <v>348</v>
      </c>
      <c r="I893" t="s">
        <v>222</v>
      </c>
      <c r="L893" t="s">
        <v>1965</v>
      </c>
      <c r="M893" t="s">
        <v>1966</v>
      </c>
      <c r="O893">
        <v>235537.3</v>
      </c>
      <c r="P893" t="s">
        <v>157</v>
      </c>
      <c r="R893" t="s">
        <v>1795</v>
      </c>
      <c r="W893" s="2">
        <v>43866.452379513888</v>
      </c>
    </row>
    <row r="894" spans="1:23" x14ac:dyDescent="0.25">
      <c r="A894" t="s">
        <v>159</v>
      </c>
      <c r="B894" t="s">
        <v>160</v>
      </c>
      <c r="C894" t="s">
        <v>4</v>
      </c>
      <c r="D894">
        <v>2019</v>
      </c>
      <c r="E894">
        <v>11</v>
      </c>
      <c r="F894" t="s">
        <v>215</v>
      </c>
      <c r="G894" t="s">
        <v>349</v>
      </c>
      <c r="H894" t="s">
        <v>356</v>
      </c>
      <c r="I894" t="s">
        <v>222</v>
      </c>
      <c r="L894" t="s">
        <v>1965</v>
      </c>
      <c r="M894" t="s">
        <v>1966</v>
      </c>
      <c r="O894">
        <v>235537.3</v>
      </c>
      <c r="P894" t="s">
        <v>157</v>
      </c>
      <c r="R894" t="s">
        <v>1795</v>
      </c>
      <c r="W894" s="2">
        <v>43866.452379513888</v>
      </c>
    </row>
    <row r="895" spans="1:23" x14ac:dyDescent="0.25">
      <c r="A895" t="s">
        <v>159</v>
      </c>
      <c r="B895" t="s">
        <v>160</v>
      </c>
      <c r="C895" t="s">
        <v>4</v>
      </c>
      <c r="D895">
        <v>2019</v>
      </c>
      <c r="E895">
        <v>11</v>
      </c>
      <c r="F895" t="s">
        <v>215</v>
      </c>
      <c r="G895" t="s">
        <v>394</v>
      </c>
      <c r="H895" t="s">
        <v>407</v>
      </c>
      <c r="I895" t="s">
        <v>222</v>
      </c>
      <c r="L895" t="s">
        <v>1965</v>
      </c>
      <c r="M895" t="s">
        <v>1966</v>
      </c>
      <c r="O895">
        <v>30588.04</v>
      </c>
      <c r="P895" t="s">
        <v>157</v>
      </c>
      <c r="R895" t="s">
        <v>1795</v>
      </c>
      <c r="W895" s="2">
        <v>43866.452379513888</v>
      </c>
    </row>
    <row r="896" spans="1:23" x14ac:dyDescent="0.25">
      <c r="A896" t="s">
        <v>159</v>
      </c>
      <c r="B896" t="s">
        <v>160</v>
      </c>
      <c r="C896" t="s">
        <v>4</v>
      </c>
      <c r="D896">
        <v>2019</v>
      </c>
      <c r="E896">
        <v>11</v>
      </c>
      <c r="F896" t="s">
        <v>215</v>
      </c>
      <c r="G896" t="s">
        <v>391</v>
      </c>
      <c r="H896" t="s">
        <v>408</v>
      </c>
      <c r="I896" t="s">
        <v>222</v>
      </c>
      <c r="L896" t="s">
        <v>1965</v>
      </c>
      <c r="M896" t="s">
        <v>1966</v>
      </c>
      <c r="O896">
        <v>30588.04</v>
      </c>
      <c r="P896" t="s">
        <v>157</v>
      </c>
      <c r="R896" t="s">
        <v>1795</v>
      </c>
      <c r="W896" s="2">
        <v>43866.452379513888</v>
      </c>
    </row>
    <row r="897" spans="1:23" x14ac:dyDescent="0.25">
      <c r="A897" t="s">
        <v>159</v>
      </c>
      <c r="B897" t="s">
        <v>160</v>
      </c>
      <c r="C897" t="s">
        <v>4</v>
      </c>
      <c r="D897">
        <v>2019</v>
      </c>
      <c r="E897">
        <v>11</v>
      </c>
      <c r="F897" t="s">
        <v>215</v>
      </c>
      <c r="G897" t="s">
        <v>357</v>
      </c>
      <c r="H897" t="s">
        <v>409</v>
      </c>
      <c r="I897" t="s">
        <v>222</v>
      </c>
      <c r="L897" t="s">
        <v>1965</v>
      </c>
      <c r="M897" t="s">
        <v>1966</v>
      </c>
      <c r="O897">
        <v>266125.34000000003</v>
      </c>
      <c r="P897" t="s">
        <v>157</v>
      </c>
      <c r="R897" t="s">
        <v>1795</v>
      </c>
      <c r="W897" s="2">
        <v>43866.452379513888</v>
      </c>
    </row>
    <row r="898" spans="1:23" x14ac:dyDescent="0.25">
      <c r="A898" t="s">
        <v>159</v>
      </c>
      <c r="B898" t="s">
        <v>160</v>
      </c>
      <c r="C898" t="s">
        <v>4</v>
      </c>
      <c r="D898">
        <v>2019</v>
      </c>
      <c r="E898">
        <v>11</v>
      </c>
      <c r="F898" t="s">
        <v>215</v>
      </c>
      <c r="G898" t="s">
        <v>410</v>
      </c>
      <c r="H898" t="s">
        <v>427</v>
      </c>
      <c r="I898" t="s">
        <v>222</v>
      </c>
      <c r="L898" t="s">
        <v>1965</v>
      </c>
      <c r="M898" t="s">
        <v>1966</v>
      </c>
      <c r="O898">
        <v>266125.34000000003</v>
      </c>
      <c r="P898" t="s">
        <v>157</v>
      </c>
      <c r="R898" t="s">
        <v>1795</v>
      </c>
      <c r="W898" s="2">
        <v>43866.452379513888</v>
      </c>
    </row>
    <row r="899" spans="1:23" x14ac:dyDescent="0.25">
      <c r="A899" t="s">
        <v>159</v>
      </c>
      <c r="B899" t="s">
        <v>160</v>
      </c>
      <c r="C899" t="s">
        <v>4</v>
      </c>
      <c r="D899">
        <v>2019</v>
      </c>
      <c r="E899">
        <v>11</v>
      </c>
      <c r="F899" t="s">
        <v>215</v>
      </c>
      <c r="G899" t="s">
        <v>428</v>
      </c>
      <c r="H899" t="s">
        <v>437</v>
      </c>
      <c r="I899" t="s">
        <v>222</v>
      </c>
      <c r="L899" t="s">
        <v>1965</v>
      </c>
      <c r="M899" t="s">
        <v>1966</v>
      </c>
      <c r="O899">
        <v>266125.34000000003</v>
      </c>
      <c r="P899" t="s">
        <v>157</v>
      </c>
      <c r="R899" t="s">
        <v>1795</v>
      </c>
      <c r="W899" s="2">
        <v>43866.452379513888</v>
      </c>
    </row>
    <row r="900" spans="1:23" x14ac:dyDescent="0.25">
      <c r="A900" t="s">
        <v>159</v>
      </c>
      <c r="B900" t="s">
        <v>160</v>
      </c>
      <c r="C900" t="s">
        <v>4</v>
      </c>
      <c r="D900">
        <v>2019</v>
      </c>
      <c r="E900">
        <v>11</v>
      </c>
      <c r="F900" t="s">
        <v>215</v>
      </c>
      <c r="G900" t="s">
        <v>438</v>
      </c>
      <c r="H900" t="s">
        <v>463</v>
      </c>
      <c r="I900" t="s">
        <v>222</v>
      </c>
      <c r="L900" t="s">
        <v>1965</v>
      </c>
      <c r="M900" t="s">
        <v>1966</v>
      </c>
      <c r="O900">
        <v>266125.34000000003</v>
      </c>
      <c r="P900" t="s">
        <v>157</v>
      </c>
      <c r="R900" t="s">
        <v>1795</v>
      </c>
      <c r="W900" s="2">
        <v>43866.452379513888</v>
      </c>
    </row>
    <row r="901" spans="1:23" x14ac:dyDescent="0.25">
      <c r="A901" t="s">
        <v>159</v>
      </c>
      <c r="B901" t="s">
        <v>160</v>
      </c>
      <c r="C901" t="s">
        <v>4</v>
      </c>
      <c r="D901">
        <v>2019</v>
      </c>
      <c r="E901">
        <v>11</v>
      </c>
      <c r="F901" t="s">
        <v>215</v>
      </c>
      <c r="G901" t="s">
        <v>244</v>
      </c>
      <c r="H901" t="s">
        <v>245</v>
      </c>
      <c r="I901" t="s">
        <v>222</v>
      </c>
      <c r="J901" t="s">
        <v>1598</v>
      </c>
      <c r="K901" t="s">
        <v>1823</v>
      </c>
      <c r="L901" t="s">
        <v>2321</v>
      </c>
      <c r="M901" t="s">
        <v>2322</v>
      </c>
      <c r="O901">
        <v>-239167.55</v>
      </c>
      <c r="P901" t="s">
        <v>157</v>
      </c>
      <c r="R901" t="s">
        <v>1795</v>
      </c>
      <c r="W901" s="2">
        <v>43866.452379513888</v>
      </c>
    </row>
    <row r="902" spans="1:23" x14ac:dyDescent="0.25">
      <c r="A902" t="s">
        <v>159</v>
      </c>
      <c r="B902" t="s">
        <v>160</v>
      </c>
      <c r="C902" t="s">
        <v>4</v>
      </c>
      <c r="D902">
        <v>2019</v>
      </c>
      <c r="E902">
        <v>11</v>
      </c>
      <c r="F902" t="s">
        <v>215</v>
      </c>
      <c r="G902" t="s">
        <v>255</v>
      </c>
      <c r="H902" t="s">
        <v>256</v>
      </c>
      <c r="I902" t="s">
        <v>222</v>
      </c>
      <c r="J902" t="s">
        <v>2310</v>
      </c>
      <c r="K902" t="s">
        <v>1831</v>
      </c>
      <c r="L902" t="s">
        <v>2321</v>
      </c>
      <c r="M902" t="s">
        <v>2322</v>
      </c>
      <c r="O902">
        <v>20214.78</v>
      </c>
      <c r="P902" t="s">
        <v>157</v>
      </c>
      <c r="R902" t="s">
        <v>1795</v>
      </c>
      <c r="W902" s="2">
        <v>43866.452379513888</v>
      </c>
    </row>
    <row r="903" spans="1:23" x14ac:dyDescent="0.25">
      <c r="A903" t="s">
        <v>159</v>
      </c>
      <c r="B903" t="s">
        <v>160</v>
      </c>
      <c r="C903" t="s">
        <v>4</v>
      </c>
      <c r="D903">
        <v>2019</v>
      </c>
      <c r="E903">
        <v>11</v>
      </c>
      <c r="F903" t="s">
        <v>215</v>
      </c>
      <c r="G903" t="s">
        <v>255</v>
      </c>
      <c r="H903" t="s">
        <v>256</v>
      </c>
      <c r="I903" t="s">
        <v>222</v>
      </c>
      <c r="J903" t="s">
        <v>2311</v>
      </c>
      <c r="K903" t="s">
        <v>1827</v>
      </c>
      <c r="L903" t="s">
        <v>2321</v>
      </c>
      <c r="M903" t="s">
        <v>2322</v>
      </c>
      <c r="O903">
        <v>8340.6</v>
      </c>
      <c r="P903" t="s">
        <v>157</v>
      </c>
      <c r="R903" t="s">
        <v>1795</v>
      </c>
      <c r="W903" s="2">
        <v>43866.452379513888</v>
      </c>
    </row>
    <row r="904" spans="1:23" x14ac:dyDescent="0.25">
      <c r="A904" t="s">
        <v>159</v>
      </c>
      <c r="B904" t="s">
        <v>160</v>
      </c>
      <c r="C904" t="s">
        <v>4</v>
      </c>
      <c r="D904">
        <v>2019</v>
      </c>
      <c r="E904">
        <v>11</v>
      </c>
      <c r="F904" t="s">
        <v>215</v>
      </c>
      <c r="G904" t="s">
        <v>255</v>
      </c>
      <c r="H904" t="s">
        <v>256</v>
      </c>
      <c r="I904" t="s">
        <v>222</v>
      </c>
      <c r="J904" t="s">
        <v>2312</v>
      </c>
      <c r="K904" t="s">
        <v>2313</v>
      </c>
      <c r="L904" t="s">
        <v>2321</v>
      </c>
      <c r="M904" t="s">
        <v>2322</v>
      </c>
      <c r="O904">
        <v>307.08</v>
      </c>
      <c r="P904" t="s">
        <v>157</v>
      </c>
      <c r="R904" t="s">
        <v>1795</v>
      </c>
      <c r="W904" s="2">
        <v>43866.452379513888</v>
      </c>
    </row>
    <row r="905" spans="1:23" x14ac:dyDescent="0.25">
      <c r="A905" t="s">
        <v>159</v>
      </c>
      <c r="B905" t="s">
        <v>160</v>
      </c>
      <c r="C905" t="s">
        <v>4</v>
      </c>
      <c r="D905">
        <v>2019</v>
      </c>
      <c r="E905">
        <v>11</v>
      </c>
      <c r="F905" t="s">
        <v>215</v>
      </c>
      <c r="G905" t="s">
        <v>255</v>
      </c>
      <c r="H905" t="s">
        <v>256</v>
      </c>
      <c r="I905" t="s">
        <v>222</v>
      </c>
      <c r="J905" t="s">
        <v>2314</v>
      </c>
      <c r="K905" t="s">
        <v>2315</v>
      </c>
      <c r="L905" t="s">
        <v>2321</v>
      </c>
      <c r="M905" t="s">
        <v>2322</v>
      </c>
      <c r="O905">
        <v>3174.76</v>
      </c>
      <c r="P905" t="s">
        <v>157</v>
      </c>
      <c r="R905" t="s">
        <v>1795</v>
      </c>
      <c r="W905" s="2">
        <v>43866.452379513888</v>
      </c>
    </row>
    <row r="906" spans="1:23" x14ac:dyDescent="0.25">
      <c r="A906" t="s">
        <v>159</v>
      </c>
      <c r="B906" t="s">
        <v>160</v>
      </c>
      <c r="C906" t="s">
        <v>4</v>
      </c>
      <c r="D906">
        <v>2019</v>
      </c>
      <c r="E906">
        <v>11</v>
      </c>
      <c r="F906" t="s">
        <v>215</v>
      </c>
      <c r="G906" t="s">
        <v>255</v>
      </c>
      <c r="H906" t="s">
        <v>256</v>
      </c>
      <c r="I906" t="s">
        <v>222</v>
      </c>
      <c r="J906" t="s">
        <v>1901</v>
      </c>
      <c r="K906" t="s">
        <v>2316</v>
      </c>
      <c r="L906" t="s">
        <v>2321</v>
      </c>
      <c r="M906" t="s">
        <v>2322</v>
      </c>
      <c r="O906">
        <v>4345.09</v>
      </c>
      <c r="P906" t="s">
        <v>157</v>
      </c>
      <c r="R906" t="s">
        <v>1795</v>
      </c>
      <c r="W906" s="2">
        <v>43866.452379513888</v>
      </c>
    </row>
    <row r="907" spans="1:23" x14ac:dyDescent="0.25">
      <c r="A907" t="s">
        <v>159</v>
      </c>
      <c r="B907" t="s">
        <v>160</v>
      </c>
      <c r="C907" t="s">
        <v>4</v>
      </c>
      <c r="D907">
        <v>2019</v>
      </c>
      <c r="E907">
        <v>11</v>
      </c>
      <c r="F907" t="s">
        <v>215</v>
      </c>
      <c r="G907" t="s">
        <v>325</v>
      </c>
      <c r="H907" t="s">
        <v>326</v>
      </c>
      <c r="I907" t="s">
        <v>222</v>
      </c>
      <c r="J907" t="s">
        <v>2317</v>
      </c>
      <c r="K907" t="s">
        <v>2318</v>
      </c>
      <c r="L907" t="s">
        <v>2321</v>
      </c>
      <c r="M907" t="s">
        <v>2322</v>
      </c>
      <c r="O907">
        <v>438322.5</v>
      </c>
      <c r="P907" t="s">
        <v>157</v>
      </c>
      <c r="R907" t="s">
        <v>1795</v>
      </c>
      <c r="W907" s="2">
        <v>43866.452379513888</v>
      </c>
    </row>
    <row r="908" spans="1:23" x14ac:dyDescent="0.25">
      <c r="A908" t="s">
        <v>159</v>
      </c>
      <c r="B908" t="s">
        <v>160</v>
      </c>
      <c r="C908" t="s">
        <v>4</v>
      </c>
      <c r="D908">
        <v>2019</v>
      </c>
      <c r="E908">
        <v>11</v>
      </c>
      <c r="F908" t="s">
        <v>215</v>
      </c>
      <c r="G908" t="s">
        <v>397</v>
      </c>
      <c r="H908" t="s">
        <v>398</v>
      </c>
      <c r="I908" t="s">
        <v>222</v>
      </c>
      <c r="J908" t="s">
        <v>2319</v>
      </c>
      <c r="K908" t="s">
        <v>2320</v>
      </c>
      <c r="L908" t="s">
        <v>2321</v>
      </c>
      <c r="M908" t="s">
        <v>2322</v>
      </c>
      <c r="O908">
        <v>30588.04</v>
      </c>
      <c r="P908" t="s">
        <v>157</v>
      </c>
      <c r="R908" t="s">
        <v>1795</v>
      </c>
      <c r="W908" s="2">
        <v>43866.452379513888</v>
      </c>
    </row>
    <row r="909" spans="1:23" x14ac:dyDescent="0.25">
      <c r="A909" t="s">
        <v>159</v>
      </c>
      <c r="B909" t="s">
        <v>160</v>
      </c>
      <c r="C909" t="s">
        <v>4</v>
      </c>
      <c r="D909">
        <v>2019</v>
      </c>
      <c r="E909">
        <v>11</v>
      </c>
      <c r="F909" t="s">
        <v>215</v>
      </c>
      <c r="G909" t="s">
        <v>223</v>
      </c>
      <c r="H909" t="s">
        <v>248</v>
      </c>
      <c r="I909" t="s">
        <v>222</v>
      </c>
      <c r="L909" t="s">
        <v>2321</v>
      </c>
      <c r="M909" t="s">
        <v>2322</v>
      </c>
      <c r="O909">
        <v>-239167.55</v>
      </c>
      <c r="P909" t="s">
        <v>157</v>
      </c>
      <c r="R909" t="s">
        <v>1795</v>
      </c>
      <c r="W909" s="2">
        <v>43866.452379513888</v>
      </c>
    </row>
    <row r="910" spans="1:23" x14ac:dyDescent="0.25">
      <c r="A910" t="s">
        <v>159</v>
      </c>
      <c r="B910" t="s">
        <v>160</v>
      </c>
      <c r="C910" t="s">
        <v>4</v>
      </c>
      <c r="D910">
        <v>2019</v>
      </c>
      <c r="E910">
        <v>11</v>
      </c>
      <c r="F910" t="s">
        <v>215</v>
      </c>
      <c r="G910" t="s">
        <v>252</v>
      </c>
      <c r="H910" t="s">
        <v>259</v>
      </c>
      <c r="I910" t="s">
        <v>222</v>
      </c>
      <c r="L910" t="s">
        <v>2321</v>
      </c>
      <c r="M910" t="s">
        <v>2322</v>
      </c>
      <c r="O910">
        <v>36382.31</v>
      </c>
      <c r="P910" t="s">
        <v>157</v>
      </c>
      <c r="R910" t="s">
        <v>1795</v>
      </c>
      <c r="W910" s="2">
        <v>43866.452379513888</v>
      </c>
    </row>
    <row r="911" spans="1:23" x14ac:dyDescent="0.25">
      <c r="A911" t="s">
        <v>159</v>
      </c>
      <c r="B911" t="s">
        <v>160</v>
      </c>
      <c r="C911" t="s">
        <v>4</v>
      </c>
      <c r="D911">
        <v>2019</v>
      </c>
      <c r="E911">
        <v>11</v>
      </c>
      <c r="F911" t="s">
        <v>215</v>
      </c>
      <c r="G911" t="s">
        <v>249</v>
      </c>
      <c r="H911" t="s">
        <v>260</v>
      </c>
      <c r="I911" t="s">
        <v>222</v>
      </c>
      <c r="L911" t="s">
        <v>2321</v>
      </c>
      <c r="M911" t="s">
        <v>2322</v>
      </c>
      <c r="O911">
        <v>-202785.24</v>
      </c>
      <c r="P911" t="s">
        <v>157</v>
      </c>
      <c r="R911" t="s">
        <v>1795</v>
      </c>
      <c r="W911" s="2">
        <v>43866.452379513888</v>
      </c>
    </row>
    <row r="912" spans="1:23" x14ac:dyDescent="0.25">
      <c r="A912" t="s">
        <v>159</v>
      </c>
      <c r="B912" t="s">
        <v>160</v>
      </c>
      <c r="C912" t="s">
        <v>4</v>
      </c>
      <c r="D912">
        <v>2019</v>
      </c>
      <c r="E912">
        <v>11</v>
      </c>
      <c r="F912" t="s">
        <v>215</v>
      </c>
      <c r="G912" t="s">
        <v>261</v>
      </c>
      <c r="H912" t="s">
        <v>266</v>
      </c>
      <c r="I912" t="s">
        <v>222</v>
      </c>
      <c r="L912" t="s">
        <v>2321</v>
      </c>
      <c r="M912" t="s">
        <v>2322</v>
      </c>
      <c r="O912">
        <v>-202785.24</v>
      </c>
      <c r="P912" t="s">
        <v>157</v>
      </c>
      <c r="R912" t="s">
        <v>1795</v>
      </c>
      <c r="W912" s="2">
        <v>43866.452379513888</v>
      </c>
    </row>
    <row r="913" spans="1:23" x14ac:dyDescent="0.25">
      <c r="A913" t="s">
        <v>159</v>
      </c>
      <c r="B913" t="s">
        <v>160</v>
      </c>
      <c r="C913" t="s">
        <v>4</v>
      </c>
      <c r="D913">
        <v>2019</v>
      </c>
      <c r="E913">
        <v>11</v>
      </c>
      <c r="F913" t="s">
        <v>215</v>
      </c>
      <c r="G913" t="s">
        <v>267</v>
      </c>
      <c r="H913" t="s">
        <v>312</v>
      </c>
      <c r="I913" t="s">
        <v>222</v>
      </c>
      <c r="L913" t="s">
        <v>2321</v>
      </c>
      <c r="M913" t="s">
        <v>2322</v>
      </c>
      <c r="O913">
        <v>-202785.24</v>
      </c>
      <c r="P913" t="s">
        <v>157</v>
      </c>
      <c r="R913" t="s">
        <v>1795</v>
      </c>
      <c r="W913" s="2">
        <v>43866.452379513888</v>
      </c>
    </row>
    <row r="914" spans="1:23" x14ac:dyDescent="0.25">
      <c r="A914" t="s">
        <v>159</v>
      </c>
      <c r="B914" t="s">
        <v>160</v>
      </c>
      <c r="C914" t="s">
        <v>4</v>
      </c>
      <c r="D914">
        <v>2019</v>
      </c>
      <c r="E914">
        <v>11</v>
      </c>
      <c r="F914" t="s">
        <v>215</v>
      </c>
      <c r="G914" t="s">
        <v>327</v>
      </c>
      <c r="H914" t="s">
        <v>334</v>
      </c>
      <c r="I914" t="s">
        <v>222</v>
      </c>
      <c r="L914" t="s">
        <v>2321</v>
      </c>
      <c r="M914" t="s">
        <v>2322</v>
      </c>
      <c r="O914">
        <v>438322.5</v>
      </c>
      <c r="P914" t="s">
        <v>157</v>
      </c>
      <c r="R914" t="s">
        <v>1795</v>
      </c>
      <c r="W914" s="2">
        <v>43866.452379513888</v>
      </c>
    </row>
    <row r="915" spans="1:23" x14ac:dyDescent="0.25">
      <c r="A915" t="s">
        <v>159</v>
      </c>
      <c r="B915" t="s">
        <v>160</v>
      </c>
      <c r="C915" t="s">
        <v>4</v>
      </c>
      <c r="D915">
        <v>2019</v>
      </c>
      <c r="E915">
        <v>11</v>
      </c>
      <c r="F915" t="s">
        <v>215</v>
      </c>
      <c r="G915" t="s">
        <v>324</v>
      </c>
      <c r="H915" t="s">
        <v>335</v>
      </c>
      <c r="I915" t="s">
        <v>222</v>
      </c>
      <c r="L915" t="s">
        <v>2321</v>
      </c>
      <c r="M915" t="s">
        <v>2322</v>
      </c>
      <c r="O915">
        <v>438322.5</v>
      </c>
      <c r="P915" t="s">
        <v>157</v>
      </c>
      <c r="R915" t="s">
        <v>1795</v>
      </c>
      <c r="W915" s="2">
        <v>43866.452379513888</v>
      </c>
    </row>
    <row r="916" spans="1:23" x14ac:dyDescent="0.25">
      <c r="A916" t="s">
        <v>159</v>
      </c>
      <c r="B916" t="s">
        <v>160</v>
      </c>
      <c r="C916" t="s">
        <v>4</v>
      </c>
      <c r="D916">
        <v>2019</v>
      </c>
      <c r="E916">
        <v>11</v>
      </c>
      <c r="F916" t="s">
        <v>215</v>
      </c>
      <c r="G916" t="s">
        <v>336</v>
      </c>
      <c r="H916" t="s">
        <v>347</v>
      </c>
      <c r="I916" t="s">
        <v>222</v>
      </c>
      <c r="L916" t="s">
        <v>2321</v>
      </c>
      <c r="M916" t="s">
        <v>2322</v>
      </c>
      <c r="O916">
        <v>438322.5</v>
      </c>
      <c r="P916" t="s">
        <v>157</v>
      </c>
      <c r="R916" t="s">
        <v>1795</v>
      </c>
      <c r="W916" s="2">
        <v>43866.452379513888</v>
      </c>
    </row>
    <row r="917" spans="1:23" x14ac:dyDescent="0.25">
      <c r="A917" t="s">
        <v>159</v>
      </c>
      <c r="B917" t="s">
        <v>160</v>
      </c>
      <c r="C917" t="s">
        <v>4</v>
      </c>
      <c r="D917">
        <v>2019</v>
      </c>
      <c r="E917">
        <v>11</v>
      </c>
      <c r="F917" t="s">
        <v>215</v>
      </c>
      <c r="G917" t="s">
        <v>313</v>
      </c>
      <c r="H917" t="s">
        <v>348</v>
      </c>
      <c r="I917" t="s">
        <v>222</v>
      </c>
      <c r="L917" t="s">
        <v>2321</v>
      </c>
      <c r="M917" t="s">
        <v>2322</v>
      </c>
      <c r="O917">
        <v>235537.26</v>
      </c>
      <c r="P917" t="s">
        <v>157</v>
      </c>
      <c r="R917" t="s">
        <v>1795</v>
      </c>
      <c r="W917" s="2">
        <v>43866.452379513888</v>
      </c>
    </row>
    <row r="918" spans="1:23" x14ac:dyDescent="0.25">
      <c r="A918" t="s">
        <v>159</v>
      </c>
      <c r="B918" t="s">
        <v>160</v>
      </c>
      <c r="C918" t="s">
        <v>4</v>
      </c>
      <c r="D918">
        <v>2019</v>
      </c>
      <c r="E918">
        <v>11</v>
      </c>
      <c r="F918" t="s">
        <v>215</v>
      </c>
      <c r="G918" t="s">
        <v>349</v>
      </c>
      <c r="H918" t="s">
        <v>356</v>
      </c>
      <c r="I918" t="s">
        <v>222</v>
      </c>
      <c r="L918" t="s">
        <v>2321</v>
      </c>
      <c r="M918" t="s">
        <v>2322</v>
      </c>
      <c r="O918">
        <v>235537.26</v>
      </c>
      <c r="P918" t="s">
        <v>157</v>
      </c>
      <c r="R918" t="s">
        <v>1795</v>
      </c>
      <c r="W918" s="2">
        <v>43866.452379513888</v>
      </c>
    </row>
    <row r="919" spans="1:23" x14ac:dyDescent="0.25">
      <c r="A919" t="s">
        <v>159</v>
      </c>
      <c r="B919" t="s">
        <v>160</v>
      </c>
      <c r="C919" t="s">
        <v>4</v>
      </c>
      <c r="D919">
        <v>2019</v>
      </c>
      <c r="E919">
        <v>11</v>
      </c>
      <c r="F919" t="s">
        <v>215</v>
      </c>
      <c r="G919" t="s">
        <v>394</v>
      </c>
      <c r="H919" t="s">
        <v>407</v>
      </c>
      <c r="I919" t="s">
        <v>222</v>
      </c>
      <c r="L919" t="s">
        <v>2321</v>
      </c>
      <c r="M919" t="s">
        <v>2322</v>
      </c>
      <c r="O919">
        <v>30588.04</v>
      </c>
      <c r="P919" t="s">
        <v>157</v>
      </c>
      <c r="R919" t="s">
        <v>1795</v>
      </c>
      <c r="W919" s="2">
        <v>43866.452379513888</v>
      </c>
    </row>
    <row r="920" spans="1:23" x14ac:dyDescent="0.25">
      <c r="A920" t="s">
        <v>159</v>
      </c>
      <c r="B920" t="s">
        <v>160</v>
      </c>
      <c r="C920" t="s">
        <v>4</v>
      </c>
      <c r="D920">
        <v>2019</v>
      </c>
      <c r="E920">
        <v>11</v>
      </c>
      <c r="F920" t="s">
        <v>215</v>
      </c>
      <c r="G920" t="s">
        <v>391</v>
      </c>
      <c r="H920" t="s">
        <v>408</v>
      </c>
      <c r="I920" t="s">
        <v>222</v>
      </c>
      <c r="L920" t="s">
        <v>2321</v>
      </c>
      <c r="M920" t="s">
        <v>2322</v>
      </c>
      <c r="O920">
        <v>30588.04</v>
      </c>
      <c r="P920" t="s">
        <v>157</v>
      </c>
      <c r="R920" t="s">
        <v>1795</v>
      </c>
      <c r="W920" s="2">
        <v>43866.452379513888</v>
      </c>
    </row>
    <row r="921" spans="1:23" x14ac:dyDescent="0.25">
      <c r="A921" t="s">
        <v>159</v>
      </c>
      <c r="B921" t="s">
        <v>160</v>
      </c>
      <c r="C921" t="s">
        <v>4</v>
      </c>
      <c r="D921">
        <v>2019</v>
      </c>
      <c r="E921">
        <v>11</v>
      </c>
      <c r="F921" t="s">
        <v>215</v>
      </c>
      <c r="G921" t="s">
        <v>357</v>
      </c>
      <c r="H921" t="s">
        <v>409</v>
      </c>
      <c r="I921" t="s">
        <v>222</v>
      </c>
      <c r="L921" t="s">
        <v>2321</v>
      </c>
      <c r="M921" t="s">
        <v>2322</v>
      </c>
      <c r="O921">
        <v>266125.3</v>
      </c>
      <c r="P921" t="s">
        <v>157</v>
      </c>
      <c r="R921" t="s">
        <v>1795</v>
      </c>
      <c r="W921" s="2">
        <v>43866.452379513888</v>
      </c>
    </row>
    <row r="922" spans="1:23" x14ac:dyDescent="0.25">
      <c r="A922" t="s">
        <v>159</v>
      </c>
      <c r="B922" t="s">
        <v>160</v>
      </c>
      <c r="C922" t="s">
        <v>4</v>
      </c>
      <c r="D922">
        <v>2019</v>
      </c>
      <c r="E922">
        <v>11</v>
      </c>
      <c r="F922" t="s">
        <v>215</v>
      </c>
      <c r="G922" t="s">
        <v>410</v>
      </c>
      <c r="H922" t="s">
        <v>427</v>
      </c>
      <c r="I922" t="s">
        <v>222</v>
      </c>
      <c r="L922" t="s">
        <v>2321</v>
      </c>
      <c r="M922" t="s">
        <v>2322</v>
      </c>
      <c r="O922">
        <v>266125.3</v>
      </c>
      <c r="P922" t="s">
        <v>157</v>
      </c>
      <c r="R922" t="s">
        <v>1795</v>
      </c>
      <c r="W922" s="2">
        <v>43866.452379513888</v>
      </c>
    </row>
    <row r="923" spans="1:23" x14ac:dyDescent="0.25">
      <c r="A923" t="s">
        <v>159</v>
      </c>
      <c r="B923" t="s">
        <v>160</v>
      </c>
      <c r="C923" t="s">
        <v>4</v>
      </c>
      <c r="D923">
        <v>2019</v>
      </c>
      <c r="E923">
        <v>11</v>
      </c>
      <c r="F923" t="s">
        <v>215</v>
      </c>
      <c r="G923" t="s">
        <v>428</v>
      </c>
      <c r="H923" t="s">
        <v>437</v>
      </c>
      <c r="I923" t="s">
        <v>222</v>
      </c>
      <c r="L923" t="s">
        <v>2321</v>
      </c>
      <c r="M923" t="s">
        <v>2322</v>
      </c>
      <c r="O923">
        <v>266125.3</v>
      </c>
      <c r="P923" t="s">
        <v>157</v>
      </c>
      <c r="R923" t="s">
        <v>1795</v>
      </c>
      <c r="W923" s="2">
        <v>43866.452379513888</v>
      </c>
    </row>
    <row r="924" spans="1:23" x14ac:dyDescent="0.25">
      <c r="A924" t="s">
        <v>159</v>
      </c>
      <c r="B924" t="s">
        <v>160</v>
      </c>
      <c r="C924" t="s">
        <v>4</v>
      </c>
      <c r="D924">
        <v>2019</v>
      </c>
      <c r="E924">
        <v>11</v>
      </c>
      <c r="F924" t="s">
        <v>215</v>
      </c>
      <c r="G924" t="s">
        <v>438</v>
      </c>
      <c r="H924" t="s">
        <v>463</v>
      </c>
      <c r="I924" t="s">
        <v>222</v>
      </c>
      <c r="L924" t="s">
        <v>2321</v>
      </c>
      <c r="M924" t="s">
        <v>2322</v>
      </c>
      <c r="O924">
        <v>266125.3</v>
      </c>
      <c r="P924" t="s">
        <v>157</v>
      </c>
      <c r="R924" t="s">
        <v>1795</v>
      </c>
      <c r="W924" s="2">
        <v>43866.452379513888</v>
      </c>
    </row>
    <row r="925" spans="1:23" x14ac:dyDescent="0.25">
      <c r="A925" t="s">
        <v>159</v>
      </c>
      <c r="B925" t="s">
        <v>160</v>
      </c>
      <c r="C925" t="s">
        <v>4</v>
      </c>
      <c r="D925">
        <v>2019</v>
      </c>
      <c r="E925">
        <v>11</v>
      </c>
      <c r="F925" t="s">
        <v>215</v>
      </c>
      <c r="G925" t="s">
        <v>244</v>
      </c>
      <c r="H925" t="s">
        <v>245</v>
      </c>
      <c r="I925" t="s">
        <v>222</v>
      </c>
      <c r="J925" t="s">
        <v>1598</v>
      </c>
      <c r="K925" t="s">
        <v>1823</v>
      </c>
      <c r="L925" t="s">
        <v>1968</v>
      </c>
      <c r="M925" t="s">
        <v>1969</v>
      </c>
      <c r="O925">
        <v>-717502.66</v>
      </c>
      <c r="P925" t="s">
        <v>157</v>
      </c>
      <c r="R925" t="s">
        <v>1795</v>
      </c>
      <c r="W925" s="2">
        <v>43866.452379513888</v>
      </c>
    </row>
    <row r="926" spans="1:23" x14ac:dyDescent="0.25">
      <c r="A926" t="s">
        <v>159</v>
      </c>
      <c r="B926" t="s">
        <v>160</v>
      </c>
      <c r="C926" t="s">
        <v>4</v>
      </c>
      <c r="D926">
        <v>2019</v>
      </c>
      <c r="E926">
        <v>11</v>
      </c>
      <c r="F926" t="s">
        <v>215</v>
      </c>
      <c r="G926" t="s">
        <v>255</v>
      </c>
      <c r="H926" t="s">
        <v>256</v>
      </c>
      <c r="I926" t="s">
        <v>222</v>
      </c>
      <c r="J926" t="s">
        <v>2310</v>
      </c>
      <c r="K926" t="s">
        <v>1831</v>
      </c>
      <c r="L926" t="s">
        <v>1968</v>
      </c>
      <c r="M926" t="s">
        <v>1969</v>
      </c>
      <c r="O926">
        <v>60644.33</v>
      </c>
      <c r="P926" t="s">
        <v>157</v>
      </c>
      <c r="R926" t="s">
        <v>1795</v>
      </c>
      <c r="W926" s="2">
        <v>43866.452379513888</v>
      </c>
    </row>
    <row r="927" spans="1:23" x14ac:dyDescent="0.25">
      <c r="A927" t="s">
        <v>159</v>
      </c>
      <c r="B927" t="s">
        <v>160</v>
      </c>
      <c r="C927" t="s">
        <v>4</v>
      </c>
      <c r="D927">
        <v>2019</v>
      </c>
      <c r="E927">
        <v>11</v>
      </c>
      <c r="F927" t="s">
        <v>215</v>
      </c>
      <c r="G927" t="s">
        <v>255</v>
      </c>
      <c r="H927" t="s">
        <v>256</v>
      </c>
      <c r="I927" t="s">
        <v>222</v>
      </c>
      <c r="J927" t="s">
        <v>2311</v>
      </c>
      <c r="K927" t="s">
        <v>1827</v>
      </c>
      <c r="L927" t="s">
        <v>1968</v>
      </c>
      <c r="M927" t="s">
        <v>1969</v>
      </c>
      <c r="O927">
        <v>25021.8</v>
      </c>
      <c r="P927" t="s">
        <v>157</v>
      </c>
      <c r="R927" t="s">
        <v>1795</v>
      </c>
      <c r="W927" s="2">
        <v>43866.452379513888</v>
      </c>
    </row>
    <row r="928" spans="1:23" x14ac:dyDescent="0.25">
      <c r="A928" t="s">
        <v>159</v>
      </c>
      <c r="B928" t="s">
        <v>160</v>
      </c>
      <c r="C928" t="s">
        <v>4</v>
      </c>
      <c r="D928">
        <v>2019</v>
      </c>
      <c r="E928">
        <v>11</v>
      </c>
      <c r="F928" t="s">
        <v>215</v>
      </c>
      <c r="G928" t="s">
        <v>255</v>
      </c>
      <c r="H928" t="s">
        <v>256</v>
      </c>
      <c r="I928" t="s">
        <v>222</v>
      </c>
      <c r="J928" t="s">
        <v>2312</v>
      </c>
      <c r="K928" t="s">
        <v>2313</v>
      </c>
      <c r="L928" t="s">
        <v>1968</v>
      </c>
      <c r="M928" t="s">
        <v>1969</v>
      </c>
      <c r="O928">
        <v>921.36</v>
      </c>
      <c r="P928" t="s">
        <v>157</v>
      </c>
      <c r="R928" t="s">
        <v>1795</v>
      </c>
      <c r="W928" s="2">
        <v>43866.452379513888</v>
      </c>
    </row>
    <row r="929" spans="1:23" x14ac:dyDescent="0.25">
      <c r="A929" t="s">
        <v>159</v>
      </c>
      <c r="B929" t="s">
        <v>160</v>
      </c>
      <c r="C929" t="s">
        <v>4</v>
      </c>
      <c r="D929">
        <v>2019</v>
      </c>
      <c r="E929">
        <v>11</v>
      </c>
      <c r="F929" t="s">
        <v>215</v>
      </c>
      <c r="G929" t="s">
        <v>255</v>
      </c>
      <c r="H929" t="s">
        <v>256</v>
      </c>
      <c r="I929" t="s">
        <v>222</v>
      </c>
      <c r="J929" t="s">
        <v>2314</v>
      </c>
      <c r="K929" t="s">
        <v>2315</v>
      </c>
      <c r="L929" t="s">
        <v>1968</v>
      </c>
      <c r="M929" t="s">
        <v>1969</v>
      </c>
      <c r="O929">
        <v>9524.27</v>
      </c>
      <c r="P929" t="s">
        <v>157</v>
      </c>
      <c r="R929" t="s">
        <v>1795</v>
      </c>
      <c r="W929" s="2">
        <v>43866.452379513888</v>
      </c>
    </row>
    <row r="930" spans="1:23" x14ac:dyDescent="0.25">
      <c r="A930" t="s">
        <v>159</v>
      </c>
      <c r="B930" t="s">
        <v>160</v>
      </c>
      <c r="C930" t="s">
        <v>4</v>
      </c>
      <c r="D930">
        <v>2019</v>
      </c>
      <c r="E930">
        <v>11</v>
      </c>
      <c r="F930" t="s">
        <v>215</v>
      </c>
      <c r="G930" t="s">
        <v>255</v>
      </c>
      <c r="H930" t="s">
        <v>256</v>
      </c>
      <c r="I930" t="s">
        <v>222</v>
      </c>
      <c r="J930" t="s">
        <v>1901</v>
      </c>
      <c r="K930" t="s">
        <v>2316</v>
      </c>
      <c r="L930" t="s">
        <v>1968</v>
      </c>
      <c r="M930" t="s">
        <v>1969</v>
      </c>
      <c r="O930">
        <v>13035.26</v>
      </c>
      <c r="P930" t="s">
        <v>157</v>
      </c>
      <c r="R930" t="s">
        <v>1795</v>
      </c>
      <c r="W930" s="2">
        <v>43866.452379513888</v>
      </c>
    </row>
    <row r="931" spans="1:23" x14ac:dyDescent="0.25">
      <c r="A931" t="s">
        <v>159</v>
      </c>
      <c r="B931" t="s">
        <v>160</v>
      </c>
      <c r="C931" t="s">
        <v>4</v>
      </c>
      <c r="D931">
        <v>2019</v>
      </c>
      <c r="E931">
        <v>11</v>
      </c>
      <c r="F931" t="s">
        <v>215</v>
      </c>
      <c r="G931" t="s">
        <v>325</v>
      </c>
      <c r="H931" t="s">
        <v>326</v>
      </c>
      <c r="I931" t="s">
        <v>222</v>
      </c>
      <c r="J931" t="s">
        <v>2317</v>
      </c>
      <c r="K931" t="s">
        <v>2318</v>
      </c>
      <c r="L931" t="s">
        <v>1968</v>
      </c>
      <c r="M931" t="s">
        <v>1969</v>
      </c>
      <c r="O931">
        <v>1314967.5</v>
      </c>
      <c r="P931" t="s">
        <v>157</v>
      </c>
      <c r="R931" t="s">
        <v>1795</v>
      </c>
      <c r="W931" s="2">
        <v>43866.452379513888</v>
      </c>
    </row>
    <row r="932" spans="1:23" x14ac:dyDescent="0.25">
      <c r="A932" t="s">
        <v>159</v>
      </c>
      <c r="B932" t="s">
        <v>160</v>
      </c>
      <c r="C932" t="s">
        <v>4</v>
      </c>
      <c r="D932">
        <v>2019</v>
      </c>
      <c r="E932">
        <v>11</v>
      </c>
      <c r="F932" t="s">
        <v>215</v>
      </c>
      <c r="G932" t="s">
        <v>397</v>
      </c>
      <c r="H932" t="s">
        <v>398</v>
      </c>
      <c r="I932" t="s">
        <v>222</v>
      </c>
      <c r="J932" t="s">
        <v>2319</v>
      </c>
      <c r="K932" t="s">
        <v>2320</v>
      </c>
      <c r="L932" t="s">
        <v>1968</v>
      </c>
      <c r="M932" t="s">
        <v>1969</v>
      </c>
      <c r="O932">
        <v>91764.11</v>
      </c>
      <c r="P932" t="s">
        <v>157</v>
      </c>
      <c r="R932" t="s">
        <v>1795</v>
      </c>
      <c r="W932" s="2">
        <v>43866.452379513888</v>
      </c>
    </row>
    <row r="933" spans="1:23" x14ac:dyDescent="0.25">
      <c r="A933" t="s">
        <v>159</v>
      </c>
      <c r="B933" t="s">
        <v>160</v>
      </c>
      <c r="C933" t="s">
        <v>4</v>
      </c>
      <c r="D933">
        <v>2019</v>
      </c>
      <c r="E933">
        <v>11</v>
      </c>
      <c r="F933" t="s">
        <v>215</v>
      </c>
      <c r="G933" t="s">
        <v>223</v>
      </c>
      <c r="H933" t="s">
        <v>248</v>
      </c>
      <c r="I933" t="s">
        <v>222</v>
      </c>
      <c r="L933" t="s">
        <v>1968</v>
      </c>
      <c r="M933" t="s">
        <v>1969</v>
      </c>
      <c r="O933">
        <v>-717502.66</v>
      </c>
      <c r="P933" t="s">
        <v>157</v>
      </c>
      <c r="R933" t="s">
        <v>1795</v>
      </c>
      <c r="W933" s="2">
        <v>43866.452379513888</v>
      </c>
    </row>
    <row r="934" spans="1:23" x14ac:dyDescent="0.25">
      <c r="A934" t="s">
        <v>159</v>
      </c>
      <c r="B934" t="s">
        <v>160</v>
      </c>
      <c r="C934" t="s">
        <v>4</v>
      </c>
      <c r="D934">
        <v>2019</v>
      </c>
      <c r="E934">
        <v>11</v>
      </c>
      <c r="F934" t="s">
        <v>215</v>
      </c>
      <c r="G934" t="s">
        <v>252</v>
      </c>
      <c r="H934" t="s">
        <v>259</v>
      </c>
      <c r="I934" t="s">
        <v>222</v>
      </c>
      <c r="L934" t="s">
        <v>1968</v>
      </c>
      <c r="M934" t="s">
        <v>1969</v>
      </c>
      <c r="O934">
        <v>109147.02</v>
      </c>
      <c r="P934" t="s">
        <v>157</v>
      </c>
      <c r="R934" t="s">
        <v>1795</v>
      </c>
      <c r="W934" s="2">
        <v>43866.452379513888</v>
      </c>
    </row>
    <row r="935" spans="1:23" x14ac:dyDescent="0.25">
      <c r="A935" t="s">
        <v>159</v>
      </c>
      <c r="B935" t="s">
        <v>160</v>
      </c>
      <c r="C935" t="s">
        <v>4</v>
      </c>
      <c r="D935">
        <v>2019</v>
      </c>
      <c r="E935">
        <v>11</v>
      </c>
      <c r="F935" t="s">
        <v>215</v>
      </c>
      <c r="G935" t="s">
        <v>249</v>
      </c>
      <c r="H935" t="s">
        <v>260</v>
      </c>
      <c r="I935" t="s">
        <v>222</v>
      </c>
      <c r="L935" t="s">
        <v>1968</v>
      </c>
      <c r="M935" t="s">
        <v>1969</v>
      </c>
      <c r="O935">
        <v>-608355.64</v>
      </c>
      <c r="P935" t="s">
        <v>157</v>
      </c>
      <c r="R935" t="s">
        <v>1795</v>
      </c>
      <c r="W935" s="2">
        <v>43866.452379513888</v>
      </c>
    </row>
    <row r="936" spans="1:23" x14ac:dyDescent="0.25">
      <c r="A936" t="s">
        <v>159</v>
      </c>
      <c r="B936" t="s">
        <v>160</v>
      </c>
      <c r="C936" t="s">
        <v>4</v>
      </c>
      <c r="D936">
        <v>2019</v>
      </c>
      <c r="E936">
        <v>11</v>
      </c>
      <c r="F936" t="s">
        <v>215</v>
      </c>
      <c r="G936" t="s">
        <v>261</v>
      </c>
      <c r="H936" t="s">
        <v>266</v>
      </c>
      <c r="I936" t="s">
        <v>222</v>
      </c>
      <c r="L936" t="s">
        <v>1968</v>
      </c>
      <c r="M936" t="s">
        <v>1969</v>
      </c>
      <c r="O936">
        <v>-608355.64</v>
      </c>
      <c r="P936" t="s">
        <v>157</v>
      </c>
      <c r="R936" t="s">
        <v>1795</v>
      </c>
      <c r="W936" s="2">
        <v>43866.452379513888</v>
      </c>
    </row>
    <row r="937" spans="1:23" x14ac:dyDescent="0.25">
      <c r="A937" t="s">
        <v>159</v>
      </c>
      <c r="B937" t="s">
        <v>160</v>
      </c>
      <c r="C937" t="s">
        <v>4</v>
      </c>
      <c r="D937">
        <v>2019</v>
      </c>
      <c r="E937">
        <v>11</v>
      </c>
      <c r="F937" t="s">
        <v>215</v>
      </c>
      <c r="G937" t="s">
        <v>267</v>
      </c>
      <c r="H937" t="s">
        <v>312</v>
      </c>
      <c r="I937" t="s">
        <v>222</v>
      </c>
      <c r="L937" t="s">
        <v>1968</v>
      </c>
      <c r="M937" t="s">
        <v>1969</v>
      </c>
      <c r="O937">
        <v>-608355.64</v>
      </c>
      <c r="P937" t="s">
        <v>157</v>
      </c>
      <c r="R937" t="s">
        <v>1795</v>
      </c>
      <c r="W937" s="2">
        <v>43866.452379513888</v>
      </c>
    </row>
    <row r="938" spans="1:23" x14ac:dyDescent="0.25">
      <c r="A938" t="s">
        <v>159</v>
      </c>
      <c r="B938" t="s">
        <v>160</v>
      </c>
      <c r="C938" t="s">
        <v>4</v>
      </c>
      <c r="D938">
        <v>2019</v>
      </c>
      <c r="E938">
        <v>11</v>
      </c>
      <c r="F938" t="s">
        <v>215</v>
      </c>
      <c r="G938" t="s">
        <v>327</v>
      </c>
      <c r="H938" t="s">
        <v>334</v>
      </c>
      <c r="I938" t="s">
        <v>222</v>
      </c>
      <c r="L938" t="s">
        <v>1968</v>
      </c>
      <c r="M938" t="s">
        <v>1969</v>
      </c>
      <c r="O938">
        <v>1314967.5</v>
      </c>
      <c r="P938" t="s">
        <v>157</v>
      </c>
      <c r="R938" t="s">
        <v>1795</v>
      </c>
      <c r="W938" s="2">
        <v>43866.452379513888</v>
      </c>
    </row>
    <row r="939" spans="1:23" x14ac:dyDescent="0.25">
      <c r="A939" t="s">
        <v>159</v>
      </c>
      <c r="B939" t="s">
        <v>160</v>
      </c>
      <c r="C939" t="s">
        <v>4</v>
      </c>
      <c r="D939">
        <v>2019</v>
      </c>
      <c r="E939">
        <v>11</v>
      </c>
      <c r="F939" t="s">
        <v>215</v>
      </c>
      <c r="G939" t="s">
        <v>324</v>
      </c>
      <c r="H939" t="s">
        <v>335</v>
      </c>
      <c r="I939" t="s">
        <v>222</v>
      </c>
      <c r="L939" t="s">
        <v>1968</v>
      </c>
      <c r="M939" t="s">
        <v>1969</v>
      </c>
      <c r="O939">
        <v>1314967.5</v>
      </c>
      <c r="P939" t="s">
        <v>157</v>
      </c>
      <c r="R939" t="s">
        <v>1795</v>
      </c>
      <c r="W939" s="2">
        <v>43866.452379513888</v>
      </c>
    </row>
    <row r="940" spans="1:23" x14ac:dyDescent="0.25">
      <c r="A940" t="s">
        <v>159</v>
      </c>
      <c r="B940" t="s">
        <v>160</v>
      </c>
      <c r="C940" t="s">
        <v>4</v>
      </c>
      <c r="D940">
        <v>2019</v>
      </c>
      <c r="E940">
        <v>11</v>
      </c>
      <c r="F940" t="s">
        <v>215</v>
      </c>
      <c r="G940" t="s">
        <v>336</v>
      </c>
      <c r="H940" t="s">
        <v>347</v>
      </c>
      <c r="I940" t="s">
        <v>222</v>
      </c>
      <c r="L940" t="s">
        <v>1968</v>
      </c>
      <c r="M940" t="s">
        <v>1969</v>
      </c>
      <c r="O940">
        <v>1314967.5</v>
      </c>
      <c r="P940" t="s">
        <v>157</v>
      </c>
      <c r="R940" t="s">
        <v>1795</v>
      </c>
      <c r="W940" s="2">
        <v>43866.452379513888</v>
      </c>
    </row>
    <row r="941" spans="1:23" x14ac:dyDescent="0.25">
      <c r="A941" t="s">
        <v>159</v>
      </c>
      <c r="B941" t="s">
        <v>160</v>
      </c>
      <c r="C941" t="s">
        <v>4</v>
      </c>
      <c r="D941">
        <v>2019</v>
      </c>
      <c r="E941">
        <v>11</v>
      </c>
      <c r="F941" t="s">
        <v>215</v>
      </c>
      <c r="G941" t="s">
        <v>313</v>
      </c>
      <c r="H941" t="s">
        <v>348</v>
      </c>
      <c r="I941" t="s">
        <v>222</v>
      </c>
      <c r="L941" t="s">
        <v>1968</v>
      </c>
      <c r="M941" t="s">
        <v>1969</v>
      </c>
      <c r="O941">
        <v>706611.86</v>
      </c>
      <c r="P941" t="s">
        <v>157</v>
      </c>
      <c r="R941" t="s">
        <v>1795</v>
      </c>
      <c r="W941" s="2">
        <v>43866.452379513888</v>
      </c>
    </row>
    <row r="942" spans="1:23" x14ac:dyDescent="0.25">
      <c r="A942" t="s">
        <v>159</v>
      </c>
      <c r="B942" t="s">
        <v>160</v>
      </c>
      <c r="C942" t="s">
        <v>4</v>
      </c>
      <c r="D942">
        <v>2019</v>
      </c>
      <c r="E942">
        <v>11</v>
      </c>
      <c r="F942" t="s">
        <v>215</v>
      </c>
      <c r="G942" t="s">
        <v>349</v>
      </c>
      <c r="H942" t="s">
        <v>356</v>
      </c>
      <c r="I942" t="s">
        <v>222</v>
      </c>
      <c r="L942" t="s">
        <v>1968</v>
      </c>
      <c r="M942" t="s">
        <v>1969</v>
      </c>
      <c r="O942">
        <v>706611.86</v>
      </c>
      <c r="P942" t="s">
        <v>157</v>
      </c>
      <c r="R942" t="s">
        <v>1795</v>
      </c>
      <c r="W942" s="2">
        <v>43866.452379513888</v>
      </c>
    </row>
    <row r="943" spans="1:23" x14ac:dyDescent="0.25">
      <c r="A943" t="s">
        <v>159</v>
      </c>
      <c r="B943" t="s">
        <v>160</v>
      </c>
      <c r="C943" t="s">
        <v>4</v>
      </c>
      <c r="D943">
        <v>2019</v>
      </c>
      <c r="E943">
        <v>11</v>
      </c>
      <c r="F943" t="s">
        <v>215</v>
      </c>
      <c r="G943" t="s">
        <v>394</v>
      </c>
      <c r="H943" t="s">
        <v>407</v>
      </c>
      <c r="I943" t="s">
        <v>222</v>
      </c>
      <c r="L943" t="s">
        <v>1968</v>
      </c>
      <c r="M943" t="s">
        <v>1969</v>
      </c>
      <c r="O943">
        <v>91764.11</v>
      </c>
      <c r="P943" t="s">
        <v>157</v>
      </c>
      <c r="R943" t="s">
        <v>1795</v>
      </c>
      <c r="W943" s="2">
        <v>43866.452379513888</v>
      </c>
    </row>
    <row r="944" spans="1:23" x14ac:dyDescent="0.25">
      <c r="A944" t="s">
        <v>159</v>
      </c>
      <c r="B944" t="s">
        <v>160</v>
      </c>
      <c r="C944" t="s">
        <v>4</v>
      </c>
      <c r="D944">
        <v>2019</v>
      </c>
      <c r="E944">
        <v>11</v>
      </c>
      <c r="F944" t="s">
        <v>215</v>
      </c>
      <c r="G944" t="s">
        <v>391</v>
      </c>
      <c r="H944" t="s">
        <v>408</v>
      </c>
      <c r="I944" t="s">
        <v>222</v>
      </c>
      <c r="L944" t="s">
        <v>1968</v>
      </c>
      <c r="M944" t="s">
        <v>1969</v>
      </c>
      <c r="O944">
        <v>91764.11</v>
      </c>
      <c r="P944" t="s">
        <v>157</v>
      </c>
      <c r="R944" t="s">
        <v>1795</v>
      </c>
      <c r="W944" s="2">
        <v>43866.452379513888</v>
      </c>
    </row>
    <row r="945" spans="1:23" x14ac:dyDescent="0.25">
      <c r="A945" t="s">
        <v>159</v>
      </c>
      <c r="B945" t="s">
        <v>160</v>
      </c>
      <c r="C945" t="s">
        <v>4</v>
      </c>
      <c r="D945">
        <v>2019</v>
      </c>
      <c r="E945">
        <v>11</v>
      </c>
      <c r="F945" t="s">
        <v>215</v>
      </c>
      <c r="G945" t="s">
        <v>357</v>
      </c>
      <c r="H945" t="s">
        <v>409</v>
      </c>
      <c r="I945" t="s">
        <v>222</v>
      </c>
      <c r="L945" t="s">
        <v>1968</v>
      </c>
      <c r="M945" t="s">
        <v>1969</v>
      </c>
      <c r="O945">
        <v>798375.97</v>
      </c>
      <c r="P945" t="s">
        <v>157</v>
      </c>
      <c r="R945" t="s">
        <v>1795</v>
      </c>
      <c r="W945" s="2">
        <v>43866.452379513888</v>
      </c>
    </row>
    <row r="946" spans="1:23" x14ac:dyDescent="0.25">
      <c r="A946" t="s">
        <v>159</v>
      </c>
      <c r="B946" t="s">
        <v>160</v>
      </c>
      <c r="C946" t="s">
        <v>4</v>
      </c>
      <c r="D946">
        <v>2019</v>
      </c>
      <c r="E946">
        <v>11</v>
      </c>
      <c r="F946" t="s">
        <v>215</v>
      </c>
      <c r="G946" t="s">
        <v>410</v>
      </c>
      <c r="H946" t="s">
        <v>427</v>
      </c>
      <c r="I946" t="s">
        <v>222</v>
      </c>
      <c r="L946" t="s">
        <v>1968</v>
      </c>
      <c r="M946" t="s">
        <v>1969</v>
      </c>
      <c r="O946">
        <v>798375.97</v>
      </c>
      <c r="P946" t="s">
        <v>157</v>
      </c>
      <c r="R946" t="s">
        <v>1795</v>
      </c>
      <c r="W946" s="2">
        <v>43866.452379513888</v>
      </c>
    </row>
    <row r="947" spans="1:23" x14ac:dyDescent="0.25">
      <c r="A947" t="s">
        <v>159</v>
      </c>
      <c r="B947" t="s">
        <v>160</v>
      </c>
      <c r="C947" t="s">
        <v>4</v>
      </c>
      <c r="D947">
        <v>2019</v>
      </c>
      <c r="E947">
        <v>11</v>
      </c>
      <c r="F947" t="s">
        <v>215</v>
      </c>
      <c r="G947" t="s">
        <v>428</v>
      </c>
      <c r="H947" t="s">
        <v>437</v>
      </c>
      <c r="I947" t="s">
        <v>222</v>
      </c>
      <c r="L947" t="s">
        <v>1968</v>
      </c>
      <c r="M947" t="s">
        <v>1969</v>
      </c>
      <c r="O947">
        <v>798375.97</v>
      </c>
      <c r="P947" t="s">
        <v>157</v>
      </c>
      <c r="R947" t="s">
        <v>1795</v>
      </c>
      <c r="W947" s="2">
        <v>43866.452379513888</v>
      </c>
    </row>
    <row r="948" spans="1:23" x14ac:dyDescent="0.25">
      <c r="A948" t="s">
        <v>159</v>
      </c>
      <c r="B948" t="s">
        <v>160</v>
      </c>
      <c r="C948" t="s">
        <v>4</v>
      </c>
      <c r="D948">
        <v>2019</v>
      </c>
      <c r="E948">
        <v>11</v>
      </c>
      <c r="F948" t="s">
        <v>215</v>
      </c>
      <c r="G948" t="s">
        <v>438</v>
      </c>
      <c r="H948" t="s">
        <v>463</v>
      </c>
      <c r="I948" t="s">
        <v>222</v>
      </c>
      <c r="L948" t="s">
        <v>1968</v>
      </c>
      <c r="M948" t="s">
        <v>1969</v>
      </c>
      <c r="O948">
        <v>798375.97</v>
      </c>
      <c r="P948" t="s">
        <v>157</v>
      </c>
      <c r="R948" t="s">
        <v>1795</v>
      </c>
      <c r="W948" s="2">
        <v>43866.452379513888</v>
      </c>
    </row>
    <row r="949" spans="1:23" x14ac:dyDescent="0.25">
      <c r="A949" t="s">
        <v>192</v>
      </c>
      <c r="B949" t="s">
        <v>193</v>
      </c>
      <c r="C949" t="s">
        <v>4</v>
      </c>
      <c r="D949">
        <v>2019</v>
      </c>
      <c r="E949">
        <v>11</v>
      </c>
      <c r="F949" t="s">
        <v>215</v>
      </c>
      <c r="G949" t="s">
        <v>991</v>
      </c>
      <c r="H949" t="s">
        <v>480</v>
      </c>
      <c r="I949" t="s">
        <v>481</v>
      </c>
      <c r="J949" t="s">
        <v>2323</v>
      </c>
      <c r="K949" t="s">
        <v>2324</v>
      </c>
      <c r="L949" t="s">
        <v>224</v>
      </c>
      <c r="O949">
        <v>34050729.759999998</v>
      </c>
      <c r="P949" t="s">
        <v>187</v>
      </c>
      <c r="R949" t="s">
        <v>1795</v>
      </c>
      <c r="W949" s="2">
        <v>43866.452380439812</v>
      </c>
    </row>
    <row r="950" spans="1:23" x14ac:dyDescent="0.25">
      <c r="A950" t="s">
        <v>192</v>
      </c>
      <c r="B950" t="s">
        <v>193</v>
      </c>
      <c r="C950" t="s">
        <v>4</v>
      </c>
      <c r="D950">
        <v>2019</v>
      </c>
      <c r="E950">
        <v>11</v>
      </c>
      <c r="F950" t="s">
        <v>215</v>
      </c>
      <c r="G950" t="s">
        <v>1367</v>
      </c>
      <c r="H950" t="s">
        <v>1368</v>
      </c>
      <c r="I950" t="s">
        <v>481</v>
      </c>
      <c r="J950" t="s">
        <v>1804</v>
      </c>
      <c r="K950" t="s">
        <v>1805</v>
      </c>
      <c r="L950" t="s">
        <v>224</v>
      </c>
      <c r="O950">
        <v>-10000000</v>
      </c>
      <c r="P950" t="s">
        <v>187</v>
      </c>
      <c r="R950" t="s">
        <v>1795</v>
      </c>
      <c r="W950" s="2">
        <v>43866.452380439812</v>
      </c>
    </row>
    <row r="951" spans="1:23" x14ac:dyDescent="0.25">
      <c r="A951" t="s">
        <v>192</v>
      </c>
      <c r="B951" t="s">
        <v>193</v>
      </c>
      <c r="C951" t="s">
        <v>4</v>
      </c>
      <c r="D951">
        <v>2019</v>
      </c>
      <c r="E951">
        <v>11</v>
      </c>
      <c r="F951" t="s">
        <v>215</v>
      </c>
      <c r="G951" t="s">
        <v>1443</v>
      </c>
      <c r="H951" t="s">
        <v>1444</v>
      </c>
      <c r="I951" t="s">
        <v>481</v>
      </c>
      <c r="J951" t="s">
        <v>1806</v>
      </c>
      <c r="K951" t="s">
        <v>1807</v>
      </c>
      <c r="L951" t="s">
        <v>224</v>
      </c>
      <c r="O951">
        <v>-24050729.760000002</v>
      </c>
      <c r="P951" t="s">
        <v>187</v>
      </c>
      <c r="R951" t="s">
        <v>1795</v>
      </c>
      <c r="W951" s="2">
        <v>43866.452380439812</v>
      </c>
    </row>
    <row r="952" spans="1:23" x14ac:dyDescent="0.25">
      <c r="A952" t="s">
        <v>192</v>
      </c>
      <c r="B952" t="s">
        <v>193</v>
      </c>
      <c r="C952" t="s">
        <v>4</v>
      </c>
      <c r="D952">
        <v>2019</v>
      </c>
      <c r="E952">
        <v>11</v>
      </c>
      <c r="F952" t="s">
        <v>215</v>
      </c>
      <c r="G952" t="s">
        <v>991</v>
      </c>
      <c r="H952" t="s">
        <v>480</v>
      </c>
      <c r="I952" t="s">
        <v>481</v>
      </c>
      <c r="J952" t="s">
        <v>2323</v>
      </c>
      <c r="K952" t="s">
        <v>2324</v>
      </c>
      <c r="L952" t="s">
        <v>224</v>
      </c>
      <c r="O952">
        <v>443679.32</v>
      </c>
      <c r="P952" t="s">
        <v>187</v>
      </c>
      <c r="R952" t="s">
        <v>1795</v>
      </c>
      <c r="W952" s="2">
        <v>43866.452380439812</v>
      </c>
    </row>
    <row r="953" spans="1:23" x14ac:dyDescent="0.25">
      <c r="A953" t="s">
        <v>192</v>
      </c>
      <c r="B953" t="s">
        <v>193</v>
      </c>
      <c r="C953" t="s">
        <v>4</v>
      </c>
      <c r="D953">
        <v>2019</v>
      </c>
      <c r="E953">
        <v>11</v>
      </c>
      <c r="F953" t="s">
        <v>215</v>
      </c>
      <c r="G953" t="s">
        <v>1443</v>
      </c>
      <c r="H953" t="s">
        <v>1444</v>
      </c>
      <c r="I953" t="s">
        <v>481</v>
      </c>
      <c r="J953" t="s">
        <v>1806</v>
      </c>
      <c r="K953" t="s">
        <v>1807</v>
      </c>
      <c r="L953" t="s">
        <v>224</v>
      </c>
      <c r="O953">
        <v>-443679.32</v>
      </c>
      <c r="P953" t="s">
        <v>187</v>
      </c>
      <c r="R953" t="s">
        <v>1795</v>
      </c>
      <c r="W953" s="2">
        <v>43866.452380439812</v>
      </c>
    </row>
    <row r="954" spans="1:23" x14ac:dyDescent="0.25">
      <c r="A954" t="s">
        <v>192</v>
      </c>
      <c r="B954" t="s">
        <v>193</v>
      </c>
      <c r="C954" t="s">
        <v>4</v>
      </c>
      <c r="D954">
        <v>2019</v>
      </c>
      <c r="E954">
        <v>11</v>
      </c>
      <c r="F954" t="s">
        <v>215</v>
      </c>
      <c r="G954" t="s">
        <v>992</v>
      </c>
      <c r="H954" t="s">
        <v>1001</v>
      </c>
      <c r="I954" t="s">
        <v>481</v>
      </c>
      <c r="L954" t="s">
        <v>224</v>
      </c>
      <c r="O954">
        <v>34494409.079999998</v>
      </c>
      <c r="P954" t="s">
        <v>187</v>
      </c>
      <c r="R954" t="s">
        <v>1795</v>
      </c>
      <c r="W954" s="2">
        <v>43866.452380439812</v>
      </c>
    </row>
    <row r="955" spans="1:23" x14ac:dyDescent="0.25">
      <c r="A955" t="s">
        <v>192</v>
      </c>
      <c r="B955" t="s">
        <v>193</v>
      </c>
      <c r="C955" t="s">
        <v>4</v>
      </c>
      <c r="D955">
        <v>2019</v>
      </c>
      <c r="E955">
        <v>11</v>
      </c>
      <c r="F955" t="s">
        <v>215</v>
      </c>
      <c r="G955" t="s">
        <v>1002</v>
      </c>
      <c r="H955" t="s">
        <v>1018</v>
      </c>
      <c r="I955" t="s">
        <v>481</v>
      </c>
      <c r="L955" t="s">
        <v>224</v>
      </c>
      <c r="O955">
        <v>34494409.079999998</v>
      </c>
      <c r="P955" t="s">
        <v>187</v>
      </c>
      <c r="R955" t="s">
        <v>1795</v>
      </c>
      <c r="W955" s="2">
        <v>43866.452380439812</v>
      </c>
    </row>
    <row r="956" spans="1:23" x14ac:dyDescent="0.25">
      <c r="A956" t="s">
        <v>192</v>
      </c>
      <c r="B956" t="s">
        <v>193</v>
      </c>
      <c r="C956" t="s">
        <v>4</v>
      </c>
      <c r="D956">
        <v>2019</v>
      </c>
      <c r="E956">
        <v>11</v>
      </c>
      <c r="F956" t="s">
        <v>215</v>
      </c>
      <c r="G956" t="s">
        <v>1019</v>
      </c>
      <c r="H956" t="s">
        <v>1049</v>
      </c>
      <c r="I956" t="s">
        <v>481</v>
      </c>
      <c r="L956" t="s">
        <v>224</v>
      </c>
      <c r="O956">
        <v>34494409.079999998</v>
      </c>
      <c r="P956" t="s">
        <v>187</v>
      </c>
      <c r="R956" t="s">
        <v>1795</v>
      </c>
      <c r="W956" s="2">
        <v>43866.452380439812</v>
      </c>
    </row>
    <row r="957" spans="1:23" x14ac:dyDescent="0.25">
      <c r="A957" t="s">
        <v>192</v>
      </c>
      <c r="B957" t="s">
        <v>193</v>
      </c>
      <c r="C957" t="s">
        <v>4</v>
      </c>
      <c r="D957">
        <v>2019</v>
      </c>
      <c r="E957">
        <v>11</v>
      </c>
      <c r="F957" t="s">
        <v>215</v>
      </c>
      <c r="G957" t="s">
        <v>642</v>
      </c>
      <c r="H957" t="s">
        <v>1317</v>
      </c>
      <c r="I957" t="s">
        <v>481</v>
      </c>
      <c r="L957" t="s">
        <v>224</v>
      </c>
      <c r="O957">
        <v>34494409.079999998</v>
      </c>
      <c r="P957" t="s">
        <v>187</v>
      </c>
      <c r="R957" t="s">
        <v>1795</v>
      </c>
      <c r="W957" s="2">
        <v>43866.452380439812</v>
      </c>
    </row>
    <row r="958" spans="1:23" x14ac:dyDescent="0.25">
      <c r="A958" t="s">
        <v>192</v>
      </c>
      <c r="B958" t="s">
        <v>193</v>
      </c>
      <c r="C958" t="s">
        <v>4</v>
      </c>
      <c r="D958">
        <v>2019</v>
      </c>
      <c r="E958">
        <v>11</v>
      </c>
      <c r="F958" t="s">
        <v>215</v>
      </c>
      <c r="G958" t="s">
        <v>1318</v>
      </c>
      <c r="H958" t="s">
        <v>1365</v>
      </c>
      <c r="I958" t="s">
        <v>481</v>
      </c>
      <c r="L958" t="s">
        <v>224</v>
      </c>
      <c r="O958">
        <v>34494409.079999998</v>
      </c>
      <c r="P958" t="s">
        <v>187</v>
      </c>
      <c r="R958" t="s">
        <v>1795</v>
      </c>
      <c r="W958" s="2">
        <v>43866.452380439812</v>
      </c>
    </row>
    <row r="959" spans="1:23" x14ac:dyDescent="0.25">
      <c r="A959" t="s">
        <v>192</v>
      </c>
      <c r="B959" t="s">
        <v>193</v>
      </c>
      <c r="C959" t="s">
        <v>4</v>
      </c>
      <c r="D959">
        <v>2019</v>
      </c>
      <c r="E959">
        <v>11</v>
      </c>
      <c r="F959" t="s">
        <v>215</v>
      </c>
      <c r="G959" t="s">
        <v>1369</v>
      </c>
      <c r="H959" t="s">
        <v>1375</v>
      </c>
      <c r="I959" t="s">
        <v>481</v>
      </c>
      <c r="L959" t="s">
        <v>224</v>
      </c>
      <c r="O959">
        <v>-10000000</v>
      </c>
      <c r="P959" t="s">
        <v>187</v>
      </c>
      <c r="R959" t="s">
        <v>1795</v>
      </c>
      <c r="W959" s="2">
        <v>43866.452380439812</v>
      </c>
    </row>
    <row r="960" spans="1:23" x14ac:dyDescent="0.25">
      <c r="A960" t="s">
        <v>192</v>
      </c>
      <c r="B960" t="s">
        <v>193</v>
      </c>
      <c r="C960" t="s">
        <v>4</v>
      </c>
      <c r="D960">
        <v>2019</v>
      </c>
      <c r="E960">
        <v>11</v>
      </c>
      <c r="F960" t="s">
        <v>215</v>
      </c>
      <c r="G960" t="s">
        <v>1445</v>
      </c>
      <c r="H960" t="s">
        <v>466</v>
      </c>
      <c r="I960" t="s">
        <v>481</v>
      </c>
      <c r="L960" t="s">
        <v>224</v>
      </c>
      <c r="O960">
        <v>-24494409.079999998</v>
      </c>
      <c r="P960" t="s">
        <v>187</v>
      </c>
      <c r="R960" t="s">
        <v>1795</v>
      </c>
      <c r="W960" s="2">
        <v>43866.452380439812</v>
      </c>
    </row>
    <row r="961" spans="1:23" x14ac:dyDescent="0.25">
      <c r="A961" t="s">
        <v>192</v>
      </c>
      <c r="B961" t="s">
        <v>193</v>
      </c>
      <c r="C961" t="s">
        <v>4</v>
      </c>
      <c r="D961">
        <v>2019</v>
      </c>
      <c r="E961">
        <v>11</v>
      </c>
      <c r="F961" t="s">
        <v>215</v>
      </c>
      <c r="G961" t="s">
        <v>1376</v>
      </c>
      <c r="H961" t="s">
        <v>1457</v>
      </c>
      <c r="I961" t="s">
        <v>481</v>
      </c>
      <c r="L961" t="s">
        <v>224</v>
      </c>
      <c r="O961">
        <v>-34494409.079999998</v>
      </c>
      <c r="P961" t="s">
        <v>187</v>
      </c>
      <c r="R961" t="s">
        <v>1795</v>
      </c>
      <c r="W961" s="2">
        <v>43866.452380439812</v>
      </c>
    </row>
    <row r="962" spans="1:23" x14ac:dyDescent="0.25">
      <c r="A962" t="s">
        <v>192</v>
      </c>
      <c r="B962" t="s">
        <v>193</v>
      </c>
      <c r="C962" t="s">
        <v>4</v>
      </c>
      <c r="D962">
        <v>2019</v>
      </c>
      <c r="E962">
        <v>11</v>
      </c>
      <c r="F962" t="s">
        <v>215</v>
      </c>
      <c r="G962" t="s">
        <v>1458</v>
      </c>
      <c r="H962" t="s">
        <v>1479</v>
      </c>
      <c r="I962" t="s">
        <v>481</v>
      </c>
      <c r="L962" t="s">
        <v>224</v>
      </c>
      <c r="O962">
        <v>-34494409.079999998</v>
      </c>
      <c r="P962" t="s">
        <v>187</v>
      </c>
      <c r="R962" t="s">
        <v>1795</v>
      </c>
      <c r="W962" s="2">
        <v>43866.452380439812</v>
      </c>
    </row>
    <row r="963" spans="1:23" x14ac:dyDescent="0.25">
      <c r="A963" t="s">
        <v>192</v>
      </c>
      <c r="B963" t="s">
        <v>193</v>
      </c>
      <c r="C963" t="s">
        <v>4</v>
      </c>
      <c r="D963">
        <v>2019</v>
      </c>
      <c r="E963">
        <v>11</v>
      </c>
      <c r="F963" t="s">
        <v>215</v>
      </c>
      <c r="G963" t="s">
        <v>1480</v>
      </c>
      <c r="H963" t="s">
        <v>1594</v>
      </c>
      <c r="I963" t="s">
        <v>481</v>
      </c>
      <c r="L963" t="s">
        <v>224</v>
      </c>
      <c r="O963">
        <v>-34494409.079999998</v>
      </c>
      <c r="P963" t="s">
        <v>187</v>
      </c>
      <c r="R963" t="s">
        <v>1795</v>
      </c>
      <c r="W963" s="2">
        <v>43866.452380439812</v>
      </c>
    </row>
    <row r="964" spans="1:23" x14ac:dyDescent="0.25">
      <c r="A964" t="s">
        <v>159</v>
      </c>
      <c r="B964" t="s">
        <v>160</v>
      </c>
      <c r="C964" t="s">
        <v>4</v>
      </c>
      <c r="D964">
        <v>2019</v>
      </c>
      <c r="E964">
        <v>11</v>
      </c>
      <c r="F964" t="s">
        <v>215</v>
      </c>
      <c r="G964" t="s">
        <v>465</v>
      </c>
      <c r="H964" t="s">
        <v>466</v>
      </c>
      <c r="I964" t="s">
        <v>467</v>
      </c>
      <c r="J964" t="s">
        <v>224</v>
      </c>
      <c r="K964" t="s">
        <v>224</v>
      </c>
      <c r="L964" t="s">
        <v>224</v>
      </c>
      <c r="O964">
        <v>-1330626.6299999999</v>
      </c>
      <c r="P964" t="s">
        <v>157</v>
      </c>
      <c r="R964" t="s">
        <v>2325</v>
      </c>
      <c r="W964" s="2">
        <v>45496.362532372688</v>
      </c>
    </row>
    <row r="965" spans="1:23" x14ac:dyDescent="0.25">
      <c r="A965" t="s">
        <v>159</v>
      </c>
      <c r="B965" t="s">
        <v>160</v>
      </c>
      <c r="C965" t="s">
        <v>4</v>
      </c>
      <c r="D965">
        <v>2019</v>
      </c>
      <c r="E965">
        <v>11</v>
      </c>
      <c r="F965" t="s">
        <v>215</v>
      </c>
      <c r="G965" t="s">
        <v>1447</v>
      </c>
      <c r="H965" t="s">
        <v>1448</v>
      </c>
      <c r="I965" t="s">
        <v>481</v>
      </c>
      <c r="J965" t="s">
        <v>224</v>
      </c>
      <c r="K965" t="s">
        <v>224</v>
      </c>
      <c r="L965" t="s">
        <v>224</v>
      </c>
      <c r="O965">
        <v>1330626.6299999999</v>
      </c>
      <c r="P965" t="s">
        <v>157</v>
      </c>
      <c r="R965" t="s">
        <v>2325</v>
      </c>
      <c r="W965" s="2">
        <v>45496.362532372688</v>
      </c>
    </row>
    <row r="966" spans="1:23" x14ac:dyDescent="0.25">
      <c r="A966" t="s">
        <v>159</v>
      </c>
      <c r="B966" t="s">
        <v>160</v>
      </c>
      <c r="C966" t="s">
        <v>4</v>
      </c>
      <c r="D966">
        <v>2019</v>
      </c>
      <c r="E966">
        <v>11</v>
      </c>
      <c r="F966" t="s">
        <v>215</v>
      </c>
      <c r="G966" t="s">
        <v>468</v>
      </c>
      <c r="H966" t="s">
        <v>477</v>
      </c>
      <c r="I966" t="s">
        <v>467</v>
      </c>
      <c r="L966" t="s">
        <v>224</v>
      </c>
      <c r="O966">
        <v>-1330626.6299999999</v>
      </c>
      <c r="P966" t="s">
        <v>157</v>
      </c>
      <c r="R966" t="s">
        <v>2325</v>
      </c>
      <c r="W966" s="2">
        <v>45496.362532372688</v>
      </c>
    </row>
    <row r="967" spans="1:23" x14ac:dyDescent="0.25">
      <c r="A967" t="s">
        <v>159</v>
      </c>
      <c r="B967" t="s">
        <v>160</v>
      </c>
      <c r="C967" t="s">
        <v>4</v>
      </c>
      <c r="D967">
        <v>2019</v>
      </c>
      <c r="E967">
        <v>11</v>
      </c>
      <c r="F967" t="s">
        <v>215</v>
      </c>
      <c r="G967" t="s">
        <v>1445</v>
      </c>
      <c r="H967" t="s">
        <v>466</v>
      </c>
      <c r="I967" t="s">
        <v>481</v>
      </c>
      <c r="L967" t="s">
        <v>224</v>
      </c>
      <c r="O967">
        <v>1330626.6299999999</v>
      </c>
      <c r="P967" t="s">
        <v>157</v>
      </c>
      <c r="R967" t="s">
        <v>2325</v>
      </c>
      <c r="W967" s="2">
        <v>45496.362532372688</v>
      </c>
    </row>
    <row r="968" spans="1:23" x14ac:dyDescent="0.25">
      <c r="A968" t="s">
        <v>159</v>
      </c>
      <c r="B968" t="s">
        <v>160</v>
      </c>
      <c r="C968" t="s">
        <v>4</v>
      </c>
      <c r="D968">
        <v>2019</v>
      </c>
      <c r="E968">
        <v>11</v>
      </c>
      <c r="F968" t="s">
        <v>215</v>
      </c>
      <c r="G968" t="s">
        <v>1376</v>
      </c>
      <c r="H968" t="s">
        <v>1457</v>
      </c>
      <c r="I968" t="s">
        <v>481</v>
      </c>
      <c r="L968" t="s">
        <v>224</v>
      </c>
      <c r="O968">
        <v>1330626.6299999999</v>
      </c>
      <c r="P968" t="s">
        <v>157</v>
      </c>
      <c r="R968" t="s">
        <v>2325</v>
      </c>
      <c r="W968" s="2">
        <v>45496.362532372688</v>
      </c>
    </row>
    <row r="969" spans="1:23" x14ac:dyDescent="0.25">
      <c r="A969" t="s">
        <v>159</v>
      </c>
      <c r="B969" t="s">
        <v>160</v>
      </c>
      <c r="C969" t="s">
        <v>4</v>
      </c>
      <c r="D969">
        <v>2019</v>
      </c>
      <c r="E969">
        <v>11</v>
      </c>
      <c r="F969" t="s">
        <v>215</v>
      </c>
      <c r="G969" t="s">
        <v>1458</v>
      </c>
      <c r="H969" t="s">
        <v>1479</v>
      </c>
      <c r="I969" t="s">
        <v>481</v>
      </c>
      <c r="L969" t="s">
        <v>224</v>
      </c>
      <c r="O969">
        <v>1330626.6299999999</v>
      </c>
      <c r="P969" t="s">
        <v>157</v>
      </c>
      <c r="R969" t="s">
        <v>2325</v>
      </c>
      <c r="W969" s="2">
        <v>45496.362532372688</v>
      </c>
    </row>
    <row r="970" spans="1:23" x14ac:dyDescent="0.25">
      <c r="A970" t="s">
        <v>159</v>
      </c>
      <c r="B970" t="s">
        <v>160</v>
      </c>
      <c r="C970" t="s">
        <v>4</v>
      </c>
      <c r="D970">
        <v>2019</v>
      </c>
      <c r="E970">
        <v>11</v>
      </c>
      <c r="F970" t="s">
        <v>215</v>
      </c>
      <c r="G970" t="s">
        <v>1480</v>
      </c>
      <c r="H970" t="s">
        <v>1594</v>
      </c>
      <c r="I970" t="s">
        <v>481</v>
      </c>
      <c r="L970" t="s">
        <v>224</v>
      </c>
      <c r="O970">
        <v>1330626.6299999999</v>
      </c>
      <c r="P970" t="s">
        <v>157</v>
      </c>
      <c r="R970" t="s">
        <v>2325</v>
      </c>
      <c r="W970" s="2">
        <v>45496.362532372688</v>
      </c>
    </row>
    <row r="971" spans="1:23" x14ac:dyDescent="0.25">
      <c r="A971" t="s">
        <v>165</v>
      </c>
      <c r="B971" t="s">
        <v>166</v>
      </c>
      <c r="C971" t="s">
        <v>4</v>
      </c>
      <c r="D971">
        <v>2019</v>
      </c>
      <c r="E971">
        <v>11</v>
      </c>
      <c r="F971" t="s">
        <v>215</v>
      </c>
      <c r="G971" t="s">
        <v>465</v>
      </c>
      <c r="H971" t="s">
        <v>466</v>
      </c>
      <c r="I971" t="s">
        <v>467</v>
      </c>
      <c r="J971" t="s">
        <v>224</v>
      </c>
      <c r="K971" t="s">
        <v>224</v>
      </c>
      <c r="L971" t="s">
        <v>224</v>
      </c>
      <c r="O971">
        <v>24978.29</v>
      </c>
      <c r="P971" t="s">
        <v>167</v>
      </c>
      <c r="R971" t="s">
        <v>2325</v>
      </c>
      <c r="W971" s="2">
        <v>45496.362532372688</v>
      </c>
    </row>
    <row r="972" spans="1:23" x14ac:dyDescent="0.25">
      <c r="A972" t="s">
        <v>165</v>
      </c>
      <c r="B972" t="s">
        <v>166</v>
      </c>
      <c r="C972" t="s">
        <v>4</v>
      </c>
      <c r="D972">
        <v>2019</v>
      </c>
      <c r="E972">
        <v>11</v>
      </c>
      <c r="F972" t="s">
        <v>215</v>
      </c>
      <c r="G972" t="s">
        <v>1447</v>
      </c>
      <c r="H972" t="s">
        <v>1448</v>
      </c>
      <c r="I972" t="s">
        <v>481</v>
      </c>
      <c r="J972" t="s">
        <v>224</v>
      </c>
      <c r="K972" t="s">
        <v>224</v>
      </c>
      <c r="L972" t="s">
        <v>224</v>
      </c>
      <c r="O972">
        <v>-24978.29</v>
      </c>
      <c r="P972" t="s">
        <v>167</v>
      </c>
      <c r="R972" t="s">
        <v>2325</v>
      </c>
      <c r="W972" s="2">
        <v>45496.362532372688</v>
      </c>
    </row>
    <row r="973" spans="1:23" x14ac:dyDescent="0.25">
      <c r="A973" t="s">
        <v>165</v>
      </c>
      <c r="B973" t="s">
        <v>166</v>
      </c>
      <c r="C973" t="s">
        <v>4</v>
      </c>
      <c r="D973">
        <v>2019</v>
      </c>
      <c r="E973">
        <v>11</v>
      </c>
      <c r="F973" t="s">
        <v>215</v>
      </c>
      <c r="G973" t="s">
        <v>468</v>
      </c>
      <c r="H973" t="s">
        <v>477</v>
      </c>
      <c r="I973" t="s">
        <v>467</v>
      </c>
      <c r="L973" t="s">
        <v>224</v>
      </c>
      <c r="O973">
        <v>24978.29</v>
      </c>
      <c r="P973" t="s">
        <v>167</v>
      </c>
      <c r="R973" t="s">
        <v>2325</v>
      </c>
      <c r="W973" s="2">
        <v>45496.362532372688</v>
      </c>
    </row>
    <row r="974" spans="1:23" x14ac:dyDescent="0.25">
      <c r="A974" t="s">
        <v>165</v>
      </c>
      <c r="B974" t="s">
        <v>166</v>
      </c>
      <c r="C974" t="s">
        <v>4</v>
      </c>
      <c r="D974">
        <v>2019</v>
      </c>
      <c r="E974">
        <v>11</v>
      </c>
      <c r="F974" t="s">
        <v>215</v>
      </c>
      <c r="G974" t="s">
        <v>1445</v>
      </c>
      <c r="H974" t="s">
        <v>466</v>
      </c>
      <c r="I974" t="s">
        <v>481</v>
      </c>
      <c r="L974" t="s">
        <v>224</v>
      </c>
      <c r="O974">
        <v>-24978.29</v>
      </c>
      <c r="P974" t="s">
        <v>167</v>
      </c>
      <c r="R974" t="s">
        <v>2325</v>
      </c>
      <c r="W974" s="2">
        <v>45496.362532372688</v>
      </c>
    </row>
    <row r="975" spans="1:23" x14ac:dyDescent="0.25">
      <c r="A975" t="s">
        <v>165</v>
      </c>
      <c r="B975" t="s">
        <v>166</v>
      </c>
      <c r="C975" t="s">
        <v>4</v>
      </c>
      <c r="D975">
        <v>2019</v>
      </c>
      <c r="E975">
        <v>11</v>
      </c>
      <c r="F975" t="s">
        <v>215</v>
      </c>
      <c r="G975" t="s">
        <v>1376</v>
      </c>
      <c r="H975" t="s">
        <v>1457</v>
      </c>
      <c r="I975" t="s">
        <v>481</v>
      </c>
      <c r="L975" t="s">
        <v>224</v>
      </c>
      <c r="O975">
        <v>-24978.29</v>
      </c>
      <c r="P975" t="s">
        <v>167</v>
      </c>
      <c r="R975" t="s">
        <v>2325</v>
      </c>
      <c r="W975" s="2">
        <v>45496.362532372688</v>
      </c>
    </row>
    <row r="976" spans="1:23" x14ac:dyDescent="0.25">
      <c r="A976" t="s">
        <v>165</v>
      </c>
      <c r="B976" t="s">
        <v>166</v>
      </c>
      <c r="C976" t="s">
        <v>4</v>
      </c>
      <c r="D976">
        <v>2019</v>
      </c>
      <c r="E976">
        <v>11</v>
      </c>
      <c r="F976" t="s">
        <v>215</v>
      </c>
      <c r="G976" t="s">
        <v>1458</v>
      </c>
      <c r="H976" t="s">
        <v>1479</v>
      </c>
      <c r="I976" t="s">
        <v>481</v>
      </c>
      <c r="L976" t="s">
        <v>224</v>
      </c>
      <c r="O976">
        <v>-24978.29</v>
      </c>
      <c r="P976" t="s">
        <v>167</v>
      </c>
      <c r="R976" t="s">
        <v>2325</v>
      </c>
      <c r="W976" s="2">
        <v>45496.362532372688</v>
      </c>
    </row>
    <row r="977" spans="1:23" x14ac:dyDescent="0.25">
      <c r="A977" t="s">
        <v>165</v>
      </c>
      <c r="B977" t="s">
        <v>166</v>
      </c>
      <c r="C977" t="s">
        <v>4</v>
      </c>
      <c r="D977">
        <v>2019</v>
      </c>
      <c r="E977">
        <v>11</v>
      </c>
      <c r="F977" t="s">
        <v>215</v>
      </c>
      <c r="G977" t="s">
        <v>1480</v>
      </c>
      <c r="H977" t="s">
        <v>1594</v>
      </c>
      <c r="I977" t="s">
        <v>481</v>
      </c>
      <c r="L977" t="s">
        <v>224</v>
      </c>
      <c r="O977">
        <v>-24978.29</v>
      </c>
      <c r="P977" t="s">
        <v>167</v>
      </c>
      <c r="R977" t="s">
        <v>2325</v>
      </c>
      <c r="W977" s="2">
        <v>45496.362532372688</v>
      </c>
    </row>
    <row r="978" spans="1:23" x14ac:dyDescent="0.25">
      <c r="A978" t="s">
        <v>188</v>
      </c>
      <c r="B978" t="s">
        <v>189</v>
      </c>
      <c r="C978" t="s">
        <v>4</v>
      </c>
      <c r="D978">
        <v>2019</v>
      </c>
      <c r="E978">
        <v>11</v>
      </c>
      <c r="F978" t="s">
        <v>215</v>
      </c>
      <c r="G978" t="s">
        <v>465</v>
      </c>
      <c r="H978" t="s">
        <v>466</v>
      </c>
      <c r="I978" t="s">
        <v>467</v>
      </c>
      <c r="J978" t="s">
        <v>224</v>
      </c>
      <c r="K978" t="s">
        <v>224</v>
      </c>
      <c r="L978" t="s">
        <v>224</v>
      </c>
      <c r="O978">
        <v>107727.98</v>
      </c>
      <c r="P978" t="s">
        <v>187</v>
      </c>
      <c r="R978" t="s">
        <v>2325</v>
      </c>
      <c r="W978" s="2">
        <v>45496.362532372688</v>
      </c>
    </row>
    <row r="979" spans="1:23" x14ac:dyDescent="0.25">
      <c r="A979" t="s">
        <v>188</v>
      </c>
      <c r="B979" t="s">
        <v>189</v>
      </c>
      <c r="C979" t="s">
        <v>4</v>
      </c>
      <c r="D979">
        <v>2019</v>
      </c>
      <c r="E979">
        <v>11</v>
      </c>
      <c r="F979" t="s">
        <v>215</v>
      </c>
      <c r="G979" t="s">
        <v>1447</v>
      </c>
      <c r="H979" t="s">
        <v>1448</v>
      </c>
      <c r="I979" t="s">
        <v>481</v>
      </c>
      <c r="J979" t="s">
        <v>224</v>
      </c>
      <c r="K979" t="s">
        <v>224</v>
      </c>
      <c r="L979" t="s">
        <v>224</v>
      </c>
      <c r="O979">
        <v>-107727.98</v>
      </c>
      <c r="P979" t="s">
        <v>187</v>
      </c>
      <c r="R979" t="s">
        <v>2325</v>
      </c>
      <c r="W979" s="2">
        <v>45496.362532372688</v>
      </c>
    </row>
    <row r="980" spans="1:23" x14ac:dyDescent="0.25">
      <c r="A980" t="s">
        <v>188</v>
      </c>
      <c r="B980" t="s">
        <v>189</v>
      </c>
      <c r="C980" t="s">
        <v>4</v>
      </c>
      <c r="D980">
        <v>2019</v>
      </c>
      <c r="E980">
        <v>11</v>
      </c>
      <c r="F980" t="s">
        <v>215</v>
      </c>
      <c r="G980" t="s">
        <v>468</v>
      </c>
      <c r="H980" t="s">
        <v>477</v>
      </c>
      <c r="I980" t="s">
        <v>467</v>
      </c>
      <c r="L980" t="s">
        <v>224</v>
      </c>
      <c r="O980">
        <v>107727.98</v>
      </c>
      <c r="P980" t="s">
        <v>187</v>
      </c>
      <c r="R980" t="s">
        <v>2325</v>
      </c>
      <c r="W980" s="2">
        <v>45496.362532372688</v>
      </c>
    </row>
    <row r="981" spans="1:23" x14ac:dyDescent="0.25">
      <c r="A981" t="s">
        <v>188</v>
      </c>
      <c r="B981" t="s">
        <v>189</v>
      </c>
      <c r="C981" t="s">
        <v>4</v>
      </c>
      <c r="D981">
        <v>2019</v>
      </c>
      <c r="E981">
        <v>11</v>
      </c>
      <c r="F981" t="s">
        <v>215</v>
      </c>
      <c r="G981" t="s">
        <v>1445</v>
      </c>
      <c r="H981" t="s">
        <v>466</v>
      </c>
      <c r="I981" t="s">
        <v>481</v>
      </c>
      <c r="L981" t="s">
        <v>224</v>
      </c>
      <c r="O981">
        <v>-107727.98</v>
      </c>
      <c r="P981" t="s">
        <v>187</v>
      </c>
      <c r="R981" t="s">
        <v>2325</v>
      </c>
      <c r="W981" s="2">
        <v>45496.362532372688</v>
      </c>
    </row>
    <row r="982" spans="1:23" x14ac:dyDescent="0.25">
      <c r="A982" t="s">
        <v>188</v>
      </c>
      <c r="B982" t="s">
        <v>189</v>
      </c>
      <c r="C982" t="s">
        <v>4</v>
      </c>
      <c r="D982">
        <v>2019</v>
      </c>
      <c r="E982">
        <v>11</v>
      </c>
      <c r="F982" t="s">
        <v>215</v>
      </c>
      <c r="G982" t="s">
        <v>1376</v>
      </c>
      <c r="H982" t="s">
        <v>1457</v>
      </c>
      <c r="I982" t="s">
        <v>481</v>
      </c>
      <c r="L982" t="s">
        <v>224</v>
      </c>
      <c r="O982">
        <v>-107727.98</v>
      </c>
      <c r="P982" t="s">
        <v>187</v>
      </c>
      <c r="R982" t="s">
        <v>2325</v>
      </c>
      <c r="W982" s="2">
        <v>45496.362532372688</v>
      </c>
    </row>
    <row r="983" spans="1:23" x14ac:dyDescent="0.25">
      <c r="A983" t="s">
        <v>188</v>
      </c>
      <c r="B983" t="s">
        <v>189</v>
      </c>
      <c r="C983" t="s">
        <v>4</v>
      </c>
      <c r="D983">
        <v>2019</v>
      </c>
      <c r="E983">
        <v>11</v>
      </c>
      <c r="F983" t="s">
        <v>215</v>
      </c>
      <c r="G983" t="s">
        <v>1458</v>
      </c>
      <c r="H983" t="s">
        <v>1479</v>
      </c>
      <c r="I983" t="s">
        <v>481</v>
      </c>
      <c r="L983" t="s">
        <v>224</v>
      </c>
      <c r="O983">
        <v>-107727.98</v>
      </c>
      <c r="P983" t="s">
        <v>187</v>
      </c>
      <c r="R983" t="s">
        <v>2325</v>
      </c>
      <c r="W983" s="2">
        <v>45496.362532372688</v>
      </c>
    </row>
    <row r="984" spans="1:23" x14ac:dyDescent="0.25">
      <c r="A984" t="s">
        <v>188</v>
      </c>
      <c r="B984" t="s">
        <v>189</v>
      </c>
      <c r="C984" t="s">
        <v>4</v>
      </c>
      <c r="D984">
        <v>2019</v>
      </c>
      <c r="E984">
        <v>11</v>
      </c>
      <c r="F984" t="s">
        <v>215</v>
      </c>
      <c r="G984" t="s">
        <v>1480</v>
      </c>
      <c r="H984" t="s">
        <v>1594</v>
      </c>
      <c r="I984" t="s">
        <v>481</v>
      </c>
      <c r="L984" t="s">
        <v>224</v>
      </c>
      <c r="O984">
        <v>-107727.98</v>
      </c>
      <c r="P984" t="s">
        <v>187</v>
      </c>
      <c r="R984" t="s">
        <v>2325</v>
      </c>
      <c r="W984" s="2">
        <v>45496.362532372688</v>
      </c>
    </row>
    <row r="985" spans="1:23" x14ac:dyDescent="0.25">
      <c r="A985" t="s">
        <v>172</v>
      </c>
      <c r="B985" t="s">
        <v>173</v>
      </c>
      <c r="C985" t="s">
        <v>4</v>
      </c>
      <c r="D985">
        <v>2019</v>
      </c>
      <c r="E985">
        <v>11</v>
      </c>
      <c r="F985" t="s">
        <v>215</v>
      </c>
      <c r="G985" t="s">
        <v>465</v>
      </c>
      <c r="H985" t="s">
        <v>466</v>
      </c>
      <c r="I985" t="s">
        <v>467</v>
      </c>
      <c r="J985" t="s">
        <v>224</v>
      </c>
      <c r="K985" t="s">
        <v>224</v>
      </c>
      <c r="L985" t="s">
        <v>224</v>
      </c>
      <c r="O985">
        <v>246591.73</v>
      </c>
      <c r="P985" t="s">
        <v>174</v>
      </c>
      <c r="R985" t="s">
        <v>2325</v>
      </c>
      <c r="W985" s="2">
        <v>45496.362532372688</v>
      </c>
    </row>
    <row r="986" spans="1:23" x14ac:dyDescent="0.25">
      <c r="A986" t="s">
        <v>172</v>
      </c>
      <c r="B986" t="s">
        <v>173</v>
      </c>
      <c r="C986" t="s">
        <v>4</v>
      </c>
      <c r="D986">
        <v>2019</v>
      </c>
      <c r="E986">
        <v>11</v>
      </c>
      <c r="F986" t="s">
        <v>215</v>
      </c>
      <c r="G986" t="s">
        <v>1447</v>
      </c>
      <c r="H986" t="s">
        <v>1448</v>
      </c>
      <c r="I986" t="s">
        <v>481</v>
      </c>
      <c r="J986" t="s">
        <v>224</v>
      </c>
      <c r="K986" t="s">
        <v>224</v>
      </c>
      <c r="L986" t="s">
        <v>224</v>
      </c>
      <c r="O986">
        <v>-246591.73</v>
      </c>
      <c r="P986" t="s">
        <v>174</v>
      </c>
      <c r="R986" t="s">
        <v>2325</v>
      </c>
      <c r="W986" s="2">
        <v>45496.362532372688</v>
      </c>
    </row>
    <row r="987" spans="1:23" x14ac:dyDescent="0.25">
      <c r="A987" t="s">
        <v>172</v>
      </c>
      <c r="B987" t="s">
        <v>173</v>
      </c>
      <c r="C987" t="s">
        <v>4</v>
      </c>
      <c r="D987">
        <v>2019</v>
      </c>
      <c r="E987">
        <v>11</v>
      </c>
      <c r="F987" t="s">
        <v>215</v>
      </c>
      <c r="G987" t="s">
        <v>468</v>
      </c>
      <c r="H987" t="s">
        <v>477</v>
      </c>
      <c r="I987" t="s">
        <v>467</v>
      </c>
      <c r="L987" t="s">
        <v>224</v>
      </c>
      <c r="O987">
        <v>246591.73</v>
      </c>
      <c r="P987" t="s">
        <v>174</v>
      </c>
      <c r="R987" t="s">
        <v>2325</v>
      </c>
      <c r="W987" s="2">
        <v>45496.362532372688</v>
      </c>
    </row>
    <row r="988" spans="1:23" x14ac:dyDescent="0.25">
      <c r="A988" t="s">
        <v>172</v>
      </c>
      <c r="B988" t="s">
        <v>173</v>
      </c>
      <c r="C988" t="s">
        <v>4</v>
      </c>
      <c r="D988">
        <v>2019</v>
      </c>
      <c r="E988">
        <v>11</v>
      </c>
      <c r="F988" t="s">
        <v>215</v>
      </c>
      <c r="G988" t="s">
        <v>1445</v>
      </c>
      <c r="H988" t="s">
        <v>466</v>
      </c>
      <c r="I988" t="s">
        <v>481</v>
      </c>
      <c r="L988" t="s">
        <v>224</v>
      </c>
      <c r="O988">
        <v>-246591.73</v>
      </c>
      <c r="P988" t="s">
        <v>174</v>
      </c>
      <c r="R988" t="s">
        <v>2325</v>
      </c>
      <c r="W988" s="2">
        <v>45496.362532372688</v>
      </c>
    </row>
    <row r="989" spans="1:23" x14ac:dyDescent="0.25">
      <c r="A989" t="s">
        <v>172</v>
      </c>
      <c r="B989" t="s">
        <v>173</v>
      </c>
      <c r="C989" t="s">
        <v>4</v>
      </c>
      <c r="D989">
        <v>2019</v>
      </c>
      <c r="E989">
        <v>11</v>
      </c>
      <c r="F989" t="s">
        <v>215</v>
      </c>
      <c r="G989" t="s">
        <v>1376</v>
      </c>
      <c r="H989" t="s">
        <v>1457</v>
      </c>
      <c r="I989" t="s">
        <v>481</v>
      </c>
      <c r="L989" t="s">
        <v>224</v>
      </c>
      <c r="O989">
        <v>-246591.73</v>
      </c>
      <c r="P989" t="s">
        <v>174</v>
      </c>
      <c r="R989" t="s">
        <v>2325</v>
      </c>
      <c r="W989" s="2">
        <v>45496.362532372688</v>
      </c>
    </row>
    <row r="990" spans="1:23" x14ac:dyDescent="0.25">
      <c r="A990" t="s">
        <v>172</v>
      </c>
      <c r="B990" t="s">
        <v>173</v>
      </c>
      <c r="C990" t="s">
        <v>4</v>
      </c>
      <c r="D990">
        <v>2019</v>
      </c>
      <c r="E990">
        <v>11</v>
      </c>
      <c r="F990" t="s">
        <v>215</v>
      </c>
      <c r="G990" t="s">
        <v>1458</v>
      </c>
      <c r="H990" t="s">
        <v>1479</v>
      </c>
      <c r="I990" t="s">
        <v>481</v>
      </c>
      <c r="L990" t="s">
        <v>224</v>
      </c>
      <c r="O990">
        <v>-246591.73</v>
      </c>
      <c r="P990" t="s">
        <v>174</v>
      </c>
      <c r="R990" t="s">
        <v>2325</v>
      </c>
      <c r="W990" s="2">
        <v>45496.362532372688</v>
      </c>
    </row>
    <row r="991" spans="1:23" x14ac:dyDescent="0.25">
      <c r="A991" t="s">
        <v>172</v>
      </c>
      <c r="B991" t="s">
        <v>173</v>
      </c>
      <c r="C991" t="s">
        <v>4</v>
      </c>
      <c r="D991">
        <v>2019</v>
      </c>
      <c r="E991">
        <v>11</v>
      </c>
      <c r="F991" t="s">
        <v>215</v>
      </c>
      <c r="G991" t="s">
        <v>1480</v>
      </c>
      <c r="H991" t="s">
        <v>1594</v>
      </c>
      <c r="I991" t="s">
        <v>481</v>
      </c>
      <c r="L991" t="s">
        <v>224</v>
      </c>
      <c r="O991">
        <v>-246591.73</v>
      </c>
      <c r="P991" t="s">
        <v>174</v>
      </c>
      <c r="R991" t="s">
        <v>2325</v>
      </c>
      <c r="W991" s="2">
        <v>45496.362532372688</v>
      </c>
    </row>
    <row r="992" spans="1:23" x14ac:dyDescent="0.25">
      <c r="A992" t="s">
        <v>209</v>
      </c>
      <c r="B992" t="s">
        <v>210</v>
      </c>
      <c r="C992" t="s">
        <v>4</v>
      </c>
      <c r="D992">
        <v>2019</v>
      </c>
      <c r="E992">
        <v>11</v>
      </c>
      <c r="F992" t="s">
        <v>215</v>
      </c>
      <c r="G992" t="s">
        <v>465</v>
      </c>
      <c r="H992" t="s">
        <v>466</v>
      </c>
      <c r="I992" t="s">
        <v>467</v>
      </c>
      <c r="J992" t="s">
        <v>224</v>
      </c>
      <c r="K992" t="s">
        <v>224</v>
      </c>
      <c r="L992" t="s">
        <v>224</v>
      </c>
      <c r="O992">
        <v>1629814.73</v>
      </c>
      <c r="P992" t="s">
        <v>157</v>
      </c>
      <c r="R992" t="s">
        <v>2325</v>
      </c>
      <c r="W992" s="2">
        <v>45496.362532372688</v>
      </c>
    </row>
    <row r="993" spans="1:23" x14ac:dyDescent="0.25">
      <c r="A993" t="s">
        <v>209</v>
      </c>
      <c r="B993" t="s">
        <v>210</v>
      </c>
      <c r="C993" t="s">
        <v>4</v>
      </c>
      <c r="D993">
        <v>2019</v>
      </c>
      <c r="E993">
        <v>11</v>
      </c>
      <c r="F993" t="s">
        <v>215</v>
      </c>
      <c r="G993" t="s">
        <v>1447</v>
      </c>
      <c r="H993" t="s">
        <v>1448</v>
      </c>
      <c r="I993" t="s">
        <v>481</v>
      </c>
      <c r="J993" t="s">
        <v>224</v>
      </c>
      <c r="K993" t="s">
        <v>224</v>
      </c>
      <c r="L993" t="s">
        <v>224</v>
      </c>
      <c r="O993">
        <v>-1629814.73</v>
      </c>
      <c r="P993" t="s">
        <v>157</v>
      </c>
      <c r="R993" t="s">
        <v>2325</v>
      </c>
      <c r="W993" s="2">
        <v>45496.362532372688</v>
      </c>
    </row>
    <row r="994" spans="1:23" x14ac:dyDescent="0.25">
      <c r="A994" t="s">
        <v>209</v>
      </c>
      <c r="B994" t="s">
        <v>210</v>
      </c>
      <c r="C994" t="s">
        <v>4</v>
      </c>
      <c r="D994">
        <v>2019</v>
      </c>
      <c r="E994">
        <v>11</v>
      </c>
      <c r="F994" t="s">
        <v>215</v>
      </c>
      <c r="G994" t="s">
        <v>468</v>
      </c>
      <c r="H994" t="s">
        <v>477</v>
      </c>
      <c r="I994" t="s">
        <v>467</v>
      </c>
      <c r="L994" t="s">
        <v>224</v>
      </c>
      <c r="O994">
        <v>1629814.73</v>
      </c>
      <c r="P994" t="s">
        <v>157</v>
      </c>
      <c r="R994" t="s">
        <v>2325</v>
      </c>
      <c r="W994" s="2">
        <v>45496.362532372688</v>
      </c>
    </row>
    <row r="995" spans="1:23" x14ac:dyDescent="0.25">
      <c r="A995" t="s">
        <v>209</v>
      </c>
      <c r="B995" t="s">
        <v>210</v>
      </c>
      <c r="C995" t="s">
        <v>4</v>
      </c>
      <c r="D995">
        <v>2019</v>
      </c>
      <c r="E995">
        <v>11</v>
      </c>
      <c r="F995" t="s">
        <v>215</v>
      </c>
      <c r="G995" t="s">
        <v>1445</v>
      </c>
      <c r="H995" t="s">
        <v>466</v>
      </c>
      <c r="I995" t="s">
        <v>481</v>
      </c>
      <c r="L995" t="s">
        <v>224</v>
      </c>
      <c r="O995">
        <v>-1629814.73</v>
      </c>
      <c r="P995" t="s">
        <v>157</v>
      </c>
      <c r="R995" t="s">
        <v>2325</v>
      </c>
      <c r="W995" s="2">
        <v>45496.362532372688</v>
      </c>
    </row>
    <row r="996" spans="1:23" x14ac:dyDescent="0.25">
      <c r="A996" t="s">
        <v>209</v>
      </c>
      <c r="B996" t="s">
        <v>210</v>
      </c>
      <c r="C996" t="s">
        <v>4</v>
      </c>
      <c r="D996">
        <v>2019</v>
      </c>
      <c r="E996">
        <v>11</v>
      </c>
      <c r="F996" t="s">
        <v>215</v>
      </c>
      <c r="G996" t="s">
        <v>1376</v>
      </c>
      <c r="H996" t="s">
        <v>1457</v>
      </c>
      <c r="I996" t="s">
        <v>481</v>
      </c>
      <c r="L996" t="s">
        <v>224</v>
      </c>
      <c r="O996">
        <v>-1629814.73</v>
      </c>
      <c r="P996" t="s">
        <v>157</v>
      </c>
      <c r="R996" t="s">
        <v>2325</v>
      </c>
      <c r="W996" s="2">
        <v>45496.362532372688</v>
      </c>
    </row>
    <row r="997" spans="1:23" x14ac:dyDescent="0.25">
      <c r="A997" t="s">
        <v>209</v>
      </c>
      <c r="B997" t="s">
        <v>210</v>
      </c>
      <c r="C997" t="s">
        <v>4</v>
      </c>
      <c r="D997">
        <v>2019</v>
      </c>
      <c r="E997">
        <v>11</v>
      </c>
      <c r="F997" t="s">
        <v>215</v>
      </c>
      <c r="G997" t="s">
        <v>1458</v>
      </c>
      <c r="H997" t="s">
        <v>1479</v>
      </c>
      <c r="I997" t="s">
        <v>481</v>
      </c>
      <c r="L997" t="s">
        <v>224</v>
      </c>
      <c r="O997">
        <v>-1629814.73</v>
      </c>
      <c r="P997" t="s">
        <v>157</v>
      </c>
      <c r="R997" t="s">
        <v>2325</v>
      </c>
      <c r="W997" s="2">
        <v>45496.362532372688</v>
      </c>
    </row>
    <row r="998" spans="1:23" x14ac:dyDescent="0.25">
      <c r="A998" t="s">
        <v>209</v>
      </c>
      <c r="B998" t="s">
        <v>210</v>
      </c>
      <c r="C998" t="s">
        <v>4</v>
      </c>
      <c r="D998">
        <v>2019</v>
      </c>
      <c r="E998">
        <v>11</v>
      </c>
      <c r="F998" t="s">
        <v>215</v>
      </c>
      <c r="G998" t="s">
        <v>1480</v>
      </c>
      <c r="H998" t="s">
        <v>1594</v>
      </c>
      <c r="I998" t="s">
        <v>481</v>
      </c>
      <c r="L998" t="s">
        <v>224</v>
      </c>
      <c r="O998">
        <v>-1629814.73</v>
      </c>
      <c r="P998" t="s">
        <v>157</v>
      </c>
      <c r="R998" t="s">
        <v>2325</v>
      </c>
      <c r="W998" s="2">
        <v>45496.362532372688</v>
      </c>
    </row>
    <row r="999" spans="1:23" x14ac:dyDescent="0.25">
      <c r="A999" t="s">
        <v>155</v>
      </c>
      <c r="B999" t="s">
        <v>156</v>
      </c>
      <c r="C999" t="s">
        <v>4</v>
      </c>
      <c r="D999">
        <v>2019</v>
      </c>
      <c r="E999">
        <v>11</v>
      </c>
      <c r="F999" t="s">
        <v>215</v>
      </c>
      <c r="G999" t="s">
        <v>465</v>
      </c>
      <c r="H999" t="s">
        <v>466</v>
      </c>
      <c r="I999" t="s">
        <v>467</v>
      </c>
      <c r="J999" t="s">
        <v>224</v>
      </c>
      <c r="K999" t="s">
        <v>224</v>
      </c>
      <c r="L999" t="s">
        <v>224</v>
      </c>
      <c r="O999">
        <v>228727.19</v>
      </c>
      <c r="P999" t="s">
        <v>157</v>
      </c>
      <c r="R999" t="s">
        <v>2325</v>
      </c>
      <c r="W999" s="2">
        <v>45496.362532372688</v>
      </c>
    </row>
    <row r="1000" spans="1:23" x14ac:dyDescent="0.25">
      <c r="A1000" t="s">
        <v>155</v>
      </c>
      <c r="B1000" t="s">
        <v>156</v>
      </c>
      <c r="C1000" t="s">
        <v>4</v>
      </c>
      <c r="D1000">
        <v>2019</v>
      </c>
      <c r="E1000">
        <v>11</v>
      </c>
      <c r="F1000" t="s">
        <v>215</v>
      </c>
      <c r="G1000" t="s">
        <v>1447</v>
      </c>
      <c r="H1000" t="s">
        <v>1448</v>
      </c>
      <c r="I1000" t="s">
        <v>481</v>
      </c>
      <c r="J1000" t="s">
        <v>224</v>
      </c>
      <c r="K1000" t="s">
        <v>224</v>
      </c>
      <c r="L1000" t="s">
        <v>224</v>
      </c>
      <c r="O1000">
        <v>-228727.19</v>
      </c>
      <c r="P1000" t="s">
        <v>157</v>
      </c>
      <c r="R1000" t="s">
        <v>2325</v>
      </c>
      <c r="W1000" s="2">
        <v>45496.362532372688</v>
      </c>
    </row>
    <row r="1001" spans="1:23" x14ac:dyDescent="0.25">
      <c r="A1001" t="s">
        <v>155</v>
      </c>
      <c r="B1001" t="s">
        <v>156</v>
      </c>
      <c r="C1001" t="s">
        <v>4</v>
      </c>
      <c r="D1001">
        <v>2019</v>
      </c>
      <c r="E1001">
        <v>11</v>
      </c>
      <c r="F1001" t="s">
        <v>215</v>
      </c>
      <c r="G1001" t="s">
        <v>468</v>
      </c>
      <c r="H1001" t="s">
        <v>477</v>
      </c>
      <c r="I1001" t="s">
        <v>467</v>
      </c>
      <c r="L1001" t="s">
        <v>224</v>
      </c>
      <c r="O1001">
        <v>228727.19</v>
      </c>
      <c r="P1001" t="s">
        <v>157</v>
      </c>
      <c r="R1001" t="s">
        <v>2325</v>
      </c>
      <c r="W1001" s="2">
        <v>45496.362532372688</v>
      </c>
    </row>
    <row r="1002" spans="1:23" x14ac:dyDescent="0.25">
      <c r="A1002" t="s">
        <v>155</v>
      </c>
      <c r="B1002" t="s">
        <v>156</v>
      </c>
      <c r="C1002" t="s">
        <v>4</v>
      </c>
      <c r="D1002">
        <v>2019</v>
      </c>
      <c r="E1002">
        <v>11</v>
      </c>
      <c r="F1002" t="s">
        <v>215</v>
      </c>
      <c r="G1002" t="s">
        <v>1445</v>
      </c>
      <c r="H1002" t="s">
        <v>466</v>
      </c>
      <c r="I1002" t="s">
        <v>481</v>
      </c>
      <c r="L1002" t="s">
        <v>224</v>
      </c>
      <c r="O1002">
        <v>-228727.19</v>
      </c>
      <c r="P1002" t="s">
        <v>157</v>
      </c>
      <c r="R1002" t="s">
        <v>2325</v>
      </c>
      <c r="W1002" s="2">
        <v>45496.362532372688</v>
      </c>
    </row>
    <row r="1003" spans="1:23" x14ac:dyDescent="0.25">
      <c r="A1003" t="s">
        <v>155</v>
      </c>
      <c r="B1003" t="s">
        <v>156</v>
      </c>
      <c r="C1003" t="s">
        <v>4</v>
      </c>
      <c r="D1003">
        <v>2019</v>
      </c>
      <c r="E1003">
        <v>11</v>
      </c>
      <c r="F1003" t="s">
        <v>215</v>
      </c>
      <c r="G1003" t="s">
        <v>1376</v>
      </c>
      <c r="H1003" t="s">
        <v>1457</v>
      </c>
      <c r="I1003" t="s">
        <v>481</v>
      </c>
      <c r="L1003" t="s">
        <v>224</v>
      </c>
      <c r="O1003">
        <v>-228727.19</v>
      </c>
      <c r="P1003" t="s">
        <v>157</v>
      </c>
      <c r="R1003" t="s">
        <v>2325</v>
      </c>
      <c r="W1003" s="2">
        <v>45496.362532372688</v>
      </c>
    </row>
    <row r="1004" spans="1:23" x14ac:dyDescent="0.25">
      <c r="A1004" t="s">
        <v>155</v>
      </c>
      <c r="B1004" t="s">
        <v>156</v>
      </c>
      <c r="C1004" t="s">
        <v>4</v>
      </c>
      <c r="D1004">
        <v>2019</v>
      </c>
      <c r="E1004">
        <v>11</v>
      </c>
      <c r="F1004" t="s">
        <v>215</v>
      </c>
      <c r="G1004" t="s">
        <v>1458</v>
      </c>
      <c r="H1004" t="s">
        <v>1479</v>
      </c>
      <c r="I1004" t="s">
        <v>481</v>
      </c>
      <c r="L1004" t="s">
        <v>224</v>
      </c>
      <c r="O1004">
        <v>-228727.19</v>
      </c>
      <c r="P1004" t="s">
        <v>157</v>
      </c>
      <c r="R1004" t="s">
        <v>2325</v>
      </c>
      <c r="W1004" s="2">
        <v>45496.362532372688</v>
      </c>
    </row>
    <row r="1005" spans="1:23" x14ac:dyDescent="0.25">
      <c r="A1005" t="s">
        <v>155</v>
      </c>
      <c r="B1005" t="s">
        <v>156</v>
      </c>
      <c r="C1005" t="s">
        <v>4</v>
      </c>
      <c r="D1005">
        <v>2019</v>
      </c>
      <c r="E1005">
        <v>11</v>
      </c>
      <c r="F1005" t="s">
        <v>215</v>
      </c>
      <c r="G1005" t="s">
        <v>1480</v>
      </c>
      <c r="H1005" t="s">
        <v>1594</v>
      </c>
      <c r="I1005" t="s">
        <v>481</v>
      </c>
      <c r="L1005" t="s">
        <v>224</v>
      </c>
      <c r="O1005">
        <v>-228727.19</v>
      </c>
      <c r="P1005" t="s">
        <v>157</v>
      </c>
      <c r="R1005" t="s">
        <v>2325</v>
      </c>
      <c r="W1005" s="2">
        <v>45496.362532372688</v>
      </c>
    </row>
    <row r="1006" spans="1:23" x14ac:dyDescent="0.25">
      <c r="A1006" t="s">
        <v>185</v>
      </c>
      <c r="B1006" t="s">
        <v>186</v>
      </c>
      <c r="C1006" t="s">
        <v>4</v>
      </c>
      <c r="D1006">
        <v>2019</v>
      </c>
      <c r="E1006">
        <v>11</v>
      </c>
      <c r="F1006" t="s">
        <v>215</v>
      </c>
      <c r="G1006" t="s">
        <v>465</v>
      </c>
      <c r="H1006" t="s">
        <v>466</v>
      </c>
      <c r="I1006" t="s">
        <v>467</v>
      </c>
      <c r="J1006" t="s">
        <v>224</v>
      </c>
      <c r="K1006" t="s">
        <v>224</v>
      </c>
      <c r="L1006" t="s">
        <v>224</v>
      </c>
      <c r="O1006">
        <v>-110205.14</v>
      </c>
      <c r="P1006" t="s">
        <v>178</v>
      </c>
      <c r="R1006" t="s">
        <v>2325</v>
      </c>
      <c r="W1006" s="2">
        <v>45496.362532372688</v>
      </c>
    </row>
    <row r="1007" spans="1:23" x14ac:dyDescent="0.25">
      <c r="A1007" t="s">
        <v>185</v>
      </c>
      <c r="B1007" t="s">
        <v>186</v>
      </c>
      <c r="C1007" t="s">
        <v>4</v>
      </c>
      <c r="D1007">
        <v>2019</v>
      </c>
      <c r="E1007">
        <v>11</v>
      </c>
      <c r="F1007" t="s">
        <v>215</v>
      </c>
      <c r="G1007" t="s">
        <v>1447</v>
      </c>
      <c r="H1007" t="s">
        <v>1448</v>
      </c>
      <c r="I1007" t="s">
        <v>481</v>
      </c>
      <c r="J1007" t="s">
        <v>224</v>
      </c>
      <c r="K1007" t="s">
        <v>224</v>
      </c>
      <c r="L1007" t="s">
        <v>224</v>
      </c>
      <c r="O1007">
        <v>110205.14</v>
      </c>
      <c r="P1007" t="s">
        <v>178</v>
      </c>
      <c r="R1007" t="s">
        <v>2325</v>
      </c>
      <c r="W1007" s="2">
        <v>45496.362532372688</v>
      </c>
    </row>
    <row r="1008" spans="1:23" x14ac:dyDescent="0.25">
      <c r="A1008" t="s">
        <v>185</v>
      </c>
      <c r="B1008" t="s">
        <v>186</v>
      </c>
      <c r="C1008" t="s">
        <v>4</v>
      </c>
      <c r="D1008">
        <v>2019</v>
      </c>
      <c r="E1008">
        <v>11</v>
      </c>
      <c r="F1008" t="s">
        <v>215</v>
      </c>
      <c r="G1008" t="s">
        <v>468</v>
      </c>
      <c r="H1008" t="s">
        <v>477</v>
      </c>
      <c r="I1008" t="s">
        <v>467</v>
      </c>
      <c r="L1008" t="s">
        <v>224</v>
      </c>
      <c r="O1008">
        <v>-110205.14</v>
      </c>
      <c r="P1008" t="s">
        <v>178</v>
      </c>
      <c r="R1008" t="s">
        <v>2325</v>
      </c>
      <c r="W1008" s="2">
        <v>45496.362532372688</v>
      </c>
    </row>
    <row r="1009" spans="1:23" x14ac:dyDescent="0.25">
      <c r="A1009" t="s">
        <v>185</v>
      </c>
      <c r="B1009" t="s">
        <v>186</v>
      </c>
      <c r="C1009" t="s">
        <v>4</v>
      </c>
      <c r="D1009">
        <v>2019</v>
      </c>
      <c r="E1009">
        <v>11</v>
      </c>
      <c r="F1009" t="s">
        <v>215</v>
      </c>
      <c r="G1009" t="s">
        <v>1445</v>
      </c>
      <c r="H1009" t="s">
        <v>466</v>
      </c>
      <c r="I1009" t="s">
        <v>481</v>
      </c>
      <c r="L1009" t="s">
        <v>224</v>
      </c>
      <c r="O1009">
        <v>110205.14</v>
      </c>
      <c r="P1009" t="s">
        <v>178</v>
      </c>
      <c r="R1009" t="s">
        <v>2325</v>
      </c>
      <c r="W1009" s="2">
        <v>45496.362532372688</v>
      </c>
    </row>
    <row r="1010" spans="1:23" x14ac:dyDescent="0.25">
      <c r="A1010" t="s">
        <v>185</v>
      </c>
      <c r="B1010" t="s">
        <v>186</v>
      </c>
      <c r="C1010" t="s">
        <v>4</v>
      </c>
      <c r="D1010">
        <v>2019</v>
      </c>
      <c r="E1010">
        <v>11</v>
      </c>
      <c r="F1010" t="s">
        <v>215</v>
      </c>
      <c r="G1010" t="s">
        <v>1376</v>
      </c>
      <c r="H1010" t="s">
        <v>1457</v>
      </c>
      <c r="I1010" t="s">
        <v>481</v>
      </c>
      <c r="L1010" t="s">
        <v>224</v>
      </c>
      <c r="O1010">
        <v>110205.14</v>
      </c>
      <c r="P1010" t="s">
        <v>178</v>
      </c>
      <c r="R1010" t="s">
        <v>2325</v>
      </c>
      <c r="W1010" s="2">
        <v>45496.362532372688</v>
      </c>
    </row>
    <row r="1011" spans="1:23" x14ac:dyDescent="0.25">
      <c r="A1011" t="s">
        <v>185</v>
      </c>
      <c r="B1011" t="s">
        <v>186</v>
      </c>
      <c r="C1011" t="s">
        <v>4</v>
      </c>
      <c r="D1011">
        <v>2019</v>
      </c>
      <c r="E1011">
        <v>11</v>
      </c>
      <c r="F1011" t="s">
        <v>215</v>
      </c>
      <c r="G1011" t="s">
        <v>1458</v>
      </c>
      <c r="H1011" t="s">
        <v>1479</v>
      </c>
      <c r="I1011" t="s">
        <v>481</v>
      </c>
      <c r="L1011" t="s">
        <v>224</v>
      </c>
      <c r="O1011">
        <v>110205.14</v>
      </c>
      <c r="P1011" t="s">
        <v>178</v>
      </c>
      <c r="R1011" t="s">
        <v>2325</v>
      </c>
      <c r="W1011" s="2">
        <v>45496.362532372688</v>
      </c>
    </row>
    <row r="1012" spans="1:23" x14ac:dyDescent="0.25">
      <c r="A1012" t="s">
        <v>185</v>
      </c>
      <c r="B1012" t="s">
        <v>186</v>
      </c>
      <c r="C1012" t="s">
        <v>4</v>
      </c>
      <c r="D1012">
        <v>2019</v>
      </c>
      <c r="E1012">
        <v>11</v>
      </c>
      <c r="F1012" t="s">
        <v>215</v>
      </c>
      <c r="G1012" t="s">
        <v>1480</v>
      </c>
      <c r="H1012" t="s">
        <v>1594</v>
      </c>
      <c r="I1012" t="s">
        <v>481</v>
      </c>
      <c r="L1012" t="s">
        <v>224</v>
      </c>
      <c r="O1012">
        <v>110205.14</v>
      </c>
      <c r="P1012" t="s">
        <v>178</v>
      </c>
      <c r="R1012" t="s">
        <v>2325</v>
      </c>
      <c r="W1012" s="2">
        <v>45496.362532372688</v>
      </c>
    </row>
    <row r="1013" spans="1:23" x14ac:dyDescent="0.25">
      <c r="A1013" t="s">
        <v>176</v>
      </c>
      <c r="B1013" t="s">
        <v>177</v>
      </c>
      <c r="C1013" t="s">
        <v>4</v>
      </c>
      <c r="D1013">
        <v>2019</v>
      </c>
      <c r="E1013">
        <v>11</v>
      </c>
      <c r="F1013" t="s">
        <v>215</v>
      </c>
      <c r="G1013" t="s">
        <v>465</v>
      </c>
      <c r="H1013" t="s">
        <v>466</v>
      </c>
      <c r="I1013" t="s">
        <v>467</v>
      </c>
      <c r="J1013" t="s">
        <v>224</v>
      </c>
      <c r="K1013" t="s">
        <v>224</v>
      </c>
      <c r="L1013" t="s">
        <v>224</v>
      </c>
      <c r="O1013">
        <v>165293.69</v>
      </c>
      <c r="P1013" t="s">
        <v>178</v>
      </c>
      <c r="R1013" t="s">
        <v>2325</v>
      </c>
      <c r="W1013" s="2">
        <v>45496.362532372688</v>
      </c>
    </row>
    <row r="1014" spans="1:23" x14ac:dyDescent="0.25">
      <c r="A1014" t="s">
        <v>176</v>
      </c>
      <c r="B1014" t="s">
        <v>177</v>
      </c>
      <c r="C1014" t="s">
        <v>4</v>
      </c>
      <c r="D1014">
        <v>2019</v>
      </c>
      <c r="E1014">
        <v>11</v>
      </c>
      <c r="F1014" t="s">
        <v>215</v>
      </c>
      <c r="G1014" t="s">
        <v>1447</v>
      </c>
      <c r="H1014" t="s">
        <v>1448</v>
      </c>
      <c r="I1014" t="s">
        <v>481</v>
      </c>
      <c r="J1014" t="s">
        <v>224</v>
      </c>
      <c r="K1014" t="s">
        <v>224</v>
      </c>
      <c r="L1014" t="s">
        <v>224</v>
      </c>
      <c r="O1014">
        <v>-165293.69</v>
      </c>
      <c r="P1014" t="s">
        <v>178</v>
      </c>
      <c r="R1014" t="s">
        <v>2325</v>
      </c>
      <c r="W1014" s="2">
        <v>45496.362532372688</v>
      </c>
    </row>
    <row r="1015" spans="1:23" x14ac:dyDescent="0.25">
      <c r="A1015" t="s">
        <v>176</v>
      </c>
      <c r="B1015" t="s">
        <v>177</v>
      </c>
      <c r="C1015" t="s">
        <v>4</v>
      </c>
      <c r="D1015">
        <v>2019</v>
      </c>
      <c r="E1015">
        <v>11</v>
      </c>
      <c r="F1015" t="s">
        <v>215</v>
      </c>
      <c r="G1015" t="s">
        <v>468</v>
      </c>
      <c r="H1015" t="s">
        <v>477</v>
      </c>
      <c r="I1015" t="s">
        <v>467</v>
      </c>
      <c r="L1015" t="s">
        <v>224</v>
      </c>
      <c r="O1015">
        <v>165293.69</v>
      </c>
      <c r="P1015" t="s">
        <v>178</v>
      </c>
      <c r="R1015" t="s">
        <v>2325</v>
      </c>
      <c r="W1015" s="2">
        <v>45496.362532372688</v>
      </c>
    </row>
    <row r="1016" spans="1:23" x14ac:dyDescent="0.25">
      <c r="A1016" t="s">
        <v>176</v>
      </c>
      <c r="B1016" t="s">
        <v>177</v>
      </c>
      <c r="C1016" t="s">
        <v>4</v>
      </c>
      <c r="D1016">
        <v>2019</v>
      </c>
      <c r="E1016">
        <v>11</v>
      </c>
      <c r="F1016" t="s">
        <v>215</v>
      </c>
      <c r="G1016" t="s">
        <v>1445</v>
      </c>
      <c r="H1016" t="s">
        <v>466</v>
      </c>
      <c r="I1016" t="s">
        <v>481</v>
      </c>
      <c r="L1016" t="s">
        <v>224</v>
      </c>
      <c r="O1016">
        <v>-165293.69</v>
      </c>
      <c r="P1016" t="s">
        <v>178</v>
      </c>
      <c r="R1016" t="s">
        <v>2325</v>
      </c>
      <c r="W1016" s="2">
        <v>45496.362532372688</v>
      </c>
    </row>
    <row r="1017" spans="1:23" x14ac:dyDescent="0.25">
      <c r="A1017" t="s">
        <v>176</v>
      </c>
      <c r="B1017" t="s">
        <v>177</v>
      </c>
      <c r="C1017" t="s">
        <v>4</v>
      </c>
      <c r="D1017">
        <v>2019</v>
      </c>
      <c r="E1017">
        <v>11</v>
      </c>
      <c r="F1017" t="s">
        <v>215</v>
      </c>
      <c r="G1017" t="s">
        <v>1376</v>
      </c>
      <c r="H1017" t="s">
        <v>1457</v>
      </c>
      <c r="I1017" t="s">
        <v>481</v>
      </c>
      <c r="L1017" t="s">
        <v>224</v>
      </c>
      <c r="O1017">
        <v>-165293.69</v>
      </c>
      <c r="P1017" t="s">
        <v>178</v>
      </c>
      <c r="R1017" t="s">
        <v>2325</v>
      </c>
      <c r="W1017" s="2">
        <v>45496.362532372688</v>
      </c>
    </row>
    <row r="1018" spans="1:23" x14ac:dyDescent="0.25">
      <c r="A1018" t="s">
        <v>176</v>
      </c>
      <c r="B1018" t="s">
        <v>177</v>
      </c>
      <c r="C1018" t="s">
        <v>4</v>
      </c>
      <c r="D1018">
        <v>2019</v>
      </c>
      <c r="E1018">
        <v>11</v>
      </c>
      <c r="F1018" t="s">
        <v>215</v>
      </c>
      <c r="G1018" t="s">
        <v>1458</v>
      </c>
      <c r="H1018" t="s">
        <v>1479</v>
      </c>
      <c r="I1018" t="s">
        <v>481</v>
      </c>
      <c r="L1018" t="s">
        <v>224</v>
      </c>
      <c r="O1018">
        <v>-165293.69</v>
      </c>
      <c r="P1018" t="s">
        <v>178</v>
      </c>
      <c r="R1018" t="s">
        <v>2325</v>
      </c>
      <c r="W1018" s="2">
        <v>45496.362532372688</v>
      </c>
    </row>
    <row r="1019" spans="1:23" x14ac:dyDescent="0.25">
      <c r="A1019" t="s">
        <v>176</v>
      </c>
      <c r="B1019" t="s">
        <v>177</v>
      </c>
      <c r="C1019" t="s">
        <v>4</v>
      </c>
      <c r="D1019">
        <v>2019</v>
      </c>
      <c r="E1019">
        <v>11</v>
      </c>
      <c r="F1019" t="s">
        <v>215</v>
      </c>
      <c r="G1019" t="s">
        <v>1480</v>
      </c>
      <c r="H1019" t="s">
        <v>1594</v>
      </c>
      <c r="I1019" t="s">
        <v>481</v>
      </c>
      <c r="L1019" t="s">
        <v>224</v>
      </c>
      <c r="O1019">
        <v>-165293.69</v>
      </c>
      <c r="P1019" t="s">
        <v>178</v>
      </c>
      <c r="R1019" t="s">
        <v>2325</v>
      </c>
      <c r="W1019" s="2">
        <v>45496.362532372688</v>
      </c>
    </row>
    <row r="1020" spans="1:23" x14ac:dyDescent="0.25">
      <c r="A1020" t="s">
        <v>176</v>
      </c>
      <c r="B1020" t="s">
        <v>177</v>
      </c>
      <c r="C1020" t="s">
        <v>4</v>
      </c>
      <c r="D1020">
        <v>2018</v>
      </c>
      <c r="E1020">
        <v>12</v>
      </c>
      <c r="F1020" t="s">
        <v>215</v>
      </c>
      <c r="G1020" t="s">
        <v>275</v>
      </c>
      <c r="H1020" t="s">
        <v>276</v>
      </c>
      <c r="I1020" t="s">
        <v>222</v>
      </c>
      <c r="J1020" t="s">
        <v>1793</v>
      </c>
      <c r="K1020" t="s">
        <v>1794</v>
      </c>
      <c r="L1020" t="s">
        <v>224</v>
      </c>
      <c r="O1020">
        <v>330.75</v>
      </c>
      <c r="P1020" t="s">
        <v>178</v>
      </c>
      <c r="R1020" t="s">
        <v>1795</v>
      </c>
      <c r="W1020" s="2">
        <v>43861.699490856481</v>
      </c>
    </row>
    <row r="1021" spans="1:23" x14ac:dyDescent="0.25">
      <c r="A1021" t="s">
        <v>176</v>
      </c>
      <c r="B1021" t="s">
        <v>177</v>
      </c>
      <c r="C1021" t="s">
        <v>4</v>
      </c>
      <c r="D1021">
        <v>2018</v>
      </c>
      <c r="E1021">
        <v>12</v>
      </c>
      <c r="F1021" t="s">
        <v>215</v>
      </c>
      <c r="G1021" t="s">
        <v>275</v>
      </c>
      <c r="H1021" t="s">
        <v>276</v>
      </c>
      <c r="I1021" t="s">
        <v>222</v>
      </c>
      <c r="J1021" t="s">
        <v>1796</v>
      </c>
      <c r="K1021" t="s">
        <v>1797</v>
      </c>
      <c r="L1021" t="s">
        <v>224</v>
      </c>
      <c r="O1021">
        <v>16813.13</v>
      </c>
      <c r="P1021" t="s">
        <v>178</v>
      </c>
      <c r="R1021" t="s">
        <v>1795</v>
      </c>
      <c r="W1021" s="2">
        <v>43861.699490856481</v>
      </c>
    </row>
    <row r="1022" spans="1:23" x14ac:dyDescent="0.25">
      <c r="A1022" t="s">
        <v>176</v>
      </c>
      <c r="B1022" t="s">
        <v>177</v>
      </c>
      <c r="C1022" t="s">
        <v>4</v>
      </c>
      <c r="D1022">
        <v>2018</v>
      </c>
      <c r="E1022">
        <v>12</v>
      </c>
      <c r="F1022" t="s">
        <v>215</v>
      </c>
      <c r="G1022" t="s">
        <v>378</v>
      </c>
      <c r="H1022" t="s">
        <v>379</v>
      </c>
      <c r="I1022" t="s">
        <v>222</v>
      </c>
      <c r="J1022" t="s">
        <v>1798</v>
      </c>
      <c r="K1022" t="s">
        <v>1799</v>
      </c>
      <c r="L1022" t="s">
        <v>224</v>
      </c>
      <c r="O1022">
        <v>-199285.7</v>
      </c>
      <c r="P1022" t="s">
        <v>178</v>
      </c>
      <c r="R1022" t="s">
        <v>1795</v>
      </c>
      <c r="W1022" s="2">
        <v>43861.699490856481</v>
      </c>
    </row>
    <row r="1023" spans="1:23" x14ac:dyDescent="0.25">
      <c r="A1023" t="s">
        <v>176</v>
      </c>
      <c r="B1023" t="s">
        <v>177</v>
      </c>
      <c r="C1023" t="s">
        <v>4</v>
      </c>
      <c r="D1023">
        <v>2018</v>
      </c>
      <c r="E1023">
        <v>12</v>
      </c>
      <c r="F1023" t="s">
        <v>215</v>
      </c>
      <c r="G1023" t="s">
        <v>429</v>
      </c>
      <c r="H1023" t="s">
        <v>430</v>
      </c>
      <c r="I1023" t="s">
        <v>222</v>
      </c>
      <c r="J1023" t="s">
        <v>2326</v>
      </c>
      <c r="K1023" t="s">
        <v>2327</v>
      </c>
      <c r="L1023" t="s">
        <v>224</v>
      </c>
      <c r="O1023">
        <v>43389.78</v>
      </c>
      <c r="P1023" t="s">
        <v>178</v>
      </c>
      <c r="R1023" t="s">
        <v>1795</v>
      </c>
      <c r="W1023" s="2">
        <v>43861.699490856481</v>
      </c>
    </row>
    <row r="1024" spans="1:23" x14ac:dyDescent="0.25">
      <c r="A1024" t="s">
        <v>176</v>
      </c>
      <c r="B1024" t="s">
        <v>177</v>
      </c>
      <c r="C1024" t="s">
        <v>4</v>
      </c>
      <c r="D1024">
        <v>2018</v>
      </c>
      <c r="E1024">
        <v>12</v>
      </c>
      <c r="F1024" t="s">
        <v>215</v>
      </c>
      <c r="G1024" t="s">
        <v>991</v>
      </c>
      <c r="H1024" t="s">
        <v>480</v>
      </c>
      <c r="I1024" t="s">
        <v>481</v>
      </c>
      <c r="J1024" t="s">
        <v>1800</v>
      </c>
      <c r="K1024" t="s">
        <v>1801</v>
      </c>
      <c r="L1024" t="s">
        <v>224</v>
      </c>
      <c r="O1024">
        <v>246833635.78</v>
      </c>
      <c r="P1024" t="s">
        <v>178</v>
      </c>
      <c r="R1024" t="s">
        <v>1795</v>
      </c>
      <c r="W1024" s="2">
        <v>43861.699490856481</v>
      </c>
    </row>
    <row r="1025" spans="1:23" x14ac:dyDescent="0.25">
      <c r="A1025" t="s">
        <v>176</v>
      </c>
      <c r="B1025" t="s">
        <v>177</v>
      </c>
      <c r="C1025" t="s">
        <v>4</v>
      </c>
      <c r="D1025">
        <v>2018</v>
      </c>
      <c r="E1025">
        <v>12</v>
      </c>
      <c r="F1025" t="s">
        <v>215</v>
      </c>
      <c r="G1025" t="s">
        <v>1352</v>
      </c>
      <c r="H1025" t="s">
        <v>1353</v>
      </c>
      <c r="I1025" t="s">
        <v>481</v>
      </c>
      <c r="J1025" t="s">
        <v>1802</v>
      </c>
      <c r="K1025" t="s">
        <v>1803</v>
      </c>
      <c r="L1025" t="s">
        <v>224</v>
      </c>
      <c r="O1025">
        <v>7315808.2800000003</v>
      </c>
      <c r="P1025" t="s">
        <v>178</v>
      </c>
      <c r="R1025" t="s">
        <v>1795</v>
      </c>
      <c r="W1025" s="2">
        <v>43861.699490856481</v>
      </c>
    </row>
    <row r="1026" spans="1:23" x14ac:dyDescent="0.25">
      <c r="A1026" t="s">
        <v>176</v>
      </c>
      <c r="B1026" t="s">
        <v>177</v>
      </c>
      <c r="C1026" t="s">
        <v>4</v>
      </c>
      <c r="D1026">
        <v>2018</v>
      </c>
      <c r="E1026">
        <v>12</v>
      </c>
      <c r="F1026" t="s">
        <v>215</v>
      </c>
      <c r="G1026" t="s">
        <v>1367</v>
      </c>
      <c r="H1026" t="s">
        <v>1368</v>
      </c>
      <c r="I1026" t="s">
        <v>481</v>
      </c>
      <c r="J1026" t="s">
        <v>1804</v>
      </c>
      <c r="K1026" t="s">
        <v>1805</v>
      </c>
      <c r="L1026" t="s">
        <v>224</v>
      </c>
      <c r="O1026">
        <v>-5000000</v>
      </c>
      <c r="P1026" t="s">
        <v>178</v>
      </c>
      <c r="R1026" t="s">
        <v>1795</v>
      </c>
      <c r="W1026" s="2">
        <v>43861.699490856481</v>
      </c>
    </row>
    <row r="1027" spans="1:23" x14ac:dyDescent="0.25">
      <c r="A1027" t="s">
        <v>176</v>
      </c>
      <c r="B1027" t="s">
        <v>177</v>
      </c>
      <c r="C1027" t="s">
        <v>4</v>
      </c>
      <c r="D1027">
        <v>2018</v>
      </c>
      <c r="E1027">
        <v>12</v>
      </c>
      <c r="F1027" t="s">
        <v>215</v>
      </c>
      <c r="G1027" t="s">
        <v>1443</v>
      </c>
      <c r="H1027" t="s">
        <v>1444</v>
      </c>
      <c r="I1027" t="s">
        <v>481</v>
      </c>
      <c r="J1027" t="s">
        <v>1806</v>
      </c>
      <c r="K1027" t="s">
        <v>1807</v>
      </c>
      <c r="L1027" t="s">
        <v>224</v>
      </c>
      <c r="O1027">
        <v>-216863756.31999999</v>
      </c>
      <c r="P1027" t="s">
        <v>178</v>
      </c>
      <c r="R1027" t="s">
        <v>1795</v>
      </c>
      <c r="W1027" s="2">
        <v>43861.699490856481</v>
      </c>
    </row>
    <row r="1028" spans="1:23" x14ac:dyDescent="0.25">
      <c r="A1028" t="s">
        <v>176</v>
      </c>
      <c r="B1028" t="s">
        <v>177</v>
      </c>
      <c r="C1028" t="s">
        <v>4</v>
      </c>
      <c r="D1028">
        <v>2018</v>
      </c>
      <c r="E1028">
        <v>12</v>
      </c>
      <c r="F1028" t="s">
        <v>215</v>
      </c>
      <c r="G1028" t="s">
        <v>1443</v>
      </c>
      <c r="H1028" t="s">
        <v>1444</v>
      </c>
      <c r="I1028" t="s">
        <v>481</v>
      </c>
      <c r="J1028" t="s">
        <v>1808</v>
      </c>
      <c r="K1028" t="s">
        <v>1809</v>
      </c>
      <c r="L1028" t="s">
        <v>224</v>
      </c>
      <c r="O1028">
        <v>-34960397.549999997</v>
      </c>
      <c r="P1028" t="s">
        <v>178</v>
      </c>
      <c r="R1028" t="s">
        <v>1795</v>
      </c>
      <c r="W1028" s="2">
        <v>43861.699490856481</v>
      </c>
    </row>
    <row r="1029" spans="1:23" x14ac:dyDescent="0.25">
      <c r="A1029" t="s">
        <v>176</v>
      </c>
      <c r="B1029" t="s">
        <v>177</v>
      </c>
      <c r="C1029" t="s">
        <v>4</v>
      </c>
      <c r="D1029">
        <v>2018</v>
      </c>
      <c r="E1029">
        <v>12</v>
      </c>
      <c r="F1029" t="s">
        <v>215</v>
      </c>
      <c r="G1029" t="s">
        <v>1042</v>
      </c>
      <c r="H1029" t="s">
        <v>1043</v>
      </c>
      <c r="I1029" t="s">
        <v>481</v>
      </c>
      <c r="J1029" t="s">
        <v>1810</v>
      </c>
      <c r="K1029" t="s">
        <v>1811</v>
      </c>
      <c r="L1029" t="s">
        <v>224</v>
      </c>
      <c r="O1029">
        <v>3126931.72</v>
      </c>
      <c r="P1029" t="s">
        <v>178</v>
      </c>
      <c r="R1029" t="s">
        <v>1795</v>
      </c>
      <c r="W1029" s="2">
        <v>43861.699490856481</v>
      </c>
    </row>
    <row r="1030" spans="1:23" x14ac:dyDescent="0.25">
      <c r="A1030" t="s">
        <v>176</v>
      </c>
      <c r="B1030" t="s">
        <v>177</v>
      </c>
      <c r="C1030" t="s">
        <v>4</v>
      </c>
      <c r="D1030">
        <v>2018</v>
      </c>
      <c r="E1030">
        <v>12</v>
      </c>
      <c r="F1030" t="s">
        <v>215</v>
      </c>
      <c r="G1030" t="s">
        <v>1581</v>
      </c>
      <c r="H1030" t="s">
        <v>1582</v>
      </c>
      <c r="I1030" t="s">
        <v>481</v>
      </c>
      <c r="J1030" t="s">
        <v>1812</v>
      </c>
      <c r="K1030" t="s">
        <v>1813</v>
      </c>
      <c r="L1030" t="s">
        <v>224</v>
      </c>
      <c r="O1030">
        <v>-16800</v>
      </c>
      <c r="P1030" t="s">
        <v>178</v>
      </c>
      <c r="R1030" t="s">
        <v>1795</v>
      </c>
      <c r="W1030" s="2">
        <v>43861.699490856481</v>
      </c>
    </row>
    <row r="1031" spans="1:23" x14ac:dyDescent="0.25">
      <c r="A1031" t="s">
        <v>176</v>
      </c>
      <c r="B1031" t="s">
        <v>177</v>
      </c>
      <c r="C1031" t="s">
        <v>4</v>
      </c>
      <c r="D1031">
        <v>2018</v>
      </c>
      <c r="E1031">
        <v>12</v>
      </c>
      <c r="F1031" t="s">
        <v>215</v>
      </c>
      <c r="G1031" t="s">
        <v>1581</v>
      </c>
      <c r="H1031" t="s">
        <v>1582</v>
      </c>
      <c r="I1031" t="s">
        <v>481</v>
      </c>
      <c r="J1031" t="s">
        <v>1814</v>
      </c>
      <c r="K1031" t="s">
        <v>1815</v>
      </c>
      <c r="L1031" t="s">
        <v>224</v>
      </c>
      <c r="O1031">
        <v>-3280.1</v>
      </c>
      <c r="P1031" t="s">
        <v>178</v>
      </c>
      <c r="R1031" t="s">
        <v>1795</v>
      </c>
      <c r="W1031" s="2">
        <v>43861.699490856481</v>
      </c>
    </row>
    <row r="1032" spans="1:23" x14ac:dyDescent="0.25">
      <c r="A1032" t="s">
        <v>176</v>
      </c>
      <c r="B1032" t="s">
        <v>177</v>
      </c>
      <c r="C1032" t="s">
        <v>4</v>
      </c>
      <c r="D1032">
        <v>2018</v>
      </c>
      <c r="E1032">
        <v>12</v>
      </c>
      <c r="F1032" t="s">
        <v>215</v>
      </c>
      <c r="G1032" t="s">
        <v>1581</v>
      </c>
      <c r="H1032" t="s">
        <v>1582</v>
      </c>
      <c r="I1032" t="s">
        <v>481</v>
      </c>
      <c r="J1032" t="s">
        <v>1816</v>
      </c>
      <c r="K1032" t="s">
        <v>1817</v>
      </c>
      <c r="L1032" t="s">
        <v>224</v>
      </c>
      <c r="O1032">
        <v>-249999.99</v>
      </c>
      <c r="P1032" t="s">
        <v>178</v>
      </c>
      <c r="R1032" t="s">
        <v>1795</v>
      </c>
      <c r="W1032" s="2">
        <v>43861.699490856481</v>
      </c>
    </row>
    <row r="1033" spans="1:23" x14ac:dyDescent="0.25">
      <c r="A1033" t="s">
        <v>176</v>
      </c>
      <c r="B1033" t="s">
        <v>177</v>
      </c>
      <c r="C1033" t="s">
        <v>4</v>
      </c>
      <c r="D1033">
        <v>2018</v>
      </c>
      <c r="E1033">
        <v>12</v>
      </c>
      <c r="F1033" t="s">
        <v>215</v>
      </c>
      <c r="G1033" t="s">
        <v>1575</v>
      </c>
      <c r="H1033" t="s">
        <v>1549</v>
      </c>
      <c r="I1033" t="s">
        <v>481</v>
      </c>
      <c r="J1033" t="s">
        <v>2328</v>
      </c>
      <c r="K1033" t="s">
        <v>2329</v>
      </c>
      <c r="L1033" t="s">
        <v>224</v>
      </c>
      <c r="O1033">
        <v>-43389.78</v>
      </c>
      <c r="P1033" t="s">
        <v>178</v>
      </c>
      <c r="R1033" t="s">
        <v>1795</v>
      </c>
      <c r="W1033" s="2">
        <v>43861.699490856481</v>
      </c>
    </row>
    <row r="1034" spans="1:23" x14ac:dyDescent="0.25">
      <c r="A1034" t="s">
        <v>176</v>
      </c>
      <c r="B1034" t="s">
        <v>177</v>
      </c>
      <c r="C1034" t="s">
        <v>4</v>
      </c>
      <c r="D1034">
        <v>2018</v>
      </c>
      <c r="E1034">
        <v>12</v>
      </c>
      <c r="F1034" t="s">
        <v>215</v>
      </c>
      <c r="G1034" t="s">
        <v>991</v>
      </c>
      <c r="H1034" t="s">
        <v>480</v>
      </c>
      <c r="I1034" t="s">
        <v>481</v>
      </c>
      <c r="J1034" t="s">
        <v>1818</v>
      </c>
      <c r="K1034" t="s">
        <v>1819</v>
      </c>
      <c r="L1034" t="s">
        <v>224</v>
      </c>
      <c r="O1034">
        <v>8072017.96</v>
      </c>
      <c r="P1034" t="s">
        <v>178</v>
      </c>
      <c r="R1034" t="s">
        <v>1795</v>
      </c>
      <c r="W1034" s="2">
        <v>43861.699490856481</v>
      </c>
    </row>
    <row r="1035" spans="1:23" x14ac:dyDescent="0.25">
      <c r="A1035" t="s">
        <v>176</v>
      </c>
      <c r="B1035" t="s">
        <v>177</v>
      </c>
      <c r="C1035" t="s">
        <v>4</v>
      </c>
      <c r="D1035">
        <v>2018</v>
      </c>
      <c r="E1035">
        <v>12</v>
      </c>
      <c r="F1035" t="s">
        <v>215</v>
      </c>
      <c r="G1035" t="s">
        <v>1352</v>
      </c>
      <c r="H1035" t="s">
        <v>1353</v>
      </c>
      <c r="I1035" t="s">
        <v>481</v>
      </c>
      <c r="J1035" t="s">
        <v>1802</v>
      </c>
      <c r="K1035" t="s">
        <v>1803</v>
      </c>
      <c r="L1035" t="s">
        <v>224</v>
      </c>
      <c r="O1035">
        <v>-8072017.96</v>
      </c>
      <c r="P1035" t="s">
        <v>178</v>
      </c>
      <c r="R1035" t="s">
        <v>1795</v>
      </c>
      <c r="W1035" s="2">
        <v>43861.699490856481</v>
      </c>
    </row>
    <row r="1036" spans="1:23" x14ac:dyDescent="0.25">
      <c r="A1036" t="s">
        <v>176</v>
      </c>
      <c r="B1036" t="s">
        <v>177</v>
      </c>
      <c r="C1036" t="s">
        <v>4</v>
      </c>
      <c r="D1036">
        <v>2018</v>
      </c>
      <c r="E1036">
        <v>12</v>
      </c>
      <c r="F1036" t="s">
        <v>215</v>
      </c>
      <c r="G1036" t="s">
        <v>991</v>
      </c>
      <c r="H1036" t="s">
        <v>480</v>
      </c>
      <c r="I1036" t="s">
        <v>481</v>
      </c>
      <c r="J1036" t="s">
        <v>1800</v>
      </c>
      <c r="K1036" t="s">
        <v>1801</v>
      </c>
      <c r="L1036" t="s">
        <v>224</v>
      </c>
      <c r="O1036">
        <v>48690.48</v>
      </c>
      <c r="P1036" t="s">
        <v>178</v>
      </c>
      <c r="R1036" t="s">
        <v>1795</v>
      </c>
      <c r="W1036" s="2">
        <v>43861.699490856481</v>
      </c>
    </row>
    <row r="1037" spans="1:23" x14ac:dyDescent="0.25">
      <c r="A1037" t="s">
        <v>176</v>
      </c>
      <c r="B1037" t="s">
        <v>177</v>
      </c>
      <c r="C1037" t="s">
        <v>4</v>
      </c>
      <c r="D1037">
        <v>2018</v>
      </c>
      <c r="E1037">
        <v>12</v>
      </c>
      <c r="F1037" t="s">
        <v>215</v>
      </c>
      <c r="G1037" t="s">
        <v>1581</v>
      </c>
      <c r="H1037" t="s">
        <v>1582</v>
      </c>
      <c r="I1037" t="s">
        <v>481</v>
      </c>
      <c r="J1037" t="s">
        <v>1812</v>
      </c>
      <c r="K1037" t="s">
        <v>1813</v>
      </c>
      <c r="L1037" t="s">
        <v>224</v>
      </c>
      <c r="O1037">
        <v>-48690.48</v>
      </c>
      <c r="P1037" t="s">
        <v>178</v>
      </c>
      <c r="R1037" t="s">
        <v>1795</v>
      </c>
      <c r="W1037" s="2">
        <v>43861.699490856481</v>
      </c>
    </row>
    <row r="1038" spans="1:23" x14ac:dyDescent="0.25">
      <c r="A1038" t="s">
        <v>176</v>
      </c>
      <c r="B1038" t="s">
        <v>177</v>
      </c>
      <c r="C1038" t="s">
        <v>4</v>
      </c>
      <c r="D1038">
        <v>2018</v>
      </c>
      <c r="E1038">
        <v>12</v>
      </c>
      <c r="F1038" t="s">
        <v>215</v>
      </c>
      <c r="G1038" t="s">
        <v>991</v>
      </c>
      <c r="H1038" t="s">
        <v>480</v>
      </c>
      <c r="I1038" t="s">
        <v>481</v>
      </c>
      <c r="J1038" t="s">
        <v>1800</v>
      </c>
      <c r="K1038" t="s">
        <v>1801</v>
      </c>
      <c r="L1038" t="s">
        <v>224</v>
      </c>
      <c r="O1038">
        <v>-31868418.550000001</v>
      </c>
      <c r="P1038" t="s">
        <v>178</v>
      </c>
      <c r="R1038" t="s">
        <v>1795</v>
      </c>
      <c r="W1038" s="2">
        <v>43861.699490856481</v>
      </c>
    </row>
    <row r="1039" spans="1:23" x14ac:dyDescent="0.25">
      <c r="A1039" t="s">
        <v>176</v>
      </c>
      <c r="B1039" t="s">
        <v>177</v>
      </c>
      <c r="C1039" t="s">
        <v>4</v>
      </c>
      <c r="D1039">
        <v>2018</v>
      </c>
      <c r="E1039">
        <v>12</v>
      </c>
      <c r="F1039" t="s">
        <v>215</v>
      </c>
      <c r="G1039" t="s">
        <v>1581</v>
      </c>
      <c r="H1039" t="s">
        <v>1582</v>
      </c>
      <c r="I1039" t="s">
        <v>481</v>
      </c>
      <c r="J1039" t="s">
        <v>1816</v>
      </c>
      <c r="K1039" t="s">
        <v>1817</v>
      </c>
      <c r="L1039" t="s">
        <v>224</v>
      </c>
      <c r="O1039">
        <v>31868418.550000001</v>
      </c>
      <c r="P1039" t="s">
        <v>178</v>
      </c>
      <c r="R1039" t="s">
        <v>1795</v>
      </c>
      <c r="W1039" s="2">
        <v>43861.699490856481</v>
      </c>
    </row>
    <row r="1040" spans="1:23" x14ac:dyDescent="0.25">
      <c r="A1040" t="s">
        <v>176</v>
      </c>
      <c r="B1040" t="s">
        <v>177</v>
      </c>
      <c r="C1040" t="s">
        <v>4</v>
      </c>
      <c r="D1040">
        <v>2018</v>
      </c>
      <c r="E1040">
        <v>12</v>
      </c>
      <c r="F1040" t="s">
        <v>215</v>
      </c>
      <c r="G1040" t="s">
        <v>991</v>
      </c>
      <c r="H1040" t="s">
        <v>480</v>
      </c>
      <c r="I1040" t="s">
        <v>481</v>
      </c>
      <c r="J1040" t="s">
        <v>1800</v>
      </c>
      <c r="K1040" t="s">
        <v>1801</v>
      </c>
      <c r="L1040" t="s">
        <v>224</v>
      </c>
      <c r="O1040">
        <v>3155.25</v>
      </c>
      <c r="P1040" t="s">
        <v>178</v>
      </c>
      <c r="R1040" t="s">
        <v>1795</v>
      </c>
      <c r="W1040" s="2">
        <v>43861.699490856481</v>
      </c>
    </row>
    <row r="1041" spans="1:23" x14ac:dyDescent="0.25">
      <c r="A1041" t="s">
        <v>176</v>
      </c>
      <c r="B1041" t="s">
        <v>177</v>
      </c>
      <c r="C1041" t="s">
        <v>4</v>
      </c>
      <c r="D1041">
        <v>2018</v>
      </c>
      <c r="E1041">
        <v>12</v>
      </c>
      <c r="F1041" t="s">
        <v>215</v>
      </c>
      <c r="G1041" t="s">
        <v>1581</v>
      </c>
      <c r="H1041" t="s">
        <v>1582</v>
      </c>
      <c r="I1041" t="s">
        <v>481</v>
      </c>
      <c r="J1041" t="s">
        <v>1816</v>
      </c>
      <c r="K1041" t="s">
        <v>1817</v>
      </c>
      <c r="L1041" t="s">
        <v>224</v>
      </c>
      <c r="O1041">
        <v>-3155.25</v>
      </c>
      <c r="P1041" t="s">
        <v>178</v>
      </c>
      <c r="R1041" t="s">
        <v>1795</v>
      </c>
      <c r="W1041" s="2">
        <v>43861.699490856481</v>
      </c>
    </row>
    <row r="1042" spans="1:23" x14ac:dyDescent="0.25">
      <c r="A1042" t="s">
        <v>176</v>
      </c>
      <c r="B1042" t="s">
        <v>177</v>
      </c>
      <c r="C1042" t="s">
        <v>4</v>
      </c>
      <c r="D1042">
        <v>2018</v>
      </c>
      <c r="E1042">
        <v>12</v>
      </c>
      <c r="F1042" t="s">
        <v>215</v>
      </c>
      <c r="G1042" t="s">
        <v>991</v>
      </c>
      <c r="H1042" t="s">
        <v>480</v>
      </c>
      <c r="I1042" t="s">
        <v>481</v>
      </c>
      <c r="J1042" t="s">
        <v>1800</v>
      </c>
      <c r="K1042" t="s">
        <v>1801</v>
      </c>
      <c r="L1042" t="s">
        <v>224</v>
      </c>
      <c r="O1042">
        <v>0.02</v>
      </c>
      <c r="P1042" t="s">
        <v>178</v>
      </c>
      <c r="R1042" t="s">
        <v>1795</v>
      </c>
      <c r="W1042" s="2">
        <v>43861.699490856481</v>
      </c>
    </row>
    <row r="1043" spans="1:23" x14ac:dyDescent="0.25">
      <c r="A1043" t="s">
        <v>176</v>
      </c>
      <c r="B1043" t="s">
        <v>177</v>
      </c>
      <c r="C1043" t="s">
        <v>4</v>
      </c>
      <c r="D1043">
        <v>2018</v>
      </c>
      <c r="E1043">
        <v>12</v>
      </c>
      <c r="F1043" t="s">
        <v>215</v>
      </c>
      <c r="G1043" t="s">
        <v>1581</v>
      </c>
      <c r="H1043" t="s">
        <v>1582</v>
      </c>
      <c r="I1043" t="s">
        <v>481</v>
      </c>
      <c r="J1043" t="s">
        <v>1816</v>
      </c>
      <c r="K1043" t="s">
        <v>1817</v>
      </c>
      <c r="L1043" t="s">
        <v>224</v>
      </c>
      <c r="O1043">
        <v>-0.02</v>
      </c>
      <c r="P1043" t="s">
        <v>178</v>
      </c>
      <c r="R1043" t="s">
        <v>1795</v>
      </c>
      <c r="W1043" s="2">
        <v>43861.699490856481</v>
      </c>
    </row>
    <row r="1044" spans="1:23" x14ac:dyDescent="0.25">
      <c r="A1044" t="s">
        <v>176</v>
      </c>
      <c r="B1044" t="s">
        <v>177</v>
      </c>
      <c r="C1044" t="s">
        <v>4</v>
      </c>
      <c r="D1044">
        <v>2018</v>
      </c>
      <c r="E1044">
        <v>12</v>
      </c>
      <c r="F1044" t="s">
        <v>215</v>
      </c>
      <c r="G1044" t="s">
        <v>272</v>
      </c>
      <c r="H1044" t="s">
        <v>283</v>
      </c>
      <c r="I1044" t="s">
        <v>222</v>
      </c>
      <c r="L1044" t="s">
        <v>224</v>
      </c>
      <c r="O1044">
        <v>17143.88</v>
      </c>
      <c r="P1044" t="s">
        <v>178</v>
      </c>
      <c r="R1044" t="s">
        <v>1795</v>
      </c>
      <c r="W1044" s="2">
        <v>43861.699490856481</v>
      </c>
    </row>
    <row r="1045" spans="1:23" x14ac:dyDescent="0.25">
      <c r="A1045" t="s">
        <v>176</v>
      </c>
      <c r="B1045" t="s">
        <v>177</v>
      </c>
      <c r="C1045" t="s">
        <v>4</v>
      </c>
      <c r="D1045">
        <v>2018</v>
      </c>
      <c r="E1045">
        <v>12</v>
      </c>
      <c r="F1045" t="s">
        <v>215</v>
      </c>
      <c r="G1045" t="s">
        <v>267</v>
      </c>
      <c r="H1045" t="s">
        <v>312</v>
      </c>
      <c r="I1045" t="s">
        <v>222</v>
      </c>
      <c r="L1045" t="s">
        <v>224</v>
      </c>
      <c r="O1045">
        <v>17143.88</v>
      </c>
      <c r="P1045" t="s">
        <v>178</v>
      </c>
      <c r="R1045" t="s">
        <v>1795</v>
      </c>
      <c r="W1045" s="2">
        <v>43861.699490856481</v>
      </c>
    </row>
    <row r="1046" spans="1:23" x14ac:dyDescent="0.25">
      <c r="A1046" t="s">
        <v>176</v>
      </c>
      <c r="B1046" t="s">
        <v>177</v>
      </c>
      <c r="C1046" t="s">
        <v>4</v>
      </c>
      <c r="D1046">
        <v>2018</v>
      </c>
      <c r="E1046">
        <v>12</v>
      </c>
      <c r="F1046" t="s">
        <v>215</v>
      </c>
      <c r="G1046" t="s">
        <v>313</v>
      </c>
      <c r="H1046" t="s">
        <v>348</v>
      </c>
      <c r="I1046" t="s">
        <v>222</v>
      </c>
      <c r="L1046" t="s">
        <v>224</v>
      </c>
      <c r="O1046">
        <v>17143.88</v>
      </c>
      <c r="P1046" t="s">
        <v>178</v>
      </c>
      <c r="R1046" t="s">
        <v>1795</v>
      </c>
      <c r="W1046" s="2">
        <v>43861.699490856481</v>
      </c>
    </row>
    <row r="1047" spans="1:23" x14ac:dyDescent="0.25">
      <c r="A1047" t="s">
        <v>176</v>
      </c>
      <c r="B1047" t="s">
        <v>177</v>
      </c>
      <c r="C1047" t="s">
        <v>4</v>
      </c>
      <c r="D1047">
        <v>2018</v>
      </c>
      <c r="E1047">
        <v>12</v>
      </c>
      <c r="F1047" t="s">
        <v>215</v>
      </c>
      <c r="G1047" t="s">
        <v>349</v>
      </c>
      <c r="H1047" t="s">
        <v>356</v>
      </c>
      <c r="I1047" t="s">
        <v>222</v>
      </c>
      <c r="L1047" t="s">
        <v>224</v>
      </c>
      <c r="O1047">
        <v>17143.88</v>
      </c>
      <c r="P1047" t="s">
        <v>178</v>
      </c>
      <c r="R1047" t="s">
        <v>1795</v>
      </c>
      <c r="W1047" s="2">
        <v>43861.699490856481</v>
      </c>
    </row>
    <row r="1048" spans="1:23" x14ac:dyDescent="0.25">
      <c r="A1048" t="s">
        <v>176</v>
      </c>
      <c r="B1048" t="s">
        <v>177</v>
      </c>
      <c r="C1048" t="s">
        <v>4</v>
      </c>
      <c r="D1048">
        <v>2018</v>
      </c>
      <c r="E1048">
        <v>12</v>
      </c>
      <c r="F1048" t="s">
        <v>215</v>
      </c>
      <c r="G1048" t="s">
        <v>377</v>
      </c>
      <c r="H1048" t="s">
        <v>390</v>
      </c>
      <c r="I1048" t="s">
        <v>222</v>
      </c>
      <c r="L1048" t="s">
        <v>224</v>
      </c>
      <c r="O1048">
        <v>-199285.7</v>
      </c>
      <c r="P1048" t="s">
        <v>178</v>
      </c>
      <c r="R1048" t="s">
        <v>1795</v>
      </c>
      <c r="W1048" s="2">
        <v>43861.699490856481</v>
      </c>
    </row>
    <row r="1049" spans="1:23" x14ac:dyDescent="0.25">
      <c r="A1049" t="s">
        <v>176</v>
      </c>
      <c r="B1049" t="s">
        <v>177</v>
      </c>
      <c r="C1049" t="s">
        <v>4</v>
      </c>
      <c r="D1049">
        <v>2018</v>
      </c>
      <c r="E1049">
        <v>12</v>
      </c>
      <c r="F1049" t="s">
        <v>215</v>
      </c>
      <c r="G1049" t="s">
        <v>391</v>
      </c>
      <c r="H1049" t="s">
        <v>408</v>
      </c>
      <c r="I1049" t="s">
        <v>222</v>
      </c>
      <c r="L1049" t="s">
        <v>224</v>
      </c>
      <c r="O1049">
        <v>-199285.7</v>
      </c>
      <c r="P1049" t="s">
        <v>178</v>
      </c>
      <c r="R1049" t="s">
        <v>1795</v>
      </c>
      <c r="W1049" s="2">
        <v>43861.699490856481</v>
      </c>
    </row>
    <row r="1050" spans="1:23" x14ac:dyDescent="0.25">
      <c r="A1050" t="s">
        <v>176</v>
      </c>
      <c r="B1050" t="s">
        <v>177</v>
      </c>
      <c r="C1050" t="s">
        <v>4</v>
      </c>
      <c r="D1050">
        <v>2018</v>
      </c>
      <c r="E1050">
        <v>12</v>
      </c>
      <c r="F1050" t="s">
        <v>215</v>
      </c>
      <c r="G1050" t="s">
        <v>357</v>
      </c>
      <c r="H1050" t="s">
        <v>409</v>
      </c>
      <c r="I1050" t="s">
        <v>222</v>
      </c>
      <c r="L1050" t="s">
        <v>224</v>
      </c>
      <c r="O1050">
        <v>-182141.82</v>
      </c>
      <c r="P1050" t="s">
        <v>178</v>
      </c>
      <c r="R1050" t="s">
        <v>1795</v>
      </c>
      <c r="W1050" s="2">
        <v>43861.699490856481</v>
      </c>
    </row>
    <row r="1051" spans="1:23" x14ac:dyDescent="0.25">
      <c r="A1051" t="s">
        <v>176</v>
      </c>
      <c r="B1051" t="s">
        <v>177</v>
      </c>
      <c r="C1051" t="s">
        <v>4</v>
      </c>
      <c r="D1051">
        <v>2018</v>
      </c>
      <c r="E1051">
        <v>12</v>
      </c>
      <c r="F1051" t="s">
        <v>215</v>
      </c>
      <c r="G1051" t="s">
        <v>410</v>
      </c>
      <c r="H1051" t="s">
        <v>427</v>
      </c>
      <c r="I1051" t="s">
        <v>222</v>
      </c>
      <c r="L1051" t="s">
        <v>224</v>
      </c>
      <c r="O1051">
        <v>-182141.82</v>
      </c>
      <c r="P1051" t="s">
        <v>178</v>
      </c>
      <c r="R1051" t="s">
        <v>1795</v>
      </c>
      <c r="W1051" s="2">
        <v>43861.699490856481</v>
      </c>
    </row>
    <row r="1052" spans="1:23" x14ac:dyDescent="0.25">
      <c r="A1052" t="s">
        <v>176</v>
      </c>
      <c r="B1052" t="s">
        <v>177</v>
      </c>
      <c r="C1052" t="s">
        <v>4</v>
      </c>
      <c r="D1052">
        <v>2018</v>
      </c>
      <c r="E1052">
        <v>12</v>
      </c>
      <c r="F1052" t="s">
        <v>215</v>
      </c>
      <c r="G1052" t="s">
        <v>431</v>
      </c>
      <c r="H1052" t="s">
        <v>436</v>
      </c>
      <c r="I1052" t="s">
        <v>222</v>
      </c>
      <c r="L1052" t="s">
        <v>224</v>
      </c>
      <c r="O1052">
        <v>43389.78</v>
      </c>
      <c r="P1052" t="s">
        <v>178</v>
      </c>
      <c r="R1052" t="s">
        <v>1795</v>
      </c>
      <c r="W1052" s="2">
        <v>43861.699490856481</v>
      </c>
    </row>
    <row r="1053" spans="1:23" x14ac:dyDescent="0.25">
      <c r="A1053" t="s">
        <v>176</v>
      </c>
      <c r="B1053" t="s">
        <v>177</v>
      </c>
      <c r="C1053" t="s">
        <v>4</v>
      </c>
      <c r="D1053">
        <v>2018</v>
      </c>
      <c r="E1053">
        <v>12</v>
      </c>
      <c r="F1053" t="s">
        <v>215</v>
      </c>
      <c r="G1053" t="s">
        <v>428</v>
      </c>
      <c r="H1053" t="s">
        <v>437</v>
      </c>
      <c r="I1053" t="s">
        <v>222</v>
      </c>
      <c r="L1053" t="s">
        <v>224</v>
      </c>
      <c r="O1053">
        <v>-138752.04</v>
      </c>
      <c r="P1053" t="s">
        <v>178</v>
      </c>
      <c r="R1053" t="s">
        <v>1795</v>
      </c>
      <c r="W1053" s="2">
        <v>43861.699490856481</v>
      </c>
    </row>
    <row r="1054" spans="1:23" x14ac:dyDescent="0.25">
      <c r="A1054" t="s">
        <v>176</v>
      </c>
      <c r="B1054" t="s">
        <v>177</v>
      </c>
      <c r="C1054" t="s">
        <v>4</v>
      </c>
      <c r="D1054">
        <v>2018</v>
      </c>
      <c r="E1054">
        <v>12</v>
      </c>
      <c r="F1054" t="s">
        <v>215</v>
      </c>
      <c r="G1054" t="s">
        <v>438</v>
      </c>
      <c r="H1054" t="s">
        <v>463</v>
      </c>
      <c r="I1054" t="s">
        <v>222</v>
      </c>
      <c r="L1054" t="s">
        <v>224</v>
      </c>
      <c r="O1054">
        <v>-138752.04</v>
      </c>
      <c r="P1054" t="s">
        <v>178</v>
      </c>
      <c r="R1054" t="s">
        <v>1795</v>
      </c>
      <c r="W1054" s="2">
        <v>43861.699490856481</v>
      </c>
    </row>
    <row r="1055" spans="1:23" x14ac:dyDescent="0.25">
      <c r="A1055" t="s">
        <v>176</v>
      </c>
      <c r="B1055" t="s">
        <v>177</v>
      </c>
      <c r="C1055" t="s">
        <v>4</v>
      </c>
      <c r="D1055">
        <v>2018</v>
      </c>
      <c r="E1055">
        <v>12</v>
      </c>
      <c r="F1055" t="s">
        <v>215</v>
      </c>
      <c r="G1055" t="s">
        <v>992</v>
      </c>
      <c r="H1055" t="s">
        <v>1001</v>
      </c>
      <c r="I1055" t="s">
        <v>481</v>
      </c>
      <c r="L1055" t="s">
        <v>224</v>
      </c>
      <c r="O1055">
        <v>223089080.94</v>
      </c>
      <c r="P1055" t="s">
        <v>178</v>
      </c>
      <c r="R1055" t="s">
        <v>1795</v>
      </c>
      <c r="W1055" s="2">
        <v>43861.699490856481</v>
      </c>
    </row>
    <row r="1056" spans="1:23" x14ac:dyDescent="0.25">
      <c r="A1056" t="s">
        <v>176</v>
      </c>
      <c r="B1056" t="s">
        <v>177</v>
      </c>
      <c r="C1056" t="s">
        <v>4</v>
      </c>
      <c r="D1056">
        <v>2018</v>
      </c>
      <c r="E1056">
        <v>12</v>
      </c>
      <c r="F1056" t="s">
        <v>215</v>
      </c>
      <c r="G1056" t="s">
        <v>1002</v>
      </c>
      <c r="H1056" t="s">
        <v>1018</v>
      </c>
      <c r="I1056" t="s">
        <v>481</v>
      </c>
      <c r="L1056" t="s">
        <v>224</v>
      </c>
      <c r="O1056">
        <v>223089080.94</v>
      </c>
      <c r="P1056" t="s">
        <v>178</v>
      </c>
      <c r="R1056" t="s">
        <v>1795</v>
      </c>
      <c r="W1056" s="2">
        <v>43861.699490856481</v>
      </c>
    </row>
    <row r="1057" spans="1:23" x14ac:dyDescent="0.25">
      <c r="A1057" t="s">
        <v>176</v>
      </c>
      <c r="B1057" t="s">
        <v>177</v>
      </c>
      <c r="C1057" t="s">
        <v>4</v>
      </c>
      <c r="D1057">
        <v>2018</v>
      </c>
      <c r="E1057">
        <v>12</v>
      </c>
      <c r="F1057" t="s">
        <v>215</v>
      </c>
      <c r="G1057" t="s">
        <v>1019</v>
      </c>
      <c r="H1057" t="s">
        <v>1049</v>
      </c>
      <c r="I1057" t="s">
        <v>481</v>
      </c>
      <c r="L1057" t="s">
        <v>224</v>
      </c>
      <c r="O1057">
        <v>226216012.66</v>
      </c>
      <c r="P1057" t="s">
        <v>178</v>
      </c>
      <c r="R1057" t="s">
        <v>1795</v>
      </c>
      <c r="W1057" s="2">
        <v>43861.699490856481</v>
      </c>
    </row>
    <row r="1058" spans="1:23" x14ac:dyDescent="0.25">
      <c r="A1058" t="s">
        <v>176</v>
      </c>
      <c r="B1058" t="s">
        <v>177</v>
      </c>
      <c r="C1058" t="s">
        <v>4</v>
      </c>
      <c r="D1058">
        <v>2018</v>
      </c>
      <c r="E1058">
        <v>12</v>
      </c>
      <c r="F1058" t="s">
        <v>215</v>
      </c>
      <c r="G1058" t="s">
        <v>642</v>
      </c>
      <c r="H1058" t="s">
        <v>1317</v>
      </c>
      <c r="I1058" t="s">
        <v>481</v>
      </c>
      <c r="L1058" t="s">
        <v>224</v>
      </c>
      <c r="O1058">
        <v>226216012.66</v>
      </c>
      <c r="P1058" t="s">
        <v>178</v>
      </c>
      <c r="R1058" t="s">
        <v>1795</v>
      </c>
      <c r="W1058" s="2">
        <v>43861.699490856481</v>
      </c>
    </row>
    <row r="1059" spans="1:23" x14ac:dyDescent="0.25">
      <c r="A1059" t="s">
        <v>176</v>
      </c>
      <c r="B1059" t="s">
        <v>177</v>
      </c>
      <c r="C1059" t="s">
        <v>4</v>
      </c>
      <c r="D1059">
        <v>2018</v>
      </c>
      <c r="E1059">
        <v>12</v>
      </c>
      <c r="F1059" t="s">
        <v>215</v>
      </c>
      <c r="G1059" t="s">
        <v>1354</v>
      </c>
      <c r="H1059" t="s">
        <v>1357</v>
      </c>
      <c r="I1059" t="s">
        <v>481</v>
      </c>
      <c r="L1059" t="s">
        <v>224</v>
      </c>
      <c r="O1059">
        <v>-756209.68</v>
      </c>
      <c r="P1059" t="s">
        <v>178</v>
      </c>
      <c r="R1059" t="s">
        <v>1795</v>
      </c>
      <c r="W1059" s="2">
        <v>43861.699490856481</v>
      </c>
    </row>
    <row r="1060" spans="1:23" x14ac:dyDescent="0.25">
      <c r="A1060" t="s">
        <v>176</v>
      </c>
      <c r="B1060" t="s">
        <v>177</v>
      </c>
      <c r="C1060" t="s">
        <v>4</v>
      </c>
      <c r="D1060">
        <v>2018</v>
      </c>
      <c r="E1060">
        <v>12</v>
      </c>
      <c r="F1060" t="s">
        <v>215</v>
      </c>
      <c r="G1060" t="s">
        <v>1329</v>
      </c>
      <c r="H1060" t="s">
        <v>1364</v>
      </c>
      <c r="I1060" t="s">
        <v>481</v>
      </c>
      <c r="L1060" t="s">
        <v>224</v>
      </c>
      <c r="O1060">
        <v>-756209.68</v>
      </c>
      <c r="P1060" t="s">
        <v>178</v>
      </c>
      <c r="R1060" t="s">
        <v>1795</v>
      </c>
      <c r="W1060" s="2">
        <v>43861.699490856481</v>
      </c>
    </row>
    <row r="1061" spans="1:23" x14ac:dyDescent="0.25">
      <c r="A1061" t="s">
        <v>176</v>
      </c>
      <c r="B1061" t="s">
        <v>177</v>
      </c>
      <c r="C1061" t="s">
        <v>4</v>
      </c>
      <c r="D1061">
        <v>2018</v>
      </c>
      <c r="E1061">
        <v>12</v>
      </c>
      <c r="F1061" t="s">
        <v>215</v>
      </c>
      <c r="G1061" t="s">
        <v>1318</v>
      </c>
      <c r="H1061" t="s">
        <v>1365</v>
      </c>
      <c r="I1061" t="s">
        <v>481</v>
      </c>
      <c r="L1061" t="s">
        <v>224</v>
      </c>
      <c r="O1061">
        <v>225459802.97999999</v>
      </c>
      <c r="P1061" t="s">
        <v>178</v>
      </c>
      <c r="R1061" t="s">
        <v>1795</v>
      </c>
      <c r="W1061" s="2">
        <v>43861.699490856481</v>
      </c>
    </row>
    <row r="1062" spans="1:23" x14ac:dyDescent="0.25">
      <c r="A1062" t="s">
        <v>176</v>
      </c>
      <c r="B1062" t="s">
        <v>177</v>
      </c>
      <c r="C1062" t="s">
        <v>4</v>
      </c>
      <c r="D1062">
        <v>2018</v>
      </c>
      <c r="E1062">
        <v>12</v>
      </c>
      <c r="F1062" t="s">
        <v>215</v>
      </c>
      <c r="G1062" t="s">
        <v>1369</v>
      </c>
      <c r="H1062" t="s">
        <v>1375</v>
      </c>
      <c r="I1062" t="s">
        <v>481</v>
      </c>
      <c r="L1062" t="s">
        <v>224</v>
      </c>
      <c r="O1062">
        <v>-5000000</v>
      </c>
      <c r="P1062" t="s">
        <v>178</v>
      </c>
      <c r="R1062" t="s">
        <v>1795</v>
      </c>
      <c r="W1062" s="2">
        <v>43861.699490856481</v>
      </c>
    </row>
    <row r="1063" spans="1:23" x14ac:dyDescent="0.25">
      <c r="A1063" t="s">
        <v>176</v>
      </c>
      <c r="B1063" t="s">
        <v>177</v>
      </c>
      <c r="C1063" t="s">
        <v>4</v>
      </c>
      <c r="D1063">
        <v>2018</v>
      </c>
      <c r="E1063">
        <v>12</v>
      </c>
      <c r="F1063" t="s">
        <v>215</v>
      </c>
      <c r="G1063" t="s">
        <v>1445</v>
      </c>
      <c r="H1063" t="s">
        <v>466</v>
      </c>
      <c r="I1063" t="s">
        <v>481</v>
      </c>
      <c r="L1063" t="s">
        <v>224</v>
      </c>
      <c r="O1063">
        <v>-251824153.87</v>
      </c>
      <c r="P1063" t="s">
        <v>178</v>
      </c>
      <c r="R1063" t="s">
        <v>1795</v>
      </c>
      <c r="W1063" s="2">
        <v>43861.699490856481</v>
      </c>
    </row>
    <row r="1064" spans="1:23" x14ac:dyDescent="0.25">
      <c r="A1064" t="s">
        <v>176</v>
      </c>
      <c r="B1064" t="s">
        <v>177</v>
      </c>
      <c r="C1064" t="s">
        <v>4</v>
      </c>
      <c r="D1064">
        <v>2018</v>
      </c>
      <c r="E1064">
        <v>12</v>
      </c>
      <c r="F1064" t="s">
        <v>215</v>
      </c>
      <c r="G1064" t="s">
        <v>1376</v>
      </c>
      <c r="H1064" t="s">
        <v>1457</v>
      </c>
      <c r="I1064" t="s">
        <v>481</v>
      </c>
      <c r="L1064" t="s">
        <v>224</v>
      </c>
      <c r="O1064">
        <v>-256824153.87</v>
      </c>
      <c r="P1064" t="s">
        <v>178</v>
      </c>
      <c r="R1064" t="s">
        <v>1795</v>
      </c>
      <c r="W1064" s="2">
        <v>43861.699490856481</v>
      </c>
    </row>
    <row r="1065" spans="1:23" x14ac:dyDescent="0.25">
      <c r="A1065" t="s">
        <v>176</v>
      </c>
      <c r="B1065" t="s">
        <v>177</v>
      </c>
      <c r="C1065" t="s">
        <v>4</v>
      </c>
      <c r="D1065">
        <v>2018</v>
      </c>
      <c r="E1065">
        <v>12</v>
      </c>
      <c r="F1065" t="s">
        <v>215</v>
      </c>
      <c r="G1065" t="s">
        <v>1458</v>
      </c>
      <c r="H1065" t="s">
        <v>1479</v>
      </c>
      <c r="I1065" t="s">
        <v>481</v>
      </c>
      <c r="L1065" t="s">
        <v>224</v>
      </c>
      <c r="O1065">
        <v>-256824153.87</v>
      </c>
      <c r="P1065" t="s">
        <v>178</v>
      </c>
      <c r="R1065" t="s">
        <v>1795</v>
      </c>
      <c r="W1065" s="2">
        <v>43861.699490856481</v>
      </c>
    </row>
    <row r="1066" spans="1:23" x14ac:dyDescent="0.25">
      <c r="A1066" t="s">
        <v>176</v>
      </c>
      <c r="B1066" t="s">
        <v>177</v>
      </c>
      <c r="C1066" t="s">
        <v>4</v>
      </c>
      <c r="D1066">
        <v>2018</v>
      </c>
      <c r="E1066">
        <v>12</v>
      </c>
      <c r="F1066" t="s">
        <v>215</v>
      </c>
      <c r="G1066" t="s">
        <v>1578</v>
      </c>
      <c r="H1066" t="s">
        <v>1583</v>
      </c>
      <c r="I1066" t="s">
        <v>481</v>
      </c>
      <c r="L1066" t="s">
        <v>224</v>
      </c>
      <c r="O1066">
        <v>31546492.710000001</v>
      </c>
      <c r="P1066" t="s">
        <v>178</v>
      </c>
      <c r="R1066" t="s">
        <v>1795</v>
      </c>
      <c r="W1066" s="2">
        <v>43861.699490856481</v>
      </c>
    </row>
    <row r="1067" spans="1:23" x14ac:dyDescent="0.25">
      <c r="A1067" t="s">
        <v>176</v>
      </c>
      <c r="B1067" t="s">
        <v>177</v>
      </c>
      <c r="C1067" t="s">
        <v>4</v>
      </c>
      <c r="D1067">
        <v>2018</v>
      </c>
      <c r="E1067">
        <v>12</v>
      </c>
      <c r="F1067" t="s">
        <v>215</v>
      </c>
      <c r="G1067" t="s">
        <v>1559</v>
      </c>
      <c r="H1067" t="s">
        <v>1592</v>
      </c>
      <c r="I1067" t="s">
        <v>481</v>
      </c>
      <c r="L1067" t="s">
        <v>224</v>
      </c>
      <c r="O1067">
        <v>31503102.93</v>
      </c>
      <c r="P1067" t="s">
        <v>178</v>
      </c>
      <c r="R1067" t="s">
        <v>1795</v>
      </c>
      <c r="W1067" s="2">
        <v>43861.699490856481</v>
      </c>
    </row>
    <row r="1068" spans="1:23" x14ac:dyDescent="0.25">
      <c r="A1068" t="s">
        <v>176</v>
      </c>
      <c r="B1068" t="s">
        <v>177</v>
      </c>
      <c r="C1068" t="s">
        <v>4</v>
      </c>
      <c r="D1068">
        <v>2018</v>
      </c>
      <c r="E1068">
        <v>12</v>
      </c>
      <c r="F1068" t="s">
        <v>215</v>
      </c>
      <c r="G1068" t="s">
        <v>1554</v>
      </c>
      <c r="H1068" t="s">
        <v>1593</v>
      </c>
      <c r="I1068" t="s">
        <v>481</v>
      </c>
      <c r="L1068" t="s">
        <v>224</v>
      </c>
      <c r="O1068">
        <v>31503102.93</v>
      </c>
      <c r="P1068" t="s">
        <v>178</v>
      </c>
      <c r="R1068" t="s">
        <v>1795</v>
      </c>
      <c r="W1068" s="2">
        <v>43861.699490856481</v>
      </c>
    </row>
    <row r="1069" spans="1:23" x14ac:dyDescent="0.25">
      <c r="A1069" t="s">
        <v>176</v>
      </c>
      <c r="B1069" t="s">
        <v>177</v>
      </c>
      <c r="C1069" t="s">
        <v>4</v>
      </c>
      <c r="D1069">
        <v>2018</v>
      </c>
      <c r="E1069">
        <v>12</v>
      </c>
      <c r="F1069" t="s">
        <v>215</v>
      </c>
      <c r="G1069" t="s">
        <v>1480</v>
      </c>
      <c r="H1069" t="s">
        <v>1594</v>
      </c>
      <c r="I1069" t="s">
        <v>481</v>
      </c>
      <c r="L1069" t="s">
        <v>224</v>
      </c>
      <c r="O1069">
        <v>-225321050.94</v>
      </c>
      <c r="P1069" t="s">
        <v>178</v>
      </c>
      <c r="R1069" t="s">
        <v>1795</v>
      </c>
      <c r="W1069" s="2">
        <v>43861.699490856481</v>
      </c>
    </row>
    <row r="1070" spans="1:23" x14ac:dyDescent="0.25">
      <c r="A1070" t="s">
        <v>185</v>
      </c>
      <c r="B1070" t="s">
        <v>186</v>
      </c>
      <c r="C1070" t="s">
        <v>4</v>
      </c>
      <c r="D1070">
        <v>2018</v>
      </c>
      <c r="E1070">
        <v>12</v>
      </c>
      <c r="F1070" t="s">
        <v>215</v>
      </c>
      <c r="G1070" t="s">
        <v>244</v>
      </c>
      <c r="H1070" t="s">
        <v>245</v>
      </c>
      <c r="I1070" t="s">
        <v>222</v>
      </c>
      <c r="J1070" t="s">
        <v>1822</v>
      </c>
      <c r="K1070" t="s">
        <v>1823</v>
      </c>
      <c r="L1070" t="s">
        <v>224</v>
      </c>
      <c r="O1070">
        <v>-198450</v>
      </c>
      <c r="P1070" t="s">
        <v>178</v>
      </c>
      <c r="R1070" t="s">
        <v>1795</v>
      </c>
      <c r="W1070" s="2">
        <v>43861.699490590276</v>
      </c>
    </row>
    <row r="1071" spans="1:23" x14ac:dyDescent="0.25">
      <c r="A1071" t="s">
        <v>185</v>
      </c>
      <c r="B1071" t="s">
        <v>186</v>
      </c>
      <c r="C1071" t="s">
        <v>4</v>
      </c>
      <c r="D1071">
        <v>2018</v>
      </c>
      <c r="E1071">
        <v>12</v>
      </c>
      <c r="F1071" t="s">
        <v>215</v>
      </c>
      <c r="G1071" t="s">
        <v>244</v>
      </c>
      <c r="H1071" t="s">
        <v>245</v>
      </c>
      <c r="I1071" t="s">
        <v>222</v>
      </c>
      <c r="J1071" t="s">
        <v>1598</v>
      </c>
      <c r="K1071" t="s">
        <v>1823</v>
      </c>
      <c r="L1071" t="s">
        <v>224</v>
      </c>
      <c r="O1071">
        <v>-59424.75</v>
      </c>
      <c r="P1071" t="s">
        <v>178</v>
      </c>
      <c r="R1071" t="s">
        <v>1795</v>
      </c>
      <c r="W1071" s="2">
        <v>43861.699490590276</v>
      </c>
    </row>
    <row r="1072" spans="1:23" x14ac:dyDescent="0.25">
      <c r="A1072" t="s">
        <v>185</v>
      </c>
      <c r="B1072" t="s">
        <v>186</v>
      </c>
      <c r="C1072" t="s">
        <v>4</v>
      </c>
      <c r="D1072">
        <v>2018</v>
      </c>
      <c r="E1072">
        <v>12</v>
      </c>
      <c r="F1072" t="s">
        <v>215</v>
      </c>
      <c r="G1072" t="s">
        <v>255</v>
      </c>
      <c r="H1072" t="s">
        <v>256</v>
      </c>
      <c r="I1072" t="s">
        <v>222</v>
      </c>
      <c r="J1072" t="s">
        <v>1824</v>
      </c>
      <c r="K1072" t="s">
        <v>1825</v>
      </c>
      <c r="L1072" t="s">
        <v>224</v>
      </c>
      <c r="O1072">
        <v>3608.31</v>
      </c>
      <c r="P1072" t="s">
        <v>178</v>
      </c>
      <c r="R1072" t="s">
        <v>1795</v>
      </c>
      <c r="W1072" s="2">
        <v>43861.699490590276</v>
      </c>
    </row>
    <row r="1073" spans="1:23" x14ac:dyDescent="0.25">
      <c r="A1073" t="s">
        <v>185</v>
      </c>
      <c r="B1073" t="s">
        <v>186</v>
      </c>
      <c r="C1073" t="s">
        <v>4</v>
      </c>
      <c r="D1073">
        <v>2018</v>
      </c>
      <c r="E1073">
        <v>12</v>
      </c>
      <c r="F1073" t="s">
        <v>215</v>
      </c>
      <c r="G1073" t="s">
        <v>255</v>
      </c>
      <c r="H1073" t="s">
        <v>256</v>
      </c>
      <c r="I1073" t="s">
        <v>222</v>
      </c>
      <c r="J1073" t="s">
        <v>1826</v>
      </c>
      <c r="K1073" t="s">
        <v>1827</v>
      </c>
      <c r="L1073" t="s">
        <v>224</v>
      </c>
      <c r="O1073">
        <v>11437.18</v>
      </c>
      <c r="P1073" t="s">
        <v>178</v>
      </c>
      <c r="R1073" t="s">
        <v>1795</v>
      </c>
      <c r="W1073" s="2">
        <v>43861.699490590276</v>
      </c>
    </row>
    <row r="1074" spans="1:23" x14ac:dyDescent="0.25">
      <c r="A1074" t="s">
        <v>185</v>
      </c>
      <c r="B1074" t="s">
        <v>186</v>
      </c>
      <c r="C1074" t="s">
        <v>4</v>
      </c>
      <c r="D1074">
        <v>2018</v>
      </c>
      <c r="E1074">
        <v>12</v>
      </c>
      <c r="F1074" t="s">
        <v>215</v>
      </c>
      <c r="G1074" t="s">
        <v>255</v>
      </c>
      <c r="H1074" t="s">
        <v>256</v>
      </c>
      <c r="I1074" t="s">
        <v>222</v>
      </c>
      <c r="J1074" t="s">
        <v>1828</v>
      </c>
      <c r="K1074" t="s">
        <v>1829</v>
      </c>
      <c r="L1074" t="s">
        <v>224</v>
      </c>
      <c r="O1074">
        <v>13877.89</v>
      </c>
      <c r="P1074" t="s">
        <v>178</v>
      </c>
      <c r="R1074" t="s">
        <v>1795</v>
      </c>
      <c r="W1074" s="2">
        <v>43861.699490590276</v>
      </c>
    </row>
    <row r="1075" spans="1:23" x14ac:dyDescent="0.25">
      <c r="A1075" t="s">
        <v>185</v>
      </c>
      <c r="B1075" t="s">
        <v>186</v>
      </c>
      <c r="C1075" t="s">
        <v>4</v>
      </c>
      <c r="D1075">
        <v>2018</v>
      </c>
      <c r="E1075">
        <v>12</v>
      </c>
      <c r="F1075" t="s">
        <v>215</v>
      </c>
      <c r="G1075" t="s">
        <v>255</v>
      </c>
      <c r="H1075" t="s">
        <v>256</v>
      </c>
      <c r="I1075" t="s">
        <v>222</v>
      </c>
      <c r="J1075" t="s">
        <v>1830</v>
      </c>
      <c r="K1075" t="s">
        <v>1831</v>
      </c>
      <c r="L1075" t="s">
        <v>224</v>
      </c>
      <c r="O1075">
        <v>12667.23</v>
      </c>
      <c r="P1075" t="s">
        <v>178</v>
      </c>
      <c r="R1075" t="s">
        <v>1795</v>
      </c>
      <c r="W1075" s="2">
        <v>43861.699490590276</v>
      </c>
    </row>
    <row r="1076" spans="1:23" x14ac:dyDescent="0.25">
      <c r="A1076" t="s">
        <v>185</v>
      </c>
      <c r="B1076" t="s">
        <v>186</v>
      </c>
      <c r="C1076" t="s">
        <v>4</v>
      </c>
      <c r="D1076">
        <v>2018</v>
      </c>
      <c r="E1076">
        <v>12</v>
      </c>
      <c r="F1076" t="s">
        <v>215</v>
      </c>
      <c r="G1076" t="s">
        <v>275</v>
      </c>
      <c r="H1076" t="s">
        <v>276</v>
      </c>
      <c r="I1076" t="s">
        <v>222</v>
      </c>
      <c r="J1076" t="s">
        <v>1832</v>
      </c>
      <c r="K1076" t="s">
        <v>1833</v>
      </c>
      <c r="L1076" t="s">
        <v>224</v>
      </c>
      <c r="O1076">
        <v>6664.61</v>
      </c>
      <c r="P1076" t="s">
        <v>178</v>
      </c>
      <c r="R1076" t="s">
        <v>1795</v>
      </c>
      <c r="W1076" s="2">
        <v>43861.699490590276</v>
      </c>
    </row>
    <row r="1077" spans="1:23" x14ac:dyDescent="0.25">
      <c r="A1077" t="s">
        <v>185</v>
      </c>
      <c r="B1077" t="s">
        <v>186</v>
      </c>
      <c r="C1077" t="s">
        <v>4</v>
      </c>
      <c r="D1077">
        <v>2018</v>
      </c>
      <c r="E1077">
        <v>12</v>
      </c>
      <c r="F1077" t="s">
        <v>215</v>
      </c>
      <c r="G1077" t="s">
        <v>275</v>
      </c>
      <c r="H1077" t="s">
        <v>276</v>
      </c>
      <c r="I1077" t="s">
        <v>222</v>
      </c>
      <c r="J1077" t="s">
        <v>1834</v>
      </c>
      <c r="K1077" t="s">
        <v>1835</v>
      </c>
      <c r="L1077" t="s">
        <v>224</v>
      </c>
      <c r="O1077">
        <v>26680.5</v>
      </c>
      <c r="P1077" t="s">
        <v>178</v>
      </c>
      <c r="R1077" t="s">
        <v>1795</v>
      </c>
      <c r="W1077" s="2">
        <v>43861.699490590276</v>
      </c>
    </row>
    <row r="1078" spans="1:23" x14ac:dyDescent="0.25">
      <c r="A1078" t="s">
        <v>185</v>
      </c>
      <c r="B1078" t="s">
        <v>186</v>
      </c>
      <c r="C1078" t="s">
        <v>4</v>
      </c>
      <c r="D1078">
        <v>2018</v>
      </c>
      <c r="E1078">
        <v>12</v>
      </c>
      <c r="F1078" t="s">
        <v>215</v>
      </c>
      <c r="G1078" t="s">
        <v>381</v>
      </c>
      <c r="H1078" t="s">
        <v>382</v>
      </c>
      <c r="I1078" t="s">
        <v>222</v>
      </c>
      <c r="J1078" t="s">
        <v>1836</v>
      </c>
      <c r="K1078" t="s">
        <v>1837</v>
      </c>
      <c r="L1078" t="s">
        <v>224</v>
      </c>
      <c r="O1078">
        <v>-366662.04</v>
      </c>
      <c r="P1078" t="s">
        <v>178</v>
      </c>
      <c r="R1078" t="s">
        <v>1795</v>
      </c>
      <c r="W1078" s="2">
        <v>43861.699490590276</v>
      </c>
    </row>
    <row r="1079" spans="1:23" x14ac:dyDescent="0.25">
      <c r="A1079" t="s">
        <v>185</v>
      </c>
      <c r="B1079" t="s">
        <v>186</v>
      </c>
      <c r="C1079" t="s">
        <v>4</v>
      </c>
      <c r="D1079">
        <v>2018</v>
      </c>
      <c r="E1079">
        <v>12</v>
      </c>
      <c r="F1079" t="s">
        <v>215</v>
      </c>
      <c r="G1079" t="s">
        <v>381</v>
      </c>
      <c r="H1079" t="s">
        <v>382</v>
      </c>
      <c r="I1079" t="s">
        <v>222</v>
      </c>
      <c r="J1079" t="s">
        <v>1838</v>
      </c>
      <c r="K1079" t="s">
        <v>1839</v>
      </c>
      <c r="L1079" t="s">
        <v>224</v>
      </c>
      <c r="O1079">
        <v>40.79</v>
      </c>
      <c r="P1079" t="s">
        <v>178</v>
      </c>
      <c r="R1079" t="s">
        <v>1795</v>
      </c>
      <c r="W1079" s="2">
        <v>43861.699490590276</v>
      </c>
    </row>
    <row r="1080" spans="1:23" x14ac:dyDescent="0.25">
      <c r="A1080" t="s">
        <v>185</v>
      </c>
      <c r="B1080" t="s">
        <v>186</v>
      </c>
      <c r="C1080" t="s">
        <v>4</v>
      </c>
      <c r="D1080">
        <v>2018</v>
      </c>
      <c r="E1080">
        <v>12</v>
      </c>
      <c r="F1080" t="s">
        <v>215</v>
      </c>
      <c r="G1080" t="s">
        <v>383</v>
      </c>
      <c r="H1080" t="s">
        <v>384</v>
      </c>
      <c r="I1080" t="s">
        <v>222</v>
      </c>
      <c r="J1080" t="s">
        <v>1840</v>
      </c>
      <c r="K1080" t="s">
        <v>1841</v>
      </c>
      <c r="L1080" t="s">
        <v>224</v>
      </c>
      <c r="O1080">
        <v>440124.62</v>
      </c>
      <c r="P1080" t="s">
        <v>178</v>
      </c>
      <c r="R1080" t="s">
        <v>1795</v>
      </c>
      <c r="W1080" s="2">
        <v>43861.699490590276</v>
      </c>
    </row>
    <row r="1081" spans="1:23" x14ac:dyDescent="0.25">
      <c r="A1081" t="s">
        <v>185</v>
      </c>
      <c r="B1081" t="s">
        <v>186</v>
      </c>
      <c r="C1081" t="s">
        <v>4</v>
      </c>
      <c r="D1081">
        <v>2018</v>
      </c>
      <c r="E1081">
        <v>12</v>
      </c>
      <c r="F1081" t="s">
        <v>215</v>
      </c>
      <c r="G1081" t="s">
        <v>397</v>
      </c>
      <c r="H1081" t="s">
        <v>398</v>
      </c>
      <c r="I1081" t="s">
        <v>222</v>
      </c>
      <c r="J1081" t="s">
        <v>1842</v>
      </c>
      <c r="K1081" t="s">
        <v>1843</v>
      </c>
      <c r="L1081" t="s">
        <v>224</v>
      </c>
      <c r="O1081">
        <v>31591.05</v>
      </c>
      <c r="P1081" t="s">
        <v>178</v>
      </c>
      <c r="R1081" t="s">
        <v>1795</v>
      </c>
      <c r="W1081" s="2">
        <v>43861.699490590276</v>
      </c>
    </row>
    <row r="1082" spans="1:23" x14ac:dyDescent="0.25">
      <c r="A1082" t="s">
        <v>185</v>
      </c>
      <c r="B1082" t="s">
        <v>186</v>
      </c>
      <c r="C1082" t="s">
        <v>4</v>
      </c>
      <c r="D1082">
        <v>2018</v>
      </c>
      <c r="E1082">
        <v>12</v>
      </c>
      <c r="F1082" t="s">
        <v>215</v>
      </c>
      <c r="G1082" t="s">
        <v>395</v>
      </c>
      <c r="H1082" t="s">
        <v>396</v>
      </c>
      <c r="I1082" t="s">
        <v>222</v>
      </c>
      <c r="J1082" t="s">
        <v>1844</v>
      </c>
      <c r="K1082" t="s">
        <v>1845</v>
      </c>
      <c r="L1082" t="s">
        <v>224</v>
      </c>
      <c r="O1082">
        <v>199285.7</v>
      </c>
      <c r="P1082" t="s">
        <v>178</v>
      </c>
      <c r="R1082" t="s">
        <v>1795</v>
      </c>
      <c r="W1082" s="2">
        <v>43861.699490590276</v>
      </c>
    </row>
    <row r="1083" spans="1:23" x14ac:dyDescent="0.25">
      <c r="A1083" t="s">
        <v>185</v>
      </c>
      <c r="B1083" t="s">
        <v>186</v>
      </c>
      <c r="C1083" t="s">
        <v>4</v>
      </c>
      <c r="D1083">
        <v>2018</v>
      </c>
      <c r="E1083">
        <v>12</v>
      </c>
      <c r="F1083" t="s">
        <v>215</v>
      </c>
      <c r="G1083" t="s">
        <v>405</v>
      </c>
      <c r="H1083" t="s">
        <v>406</v>
      </c>
      <c r="I1083" t="s">
        <v>222</v>
      </c>
      <c r="J1083" t="s">
        <v>1846</v>
      </c>
      <c r="K1083" t="s">
        <v>1847</v>
      </c>
      <c r="L1083" t="s">
        <v>224</v>
      </c>
      <c r="O1083">
        <v>-2.88</v>
      </c>
      <c r="P1083" t="s">
        <v>178</v>
      </c>
      <c r="R1083" t="s">
        <v>1795</v>
      </c>
      <c r="W1083" s="2">
        <v>43861.699490590276</v>
      </c>
    </row>
    <row r="1084" spans="1:23" x14ac:dyDescent="0.25">
      <c r="A1084" t="s">
        <v>185</v>
      </c>
      <c r="B1084" t="s">
        <v>186</v>
      </c>
      <c r="C1084" t="s">
        <v>4</v>
      </c>
      <c r="D1084">
        <v>2018</v>
      </c>
      <c r="E1084">
        <v>12</v>
      </c>
      <c r="F1084" t="s">
        <v>215</v>
      </c>
      <c r="G1084" t="s">
        <v>429</v>
      </c>
      <c r="H1084" t="s">
        <v>430</v>
      </c>
      <c r="I1084" t="s">
        <v>222</v>
      </c>
      <c r="J1084" t="s">
        <v>2330</v>
      </c>
      <c r="K1084" t="s">
        <v>2331</v>
      </c>
      <c r="L1084" t="s">
        <v>224</v>
      </c>
      <c r="O1084">
        <v>41987.4</v>
      </c>
      <c r="P1084" t="s">
        <v>178</v>
      </c>
      <c r="R1084" t="s">
        <v>1795</v>
      </c>
      <c r="W1084" s="2">
        <v>43861.699490590276</v>
      </c>
    </row>
    <row r="1085" spans="1:23" x14ac:dyDescent="0.25">
      <c r="A1085" t="s">
        <v>185</v>
      </c>
      <c r="B1085" t="s">
        <v>186</v>
      </c>
      <c r="C1085" t="s">
        <v>4</v>
      </c>
      <c r="D1085">
        <v>2018</v>
      </c>
      <c r="E1085">
        <v>12</v>
      </c>
      <c r="F1085" t="s">
        <v>215</v>
      </c>
      <c r="G1085" t="s">
        <v>676</v>
      </c>
      <c r="H1085" t="s">
        <v>480</v>
      </c>
      <c r="I1085" t="s">
        <v>481</v>
      </c>
      <c r="J1085" t="s">
        <v>1848</v>
      </c>
      <c r="K1085" t="s">
        <v>1849</v>
      </c>
      <c r="L1085" t="s">
        <v>224</v>
      </c>
      <c r="O1085">
        <v>1470000</v>
      </c>
      <c r="P1085" t="s">
        <v>178</v>
      </c>
      <c r="R1085" t="s">
        <v>1795</v>
      </c>
      <c r="W1085" s="2">
        <v>43861.699490590276</v>
      </c>
    </row>
    <row r="1086" spans="1:23" x14ac:dyDescent="0.25">
      <c r="A1086" t="s">
        <v>185</v>
      </c>
      <c r="B1086" t="s">
        <v>186</v>
      </c>
      <c r="C1086" t="s">
        <v>4</v>
      </c>
      <c r="D1086">
        <v>2018</v>
      </c>
      <c r="E1086">
        <v>12</v>
      </c>
      <c r="F1086" t="s">
        <v>215</v>
      </c>
      <c r="G1086" t="s">
        <v>991</v>
      </c>
      <c r="H1086" t="s">
        <v>480</v>
      </c>
      <c r="I1086" t="s">
        <v>481</v>
      </c>
      <c r="J1086" t="s">
        <v>1793</v>
      </c>
      <c r="K1086" t="s">
        <v>1850</v>
      </c>
      <c r="L1086" t="s">
        <v>224</v>
      </c>
      <c r="O1086">
        <v>15158812.4</v>
      </c>
      <c r="P1086" t="s">
        <v>178</v>
      </c>
      <c r="R1086" t="s">
        <v>1795</v>
      </c>
      <c r="W1086" s="2">
        <v>43861.699490590276</v>
      </c>
    </row>
    <row r="1087" spans="1:23" x14ac:dyDescent="0.25">
      <c r="A1087" t="s">
        <v>185</v>
      </c>
      <c r="B1087" t="s">
        <v>186</v>
      </c>
      <c r="C1087" t="s">
        <v>4</v>
      </c>
      <c r="D1087">
        <v>2018</v>
      </c>
      <c r="E1087">
        <v>12</v>
      </c>
      <c r="F1087" t="s">
        <v>215</v>
      </c>
      <c r="G1087" t="s">
        <v>1352</v>
      </c>
      <c r="H1087" t="s">
        <v>1353</v>
      </c>
      <c r="I1087" t="s">
        <v>481</v>
      </c>
      <c r="J1087" t="s">
        <v>1851</v>
      </c>
      <c r="K1087" t="s">
        <v>1852</v>
      </c>
      <c r="L1087" t="s">
        <v>224</v>
      </c>
      <c r="O1087">
        <v>123213.01</v>
      </c>
      <c r="P1087" t="s">
        <v>178</v>
      </c>
      <c r="R1087" t="s">
        <v>1795</v>
      </c>
      <c r="W1087" s="2">
        <v>43861.699490590276</v>
      </c>
    </row>
    <row r="1088" spans="1:23" x14ac:dyDescent="0.25">
      <c r="A1088" t="s">
        <v>185</v>
      </c>
      <c r="B1088" t="s">
        <v>186</v>
      </c>
      <c r="C1088" t="s">
        <v>4</v>
      </c>
      <c r="D1088">
        <v>2018</v>
      </c>
      <c r="E1088">
        <v>12</v>
      </c>
      <c r="F1088" t="s">
        <v>215</v>
      </c>
      <c r="G1088" t="s">
        <v>1352</v>
      </c>
      <c r="H1088" t="s">
        <v>1353</v>
      </c>
      <c r="I1088" t="s">
        <v>481</v>
      </c>
      <c r="J1088" t="s">
        <v>1853</v>
      </c>
      <c r="K1088" t="s">
        <v>1854</v>
      </c>
      <c r="L1088" t="s">
        <v>224</v>
      </c>
      <c r="O1088">
        <v>2421509.42</v>
      </c>
      <c r="P1088" t="s">
        <v>178</v>
      </c>
      <c r="R1088" t="s">
        <v>1795</v>
      </c>
      <c r="W1088" s="2">
        <v>43861.699490590276</v>
      </c>
    </row>
    <row r="1089" spans="1:23" x14ac:dyDescent="0.25">
      <c r="A1089" t="s">
        <v>185</v>
      </c>
      <c r="B1089" t="s">
        <v>186</v>
      </c>
      <c r="C1089" t="s">
        <v>4</v>
      </c>
      <c r="D1089">
        <v>2018</v>
      </c>
      <c r="E1089">
        <v>12</v>
      </c>
      <c r="F1089" t="s">
        <v>215</v>
      </c>
      <c r="G1089" t="s">
        <v>1367</v>
      </c>
      <c r="H1089" t="s">
        <v>1368</v>
      </c>
      <c r="I1089" t="s">
        <v>481</v>
      </c>
      <c r="J1089" t="s">
        <v>1855</v>
      </c>
      <c r="K1089" t="s">
        <v>1805</v>
      </c>
      <c r="L1089" t="s">
        <v>224</v>
      </c>
      <c r="O1089">
        <v>-500000</v>
      </c>
      <c r="P1089" t="s">
        <v>178</v>
      </c>
      <c r="R1089" t="s">
        <v>1795</v>
      </c>
      <c r="W1089" s="2">
        <v>43861.699490590276</v>
      </c>
    </row>
    <row r="1090" spans="1:23" x14ac:dyDescent="0.25">
      <c r="A1090" t="s">
        <v>185</v>
      </c>
      <c r="B1090" t="s">
        <v>186</v>
      </c>
      <c r="C1090" t="s">
        <v>4</v>
      </c>
      <c r="D1090">
        <v>2018</v>
      </c>
      <c r="E1090">
        <v>12</v>
      </c>
      <c r="F1090" t="s">
        <v>215</v>
      </c>
      <c r="G1090" t="s">
        <v>1430</v>
      </c>
      <c r="H1090" t="s">
        <v>1431</v>
      </c>
      <c r="I1090" t="s">
        <v>481</v>
      </c>
      <c r="J1090" t="s">
        <v>1856</v>
      </c>
      <c r="K1090" t="s">
        <v>1857</v>
      </c>
      <c r="L1090" t="s">
        <v>224</v>
      </c>
      <c r="O1090">
        <v>-629553.75</v>
      </c>
      <c r="P1090" t="s">
        <v>178</v>
      </c>
      <c r="R1090" t="s">
        <v>1795</v>
      </c>
      <c r="W1090" s="2">
        <v>43861.699490590276</v>
      </c>
    </row>
    <row r="1091" spans="1:23" x14ac:dyDescent="0.25">
      <c r="A1091" t="s">
        <v>185</v>
      </c>
      <c r="B1091" t="s">
        <v>186</v>
      </c>
      <c r="C1091" t="s">
        <v>4</v>
      </c>
      <c r="D1091">
        <v>2018</v>
      </c>
      <c r="E1091">
        <v>12</v>
      </c>
      <c r="F1091" t="s">
        <v>215</v>
      </c>
      <c r="G1091" t="s">
        <v>1443</v>
      </c>
      <c r="H1091" t="s">
        <v>1444</v>
      </c>
      <c r="I1091" t="s">
        <v>481</v>
      </c>
      <c r="J1091" t="s">
        <v>1858</v>
      </c>
      <c r="K1091" t="s">
        <v>1859</v>
      </c>
      <c r="L1091" t="s">
        <v>224</v>
      </c>
      <c r="O1091">
        <v>3263637</v>
      </c>
      <c r="P1091" t="s">
        <v>178</v>
      </c>
      <c r="R1091" t="s">
        <v>1795</v>
      </c>
      <c r="W1091" s="2">
        <v>43861.699490590276</v>
      </c>
    </row>
    <row r="1092" spans="1:23" x14ac:dyDescent="0.25">
      <c r="A1092" t="s">
        <v>185</v>
      </c>
      <c r="B1092" t="s">
        <v>186</v>
      </c>
      <c r="C1092" t="s">
        <v>4</v>
      </c>
      <c r="D1092">
        <v>2018</v>
      </c>
      <c r="E1092">
        <v>12</v>
      </c>
      <c r="F1092" t="s">
        <v>215</v>
      </c>
      <c r="G1092" t="s">
        <v>1534</v>
      </c>
      <c r="H1092" t="s">
        <v>1535</v>
      </c>
      <c r="I1092" t="s">
        <v>481</v>
      </c>
      <c r="J1092" t="s">
        <v>1860</v>
      </c>
      <c r="K1092" t="s">
        <v>1861</v>
      </c>
      <c r="L1092" t="s">
        <v>224</v>
      </c>
      <c r="O1092">
        <v>-66959.55</v>
      </c>
      <c r="P1092" t="s">
        <v>178</v>
      </c>
      <c r="R1092" t="s">
        <v>1795</v>
      </c>
      <c r="W1092" s="2">
        <v>43861.699490590276</v>
      </c>
    </row>
    <row r="1093" spans="1:23" x14ac:dyDescent="0.25">
      <c r="A1093" t="s">
        <v>185</v>
      </c>
      <c r="B1093" t="s">
        <v>186</v>
      </c>
      <c r="C1093" t="s">
        <v>4</v>
      </c>
      <c r="D1093">
        <v>2018</v>
      </c>
      <c r="E1093">
        <v>12</v>
      </c>
      <c r="F1093" t="s">
        <v>215</v>
      </c>
      <c r="G1093" t="s">
        <v>1524</v>
      </c>
      <c r="H1093" t="s">
        <v>1525</v>
      </c>
      <c r="I1093" t="s">
        <v>481</v>
      </c>
      <c r="J1093" t="s">
        <v>1862</v>
      </c>
      <c r="K1093" t="s">
        <v>1863</v>
      </c>
      <c r="L1093" t="s">
        <v>224</v>
      </c>
      <c r="O1093">
        <v>-329967.75</v>
      </c>
      <c r="P1093" t="s">
        <v>178</v>
      </c>
      <c r="R1093" t="s">
        <v>1795</v>
      </c>
      <c r="W1093" s="2">
        <v>43861.699490590276</v>
      </c>
    </row>
    <row r="1094" spans="1:23" x14ac:dyDescent="0.25">
      <c r="A1094" t="s">
        <v>185</v>
      </c>
      <c r="B1094" t="s">
        <v>186</v>
      </c>
      <c r="C1094" t="s">
        <v>4</v>
      </c>
      <c r="D1094">
        <v>2018</v>
      </c>
      <c r="E1094">
        <v>12</v>
      </c>
      <c r="F1094" t="s">
        <v>215</v>
      </c>
      <c r="G1094" t="s">
        <v>1581</v>
      </c>
      <c r="H1094" t="s">
        <v>1582</v>
      </c>
      <c r="I1094" t="s">
        <v>481</v>
      </c>
      <c r="J1094" t="s">
        <v>1864</v>
      </c>
      <c r="K1094" t="s">
        <v>1865</v>
      </c>
      <c r="L1094" t="s">
        <v>224</v>
      </c>
      <c r="O1094">
        <v>-17826517.170000002</v>
      </c>
      <c r="P1094" t="s">
        <v>178</v>
      </c>
      <c r="R1094" t="s">
        <v>1795</v>
      </c>
      <c r="W1094" s="2">
        <v>43861.699490590276</v>
      </c>
    </row>
    <row r="1095" spans="1:23" x14ac:dyDescent="0.25">
      <c r="A1095" t="s">
        <v>185</v>
      </c>
      <c r="B1095" t="s">
        <v>186</v>
      </c>
      <c r="C1095" t="s">
        <v>4</v>
      </c>
      <c r="D1095">
        <v>2018</v>
      </c>
      <c r="E1095">
        <v>12</v>
      </c>
      <c r="F1095" t="s">
        <v>215</v>
      </c>
      <c r="G1095" t="s">
        <v>1581</v>
      </c>
      <c r="H1095" t="s">
        <v>1582</v>
      </c>
      <c r="I1095" t="s">
        <v>481</v>
      </c>
      <c r="J1095" t="s">
        <v>1868</v>
      </c>
      <c r="K1095" t="s">
        <v>1869</v>
      </c>
      <c r="L1095" t="s">
        <v>224</v>
      </c>
      <c r="O1095">
        <v>-25000.01</v>
      </c>
      <c r="P1095" t="s">
        <v>178</v>
      </c>
      <c r="R1095" t="s">
        <v>1795</v>
      </c>
      <c r="W1095" s="2">
        <v>43861.699490590276</v>
      </c>
    </row>
    <row r="1096" spans="1:23" x14ac:dyDescent="0.25">
      <c r="A1096" t="s">
        <v>185</v>
      </c>
      <c r="B1096" t="s">
        <v>186</v>
      </c>
      <c r="C1096" t="s">
        <v>4</v>
      </c>
      <c r="D1096">
        <v>2018</v>
      </c>
      <c r="E1096">
        <v>12</v>
      </c>
      <c r="F1096" t="s">
        <v>215</v>
      </c>
      <c r="G1096" t="s">
        <v>1550</v>
      </c>
      <c r="H1096" t="s">
        <v>1551</v>
      </c>
      <c r="I1096" t="s">
        <v>481</v>
      </c>
      <c r="J1096" t="s">
        <v>1870</v>
      </c>
      <c r="K1096" t="s">
        <v>1871</v>
      </c>
      <c r="L1096" t="s">
        <v>224</v>
      </c>
      <c r="O1096">
        <v>-95593.76</v>
      </c>
      <c r="P1096" t="s">
        <v>178</v>
      </c>
      <c r="R1096" t="s">
        <v>1795</v>
      </c>
      <c r="W1096" s="2">
        <v>43861.699490590276</v>
      </c>
    </row>
    <row r="1097" spans="1:23" x14ac:dyDescent="0.25">
      <c r="A1097" t="s">
        <v>185</v>
      </c>
      <c r="B1097" t="s">
        <v>186</v>
      </c>
      <c r="C1097" t="s">
        <v>4</v>
      </c>
      <c r="D1097">
        <v>2018</v>
      </c>
      <c r="E1097">
        <v>12</v>
      </c>
      <c r="F1097" t="s">
        <v>215</v>
      </c>
      <c r="G1097" t="s">
        <v>1572</v>
      </c>
      <c r="H1097" t="s">
        <v>1547</v>
      </c>
      <c r="I1097" t="s">
        <v>481</v>
      </c>
      <c r="J1097" t="s">
        <v>1872</v>
      </c>
      <c r="K1097" t="s">
        <v>1873</v>
      </c>
      <c r="L1097" t="s">
        <v>224</v>
      </c>
      <c r="O1097">
        <v>-3126931.72</v>
      </c>
      <c r="P1097" t="s">
        <v>178</v>
      </c>
      <c r="R1097" t="s">
        <v>1795</v>
      </c>
      <c r="W1097" s="2">
        <v>43861.699490590276</v>
      </c>
    </row>
    <row r="1098" spans="1:23" x14ac:dyDescent="0.25">
      <c r="A1098" t="s">
        <v>185</v>
      </c>
      <c r="B1098" t="s">
        <v>186</v>
      </c>
      <c r="C1098" t="s">
        <v>4</v>
      </c>
      <c r="D1098">
        <v>2018</v>
      </c>
      <c r="E1098">
        <v>12</v>
      </c>
      <c r="F1098" t="s">
        <v>215</v>
      </c>
      <c r="G1098" t="s">
        <v>1581</v>
      </c>
      <c r="H1098" t="s">
        <v>1582</v>
      </c>
      <c r="I1098" t="s">
        <v>481</v>
      </c>
      <c r="J1098" t="s">
        <v>1874</v>
      </c>
      <c r="K1098" t="s">
        <v>1875</v>
      </c>
      <c r="L1098" t="s">
        <v>224</v>
      </c>
      <c r="O1098">
        <v>-73.73</v>
      </c>
      <c r="P1098" t="s">
        <v>178</v>
      </c>
      <c r="R1098" t="s">
        <v>1795</v>
      </c>
      <c r="W1098" s="2">
        <v>43861.699490590276</v>
      </c>
    </row>
    <row r="1099" spans="1:23" x14ac:dyDescent="0.25">
      <c r="A1099" t="s">
        <v>185</v>
      </c>
      <c r="B1099" t="s">
        <v>186</v>
      </c>
      <c r="C1099" t="s">
        <v>4</v>
      </c>
      <c r="D1099">
        <v>2018</v>
      </c>
      <c r="E1099">
        <v>12</v>
      </c>
      <c r="F1099" t="s">
        <v>215</v>
      </c>
      <c r="G1099" t="s">
        <v>991</v>
      </c>
      <c r="H1099" t="s">
        <v>480</v>
      </c>
      <c r="I1099" t="s">
        <v>481</v>
      </c>
      <c r="J1099" t="s">
        <v>1793</v>
      </c>
      <c r="K1099" t="s">
        <v>1850</v>
      </c>
      <c r="L1099" t="s">
        <v>224</v>
      </c>
      <c r="O1099">
        <v>-48690.47</v>
      </c>
      <c r="P1099" t="s">
        <v>178</v>
      </c>
      <c r="R1099" t="s">
        <v>1795</v>
      </c>
      <c r="W1099" s="2">
        <v>43861.699490590276</v>
      </c>
    </row>
    <row r="1100" spans="1:23" x14ac:dyDescent="0.25">
      <c r="A1100" t="s">
        <v>185</v>
      </c>
      <c r="B1100" t="s">
        <v>186</v>
      </c>
      <c r="C1100" t="s">
        <v>4</v>
      </c>
      <c r="D1100">
        <v>2018</v>
      </c>
      <c r="E1100">
        <v>12</v>
      </c>
      <c r="F1100" t="s">
        <v>215</v>
      </c>
      <c r="G1100" t="s">
        <v>1581</v>
      </c>
      <c r="H1100" t="s">
        <v>1582</v>
      </c>
      <c r="I1100" t="s">
        <v>481</v>
      </c>
      <c r="J1100" t="s">
        <v>1876</v>
      </c>
      <c r="K1100" t="s">
        <v>1877</v>
      </c>
      <c r="L1100" t="s">
        <v>224</v>
      </c>
      <c r="O1100">
        <v>48690.47</v>
      </c>
      <c r="P1100" t="s">
        <v>178</v>
      </c>
      <c r="R1100" t="s">
        <v>1795</v>
      </c>
      <c r="W1100" s="2">
        <v>43861.699490590276</v>
      </c>
    </row>
    <row r="1101" spans="1:23" x14ac:dyDescent="0.25">
      <c r="A1101" t="s">
        <v>185</v>
      </c>
      <c r="B1101" t="s">
        <v>186</v>
      </c>
      <c r="C1101" t="s">
        <v>4</v>
      </c>
      <c r="D1101">
        <v>2018</v>
      </c>
      <c r="E1101">
        <v>12</v>
      </c>
      <c r="F1101" t="s">
        <v>215</v>
      </c>
      <c r="G1101" t="s">
        <v>991</v>
      </c>
      <c r="H1101" t="s">
        <v>480</v>
      </c>
      <c r="I1101" t="s">
        <v>481</v>
      </c>
      <c r="J1101" t="s">
        <v>1793</v>
      </c>
      <c r="K1101" t="s">
        <v>1850</v>
      </c>
      <c r="L1101" t="s">
        <v>224</v>
      </c>
      <c r="O1101">
        <v>-201438.5</v>
      </c>
      <c r="P1101" t="s">
        <v>178</v>
      </c>
      <c r="R1101" t="s">
        <v>1795</v>
      </c>
      <c r="W1101" s="2">
        <v>43861.699490590276</v>
      </c>
    </row>
    <row r="1102" spans="1:23" x14ac:dyDescent="0.25">
      <c r="A1102" t="s">
        <v>185</v>
      </c>
      <c r="B1102" t="s">
        <v>186</v>
      </c>
      <c r="C1102" t="s">
        <v>4</v>
      </c>
      <c r="D1102">
        <v>2018</v>
      </c>
      <c r="E1102">
        <v>12</v>
      </c>
      <c r="F1102" t="s">
        <v>215</v>
      </c>
      <c r="G1102" t="s">
        <v>1581</v>
      </c>
      <c r="H1102" t="s">
        <v>1582</v>
      </c>
      <c r="I1102" t="s">
        <v>481</v>
      </c>
      <c r="J1102" t="s">
        <v>1868</v>
      </c>
      <c r="K1102" t="s">
        <v>1869</v>
      </c>
      <c r="L1102" t="s">
        <v>224</v>
      </c>
      <c r="O1102">
        <v>201438.5</v>
      </c>
      <c r="P1102" t="s">
        <v>178</v>
      </c>
      <c r="R1102" t="s">
        <v>1795</v>
      </c>
      <c r="W1102" s="2">
        <v>43861.699490590276</v>
      </c>
    </row>
    <row r="1103" spans="1:23" x14ac:dyDescent="0.25">
      <c r="A1103" t="s">
        <v>185</v>
      </c>
      <c r="B1103" t="s">
        <v>186</v>
      </c>
      <c r="C1103" t="s">
        <v>4</v>
      </c>
      <c r="D1103">
        <v>2018</v>
      </c>
      <c r="E1103">
        <v>12</v>
      </c>
      <c r="F1103" t="s">
        <v>215</v>
      </c>
      <c r="G1103" t="s">
        <v>1345</v>
      </c>
      <c r="H1103" t="s">
        <v>1048</v>
      </c>
      <c r="I1103" t="s">
        <v>481</v>
      </c>
      <c r="J1103" t="s">
        <v>1882</v>
      </c>
      <c r="K1103" t="s">
        <v>1883</v>
      </c>
      <c r="L1103" t="s">
        <v>224</v>
      </c>
      <c r="O1103">
        <v>30000</v>
      </c>
      <c r="P1103" t="s">
        <v>178</v>
      </c>
      <c r="R1103" t="s">
        <v>1795</v>
      </c>
      <c r="W1103" s="2">
        <v>43861.699490590276</v>
      </c>
    </row>
    <row r="1104" spans="1:23" x14ac:dyDescent="0.25">
      <c r="A1104" t="s">
        <v>185</v>
      </c>
      <c r="B1104" t="s">
        <v>186</v>
      </c>
      <c r="C1104" t="s">
        <v>4</v>
      </c>
      <c r="D1104">
        <v>2018</v>
      </c>
      <c r="E1104">
        <v>12</v>
      </c>
      <c r="F1104" t="s">
        <v>215</v>
      </c>
      <c r="G1104" t="s">
        <v>1352</v>
      </c>
      <c r="H1104" t="s">
        <v>1353</v>
      </c>
      <c r="I1104" t="s">
        <v>481</v>
      </c>
      <c r="J1104" t="s">
        <v>1853</v>
      </c>
      <c r="K1104" t="s">
        <v>1854</v>
      </c>
      <c r="L1104" t="s">
        <v>224</v>
      </c>
      <c r="O1104">
        <v>-30000</v>
      </c>
      <c r="P1104" t="s">
        <v>178</v>
      </c>
      <c r="R1104" t="s">
        <v>1795</v>
      </c>
      <c r="W1104" s="2">
        <v>43861.699490590276</v>
      </c>
    </row>
    <row r="1105" spans="1:23" x14ac:dyDescent="0.25">
      <c r="A1105" t="s">
        <v>185</v>
      </c>
      <c r="B1105" t="s">
        <v>186</v>
      </c>
      <c r="C1105" t="s">
        <v>4</v>
      </c>
      <c r="D1105">
        <v>2018</v>
      </c>
      <c r="E1105">
        <v>12</v>
      </c>
      <c r="F1105" t="s">
        <v>215</v>
      </c>
      <c r="G1105" t="s">
        <v>1324</v>
      </c>
      <c r="H1105" t="s">
        <v>1325</v>
      </c>
      <c r="I1105" t="s">
        <v>481</v>
      </c>
      <c r="J1105" t="s">
        <v>1878</v>
      </c>
      <c r="K1105" t="s">
        <v>1879</v>
      </c>
      <c r="L1105" t="s">
        <v>224</v>
      </c>
      <c r="O1105">
        <v>4000</v>
      </c>
      <c r="P1105" t="s">
        <v>178</v>
      </c>
      <c r="R1105" t="s">
        <v>1795</v>
      </c>
      <c r="W1105" s="2">
        <v>43861.699490590276</v>
      </c>
    </row>
    <row r="1106" spans="1:23" x14ac:dyDescent="0.25">
      <c r="A1106" t="s">
        <v>185</v>
      </c>
      <c r="B1106" t="s">
        <v>186</v>
      </c>
      <c r="C1106" t="s">
        <v>4</v>
      </c>
      <c r="D1106">
        <v>2018</v>
      </c>
      <c r="E1106">
        <v>12</v>
      </c>
      <c r="F1106" t="s">
        <v>215</v>
      </c>
      <c r="G1106" t="s">
        <v>1352</v>
      </c>
      <c r="H1106" t="s">
        <v>1353</v>
      </c>
      <c r="I1106" t="s">
        <v>481</v>
      </c>
      <c r="J1106" t="s">
        <v>1853</v>
      </c>
      <c r="K1106" t="s">
        <v>1854</v>
      </c>
      <c r="L1106" t="s">
        <v>224</v>
      </c>
      <c r="O1106">
        <v>-4000</v>
      </c>
      <c r="P1106" t="s">
        <v>178</v>
      </c>
      <c r="R1106" t="s">
        <v>1795</v>
      </c>
      <c r="W1106" s="2">
        <v>43861.699490590276</v>
      </c>
    </row>
    <row r="1107" spans="1:23" x14ac:dyDescent="0.25">
      <c r="A1107" t="s">
        <v>185</v>
      </c>
      <c r="B1107" t="s">
        <v>186</v>
      </c>
      <c r="C1107" t="s">
        <v>4</v>
      </c>
      <c r="D1107">
        <v>2018</v>
      </c>
      <c r="E1107">
        <v>12</v>
      </c>
      <c r="F1107" t="s">
        <v>215</v>
      </c>
      <c r="G1107" t="s">
        <v>1570</v>
      </c>
      <c r="H1107" t="s">
        <v>1571</v>
      </c>
      <c r="I1107" t="s">
        <v>481</v>
      </c>
      <c r="J1107" t="s">
        <v>1880</v>
      </c>
      <c r="K1107" t="s">
        <v>1881</v>
      </c>
      <c r="L1107" t="s">
        <v>224</v>
      </c>
      <c r="O1107">
        <v>-4000</v>
      </c>
      <c r="P1107" t="s">
        <v>178</v>
      </c>
      <c r="R1107" t="s">
        <v>1795</v>
      </c>
      <c r="W1107" s="2">
        <v>43861.699490590276</v>
      </c>
    </row>
    <row r="1108" spans="1:23" x14ac:dyDescent="0.25">
      <c r="A1108" t="s">
        <v>185</v>
      </c>
      <c r="B1108" t="s">
        <v>186</v>
      </c>
      <c r="C1108" t="s">
        <v>4</v>
      </c>
      <c r="D1108">
        <v>2018</v>
      </c>
      <c r="E1108">
        <v>12</v>
      </c>
      <c r="F1108" t="s">
        <v>215</v>
      </c>
      <c r="G1108" t="s">
        <v>1581</v>
      </c>
      <c r="H1108" t="s">
        <v>1582</v>
      </c>
      <c r="I1108" t="s">
        <v>481</v>
      </c>
      <c r="J1108" t="s">
        <v>1868</v>
      </c>
      <c r="K1108" t="s">
        <v>1869</v>
      </c>
      <c r="L1108" t="s">
        <v>224</v>
      </c>
      <c r="O1108">
        <v>4000</v>
      </c>
      <c r="P1108" t="s">
        <v>178</v>
      </c>
      <c r="R1108" t="s">
        <v>1795</v>
      </c>
      <c r="W1108" s="2">
        <v>43861.699490590276</v>
      </c>
    </row>
    <row r="1109" spans="1:23" x14ac:dyDescent="0.25">
      <c r="A1109" t="s">
        <v>185</v>
      </c>
      <c r="B1109" t="s">
        <v>186</v>
      </c>
      <c r="C1109" t="s">
        <v>4</v>
      </c>
      <c r="D1109">
        <v>2018</v>
      </c>
      <c r="E1109">
        <v>12</v>
      </c>
      <c r="F1109" t="s">
        <v>215</v>
      </c>
      <c r="G1109" t="s">
        <v>1581</v>
      </c>
      <c r="H1109" t="s">
        <v>1582</v>
      </c>
      <c r="I1109" t="s">
        <v>481</v>
      </c>
      <c r="J1109" t="s">
        <v>1876</v>
      </c>
      <c r="K1109" t="s">
        <v>1877</v>
      </c>
      <c r="L1109" t="s">
        <v>224</v>
      </c>
      <c r="O1109">
        <v>-0.33</v>
      </c>
      <c r="P1109" t="s">
        <v>178</v>
      </c>
      <c r="R1109" t="s">
        <v>1795</v>
      </c>
      <c r="W1109" s="2">
        <v>43861.699490590276</v>
      </c>
    </row>
    <row r="1110" spans="1:23" x14ac:dyDescent="0.25">
      <c r="A1110" t="s">
        <v>185</v>
      </c>
      <c r="B1110" t="s">
        <v>186</v>
      </c>
      <c r="C1110" t="s">
        <v>4</v>
      </c>
      <c r="D1110">
        <v>2018</v>
      </c>
      <c r="E1110">
        <v>12</v>
      </c>
      <c r="F1110" t="s">
        <v>215</v>
      </c>
      <c r="G1110" t="s">
        <v>991</v>
      </c>
      <c r="H1110" t="s">
        <v>480</v>
      </c>
      <c r="I1110" t="s">
        <v>481</v>
      </c>
      <c r="J1110" t="s">
        <v>1793</v>
      </c>
      <c r="K1110" t="s">
        <v>1850</v>
      </c>
      <c r="L1110" t="s">
        <v>224</v>
      </c>
      <c r="O1110">
        <v>0.33</v>
      </c>
      <c r="P1110" t="s">
        <v>178</v>
      </c>
      <c r="R1110" t="s">
        <v>1795</v>
      </c>
      <c r="W1110" s="2">
        <v>43861.699490590276</v>
      </c>
    </row>
    <row r="1111" spans="1:23" x14ac:dyDescent="0.25">
      <c r="A1111" t="s">
        <v>185</v>
      </c>
      <c r="B1111" t="s">
        <v>186</v>
      </c>
      <c r="C1111" t="s">
        <v>4</v>
      </c>
      <c r="D1111">
        <v>2018</v>
      </c>
      <c r="E1111">
        <v>12</v>
      </c>
      <c r="F1111" t="s">
        <v>215</v>
      </c>
      <c r="G1111" t="s">
        <v>1581</v>
      </c>
      <c r="H1111" t="s">
        <v>1582</v>
      </c>
      <c r="I1111" t="s">
        <v>481</v>
      </c>
      <c r="J1111" t="s">
        <v>1876</v>
      </c>
      <c r="K1111" t="s">
        <v>1877</v>
      </c>
      <c r="L1111" t="s">
        <v>224</v>
      </c>
      <c r="O1111">
        <v>204801.98</v>
      </c>
      <c r="P1111" t="s">
        <v>178</v>
      </c>
      <c r="R1111" t="s">
        <v>1795</v>
      </c>
      <c r="W1111" s="2">
        <v>43861.699490590276</v>
      </c>
    </row>
    <row r="1112" spans="1:23" x14ac:dyDescent="0.25">
      <c r="A1112" t="s">
        <v>185</v>
      </c>
      <c r="B1112" t="s">
        <v>186</v>
      </c>
      <c r="C1112" t="s">
        <v>4</v>
      </c>
      <c r="D1112">
        <v>2018</v>
      </c>
      <c r="E1112">
        <v>12</v>
      </c>
      <c r="F1112" t="s">
        <v>215</v>
      </c>
      <c r="G1112" t="s">
        <v>991</v>
      </c>
      <c r="H1112" t="s">
        <v>480</v>
      </c>
      <c r="I1112" t="s">
        <v>481</v>
      </c>
      <c r="J1112" t="s">
        <v>1793</v>
      </c>
      <c r="K1112" t="s">
        <v>1850</v>
      </c>
      <c r="L1112" t="s">
        <v>224</v>
      </c>
      <c r="O1112">
        <v>-204801.98</v>
      </c>
      <c r="P1112" t="s">
        <v>178</v>
      </c>
      <c r="R1112" t="s">
        <v>1795</v>
      </c>
      <c r="W1112" s="2">
        <v>43861.699490590276</v>
      </c>
    </row>
    <row r="1113" spans="1:23" x14ac:dyDescent="0.25">
      <c r="A1113" t="s">
        <v>185</v>
      </c>
      <c r="B1113" t="s">
        <v>186</v>
      </c>
      <c r="C1113" t="s">
        <v>4</v>
      </c>
      <c r="D1113">
        <v>2018</v>
      </c>
      <c r="E1113">
        <v>12</v>
      </c>
      <c r="F1113" t="s">
        <v>215</v>
      </c>
      <c r="G1113" t="s">
        <v>223</v>
      </c>
      <c r="H1113" t="s">
        <v>248</v>
      </c>
      <c r="I1113" t="s">
        <v>222</v>
      </c>
      <c r="L1113" t="s">
        <v>224</v>
      </c>
      <c r="O1113">
        <v>-257874.75</v>
      </c>
      <c r="P1113" t="s">
        <v>178</v>
      </c>
      <c r="R1113" t="s">
        <v>1795</v>
      </c>
      <c r="W1113" s="2">
        <v>43861.699490590276</v>
      </c>
    </row>
    <row r="1114" spans="1:23" x14ac:dyDescent="0.25">
      <c r="A1114" t="s">
        <v>185</v>
      </c>
      <c r="B1114" t="s">
        <v>186</v>
      </c>
      <c r="C1114" t="s">
        <v>4</v>
      </c>
      <c r="D1114">
        <v>2018</v>
      </c>
      <c r="E1114">
        <v>12</v>
      </c>
      <c r="F1114" t="s">
        <v>215</v>
      </c>
      <c r="G1114" t="s">
        <v>252</v>
      </c>
      <c r="H1114" t="s">
        <v>259</v>
      </c>
      <c r="I1114" t="s">
        <v>222</v>
      </c>
      <c r="L1114" t="s">
        <v>224</v>
      </c>
      <c r="O1114">
        <v>41590.61</v>
      </c>
      <c r="P1114" t="s">
        <v>178</v>
      </c>
      <c r="R1114" t="s">
        <v>1795</v>
      </c>
      <c r="W1114" s="2">
        <v>43861.699490590276</v>
      </c>
    </row>
    <row r="1115" spans="1:23" x14ac:dyDescent="0.25">
      <c r="A1115" t="s">
        <v>185</v>
      </c>
      <c r="B1115" t="s">
        <v>186</v>
      </c>
      <c r="C1115" t="s">
        <v>4</v>
      </c>
      <c r="D1115">
        <v>2018</v>
      </c>
      <c r="E1115">
        <v>12</v>
      </c>
      <c r="F1115" t="s">
        <v>215</v>
      </c>
      <c r="G1115" t="s">
        <v>249</v>
      </c>
      <c r="H1115" t="s">
        <v>260</v>
      </c>
      <c r="I1115" t="s">
        <v>222</v>
      </c>
      <c r="L1115" t="s">
        <v>224</v>
      </c>
      <c r="O1115">
        <v>-216284.14</v>
      </c>
      <c r="P1115" t="s">
        <v>178</v>
      </c>
      <c r="R1115" t="s">
        <v>1795</v>
      </c>
      <c r="W1115" s="2">
        <v>43861.699490590276</v>
      </c>
    </row>
    <row r="1116" spans="1:23" x14ac:dyDescent="0.25">
      <c r="A1116" t="s">
        <v>185</v>
      </c>
      <c r="B1116" t="s">
        <v>186</v>
      </c>
      <c r="C1116" t="s">
        <v>4</v>
      </c>
      <c r="D1116">
        <v>2018</v>
      </c>
      <c r="E1116">
        <v>12</v>
      </c>
      <c r="F1116" t="s">
        <v>215</v>
      </c>
      <c r="G1116" t="s">
        <v>261</v>
      </c>
      <c r="H1116" t="s">
        <v>266</v>
      </c>
      <c r="I1116" t="s">
        <v>222</v>
      </c>
      <c r="L1116" t="s">
        <v>224</v>
      </c>
      <c r="O1116">
        <v>-216284.14</v>
      </c>
      <c r="P1116" t="s">
        <v>178</v>
      </c>
      <c r="R1116" t="s">
        <v>1795</v>
      </c>
      <c r="W1116" s="2">
        <v>43861.699490590276</v>
      </c>
    </row>
    <row r="1117" spans="1:23" x14ac:dyDescent="0.25">
      <c r="A1117" t="s">
        <v>185</v>
      </c>
      <c r="B1117" t="s">
        <v>186</v>
      </c>
      <c r="C1117" t="s">
        <v>4</v>
      </c>
      <c r="D1117">
        <v>2018</v>
      </c>
      <c r="E1117">
        <v>12</v>
      </c>
      <c r="F1117" t="s">
        <v>215</v>
      </c>
      <c r="G1117" t="s">
        <v>272</v>
      </c>
      <c r="H1117" t="s">
        <v>283</v>
      </c>
      <c r="I1117" t="s">
        <v>222</v>
      </c>
      <c r="L1117" t="s">
        <v>224</v>
      </c>
      <c r="O1117">
        <v>33345.11</v>
      </c>
      <c r="P1117" t="s">
        <v>178</v>
      </c>
      <c r="R1117" t="s">
        <v>1795</v>
      </c>
      <c r="W1117" s="2">
        <v>43861.699490590276</v>
      </c>
    </row>
    <row r="1118" spans="1:23" x14ac:dyDescent="0.25">
      <c r="A1118" t="s">
        <v>185</v>
      </c>
      <c r="B1118" t="s">
        <v>186</v>
      </c>
      <c r="C1118" t="s">
        <v>4</v>
      </c>
      <c r="D1118">
        <v>2018</v>
      </c>
      <c r="E1118">
        <v>12</v>
      </c>
      <c r="F1118" t="s">
        <v>215</v>
      </c>
      <c r="G1118" t="s">
        <v>267</v>
      </c>
      <c r="H1118" t="s">
        <v>312</v>
      </c>
      <c r="I1118" t="s">
        <v>222</v>
      </c>
      <c r="L1118" t="s">
        <v>224</v>
      </c>
      <c r="O1118">
        <v>-182939.03</v>
      </c>
      <c r="P1118" t="s">
        <v>178</v>
      </c>
      <c r="R1118" t="s">
        <v>1795</v>
      </c>
      <c r="W1118" s="2">
        <v>43861.699490590276</v>
      </c>
    </row>
    <row r="1119" spans="1:23" x14ac:dyDescent="0.25">
      <c r="A1119" t="s">
        <v>185</v>
      </c>
      <c r="B1119" t="s">
        <v>186</v>
      </c>
      <c r="C1119" t="s">
        <v>4</v>
      </c>
      <c r="D1119">
        <v>2018</v>
      </c>
      <c r="E1119">
        <v>12</v>
      </c>
      <c r="F1119" t="s">
        <v>215</v>
      </c>
      <c r="G1119" t="s">
        <v>313</v>
      </c>
      <c r="H1119" t="s">
        <v>348</v>
      </c>
      <c r="I1119" t="s">
        <v>222</v>
      </c>
      <c r="L1119" t="s">
        <v>224</v>
      </c>
      <c r="O1119">
        <v>-182939.03</v>
      </c>
      <c r="P1119" t="s">
        <v>178</v>
      </c>
      <c r="R1119" t="s">
        <v>1795</v>
      </c>
      <c r="W1119" s="2">
        <v>43861.699490590276</v>
      </c>
    </row>
    <row r="1120" spans="1:23" x14ac:dyDescent="0.25">
      <c r="A1120" t="s">
        <v>185</v>
      </c>
      <c r="B1120" t="s">
        <v>186</v>
      </c>
      <c r="C1120" t="s">
        <v>4</v>
      </c>
      <c r="D1120">
        <v>2018</v>
      </c>
      <c r="E1120">
        <v>12</v>
      </c>
      <c r="F1120" t="s">
        <v>215</v>
      </c>
      <c r="G1120" t="s">
        <v>349</v>
      </c>
      <c r="H1120" t="s">
        <v>356</v>
      </c>
      <c r="I1120" t="s">
        <v>222</v>
      </c>
      <c r="L1120" t="s">
        <v>224</v>
      </c>
      <c r="O1120">
        <v>-182939.03</v>
      </c>
      <c r="P1120" t="s">
        <v>178</v>
      </c>
      <c r="R1120" t="s">
        <v>1795</v>
      </c>
      <c r="W1120" s="2">
        <v>43861.699490590276</v>
      </c>
    </row>
    <row r="1121" spans="1:23" x14ac:dyDescent="0.25">
      <c r="A1121" t="s">
        <v>185</v>
      </c>
      <c r="B1121" t="s">
        <v>186</v>
      </c>
      <c r="C1121" t="s">
        <v>4</v>
      </c>
      <c r="D1121">
        <v>2018</v>
      </c>
      <c r="E1121">
        <v>12</v>
      </c>
      <c r="F1121" t="s">
        <v>215</v>
      </c>
      <c r="G1121" t="s">
        <v>377</v>
      </c>
      <c r="H1121" t="s">
        <v>390</v>
      </c>
      <c r="I1121" t="s">
        <v>222</v>
      </c>
      <c r="L1121" t="s">
        <v>224</v>
      </c>
      <c r="O1121">
        <v>73503.37</v>
      </c>
      <c r="P1121" t="s">
        <v>178</v>
      </c>
      <c r="R1121" t="s">
        <v>1795</v>
      </c>
      <c r="W1121" s="2">
        <v>43861.699490590276</v>
      </c>
    </row>
    <row r="1122" spans="1:23" x14ac:dyDescent="0.25">
      <c r="A1122" t="s">
        <v>185</v>
      </c>
      <c r="B1122" t="s">
        <v>186</v>
      </c>
      <c r="C1122" t="s">
        <v>4</v>
      </c>
      <c r="D1122">
        <v>2018</v>
      </c>
      <c r="E1122">
        <v>12</v>
      </c>
      <c r="F1122" t="s">
        <v>215</v>
      </c>
      <c r="G1122" t="s">
        <v>394</v>
      </c>
      <c r="H1122" t="s">
        <v>407</v>
      </c>
      <c r="I1122" t="s">
        <v>222</v>
      </c>
      <c r="L1122" t="s">
        <v>224</v>
      </c>
      <c r="O1122">
        <v>230873.87</v>
      </c>
      <c r="P1122" t="s">
        <v>178</v>
      </c>
      <c r="R1122" t="s">
        <v>1795</v>
      </c>
      <c r="W1122" s="2">
        <v>43861.699490590276</v>
      </c>
    </row>
    <row r="1123" spans="1:23" x14ac:dyDescent="0.25">
      <c r="A1123" t="s">
        <v>185</v>
      </c>
      <c r="B1123" t="s">
        <v>186</v>
      </c>
      <c r="C1123" t="s">
        <v>4</v>
      </c>
      <c r="D1123">
        <v>2018</v>
      </c>
      <c r="E1123">
        <v>12</v>
      </c>
      <c r="F1123" t="s">
        <v>215</v>
      </c>
      <c r="G1123" t="s">
        <v>391</v>
      </c>
      <c r="H1123" t="s">
        <v>408</v>
      </c>
      <c r="I1123" t="s">
        <v>222</v>
      </c>
      <c r="L1123" t="s">
        <v>224</v>
      </c>
      <c r="O1123">
        <v>304377.24</v>
      </c>
      <c r="P1123" t="s">
        <v>178</v>
      </c>
      <c r="R1123" t="s">
        <v>1795</v>
      </c>
      <c r="W1123" s="2">
        <v>43861.699490590276</v>
      </c>
    </row>
    <row r="1124" spans="1:23" x14ac:dyDescent="0.25">
      <c r="A1124" t="s">
        <v>185</v>
      </c>
      <c r="B1124" t="s">
        <v>186</v>
      </c>
      <c r="C1124" t="s">
        <v>4</v>
      </c>
      <c r="D1124">
        <v>2018</v>
      </c>
      <c r="E1124">
        <v>12</v>
      </c>
      <c r="F1124" t="s">
        <v>215</v>
      </c>
      <c r="G1124" t="s">
        <v>357</v>
      </c>
      <c r="H1124" t="s">
        <v>409</v>
      </c>
      <c r="I1124" t="s">
        <v>222</v>
      </c>
      <c r="L1124" t="s">
        <v>224</v>
      </c>
      <c r="O1124">
        <v>121438.21</v>
      </c>
      <c r="P1124" t="s">
        <v>178</v>
      </c>
      <c r="R1124" t="s">
        <v>1795</v>
      </c>
      <c r="W1124" s="2">
        <v>43861.699490590276</v>
      </c>
    </row>
    <row r="1125" spans="1:23" x14ac:dyDescent="0.25">
      <c r="A1125" t="s">
        <v>185</v>
      </c>
      <c r="B1125" t="s">
        <v>186</v>
      </c>
      <c r="C1125" t="s">
        <v>4</v>
      </c>
      <c r="D1125">
        <v>2018</v>
      </c>
      <c r="E1125">
        <v>12</v>
      </c>
      <c r="F1125" t="s">
        <v>215</v>
      </c>
      <c r="G1125" t="s">
        <v>410</v>
      </c>
      <c r="H1125" t="s">
        <v>427</v>
      </c>
      <c r="I1125" t="s">
        <v>222</v>
      </c>
      <c r="L1125" t="s">
        <v>224</v>
      </c>
      <c r="O1125">
        <v>121438.21</v>
      </c>
      <c r="P1125" t="s">
        <v>178</v>
      </c>
      <c r="R1125" t="s">
        <v>1795</v>
      </c>
      <c r="W1125" s="2">
        <v>43861.699490590276</v>
      </c>
    </row>
    <row r="1126" spans="1:23" x14ac:dyDescent="0.25">
      <c r="A1126" t="s">
        <v>185</v>
      </c>
      <c r="B1126" t="s">
        <v>186</v>
      </c>
      <c r="C1126" t="s">
        <v>4</v>
      </c>
      <c r="D1126">
        <v>2018</v>
      </c>
      <c r="E1126">
        <v>12</v>
      </c>
      <c r="F1126" t="s">
        <v>215</v>
      </c>
      <c r="G1126" t="s">
        <v>431</v>
      </c>
      <c r="H1126" t="s">
        <v>436</v>
      </c>
      <c r="I1126" t="s">
        <v>222</v>
      </c>
      <c r="L1126" t="s">
        <v>224</v>
      </c>
      <c r="O1126">
        <v>41987.4</v>
      </c>
      <c r="P1126" t="s">
        <v>178</v>
      </c>
      <c r="R1126" t="s">
        <v>1795</v>
      </c>
      <c r="W1126" s="2">
        <v>43861.699490590276</v>
      </c>
    </row>
    <row r="1127" spans="1:23" x14ac:dyDescent="0.25">
      <c r="A1127" t="s">
        <v>185</v>
      </c>
      <c r="B1127" t="s">
        <v>186</v>
      </c>
      <c r="C1127" t="s">
        <v>4</v>
      </c>
      <c r="D1127">
        <v>2018</v>
      </c>
      <c r="E1127">
        <v>12</v>
      </c>
      <c r="F1127" t="s">
        <v>215</v>
      </c>
      <c r="G1127" t="s">
        <v>428</v>
      </c>
      <c r="H1127" t="s">
        <v>437</v>
      </c>
      <c r="I1127" t="s">
        <v>222</v>
      </c>
      <c r="L1127" t="s">
        <v>224</v>
      </c>
      <c r="O1127">
        <v>163425.60999999999</v>
      </c>
      <c r="P1127" t="s">
        <v>178</v>
      </c>
      <c r="R1127" t="s">
        <v>1795</v>
      </c>
      <c r="W1127" s="2">
        <v>43861.699490590276</v>
      </c>
    </row>
    <row r="1128" spans="1:23" x14ac:dyDescent="0.25">
      <c r="A1128" t="s">
        <v>185</v>
      </c>
      <c r="B1128" t="s">
        <v>186</v>
      </c>
      <c r="C1128" t="s">
        <v>4</v>
      </c>
      <c r="D1128">
        <v>2018</v>
      </c>
      <c r="E1128">
        <v>12</v>
      </c>
      <c r="F1128" t="s">
        <v>215</v>
      </c>
      <c r="G1128" t="s">
        <v>438</v>
      </c>
      <c r="H1128" t="s">
        <v>463</v>
      </c>
      <c r="I1128" t="s">
        <v>222</v>
      </c>
      <c r="L1128" t="s">
        <v>224</v>
      </c>
      <c r="O1128">
        <v>163425.60999999999</v>
      </c>
      <c r="P1128" t="s">
        <v>178</v>
      </c>
      <c r="R1128" t="s">
        <v>1795</v>
      </c>
      <c r="W1128" s="2">
        <v>43861.699490590276</v>
      </c>
    </row>
    <row r="1129" spans="1:23" x14ac:dyDescent="0.25">
      <c r="A1129" t="s">
        <v>185</v>
      </c>
      <c r="B1129" t="s">
        <v>186</v>
      </c>
      <c r="C1129" t="s">
        <v>4</v>
      </c>
      <c r="D1129">
        <v>2018</v>
      </c>
      <c r="E1129">
        <v>12</v>
      </c>
      <c r="F1129" t="s">
        <v>215</v>
      </c>
      <c r="G1129" t="s">
        <v>677</v>
      </c>
      <c r="H1129" t="s">
        <v>684</v>
      </c>
      <c r="I1129" t="s">
        <v>481</v>
      </c>
      <c r="L1129" t="s">
        <v>224</v>
      </c>
      <c r="O1129">
        <v>1470000</v>
      </c>
      <c r="P1129" t="s">
        <v>178</v>
      </c>
      <c r="R1129" t="s">
        <v>1795</v>
      </c>
      <c r="W1129" s="2">
        <v>43861.699490590276</v>
      </c>
    </row>
    <row r="1130" spans="1:23" x14ac:dyDescent="0.25">
      <c r="A1130" t="s">
        <v>185</v>
      </c>
      <c r="B1130" t="s">
        <v>186</v>
      </c>
      <c r="C1130" t="s">
        <v>4</v>
      </c>
      <c r="D1130">
        <v>2018</v>
      </c>
      <c r="E1130">
        <v>12</v>
      </c>
      <c r="F1130" t="s">
        <v>215</v>
      </c>
      <c r="G1130" t="s">
        <v>685</v>
      </c>
      <c r="H1130" t="s">
        <v>329</v>
      </c>
      <c r="I1130" t="s">
        <v>481</v>
      </c>
      <c r="L1130" t="s">
        <v>224</v>
      </c>
      <c r="O1130">
        <v>1470000</v>
      </c>
      <c r="P1130" t="s">
        <v>178</v>
      </c>
      <c r="R1130" t="s">
        <v>1795</v>
      </c>
      <c r="W1130" s="2">
        <v>43861.699490590276</v>
      </c>
    </row>
    <row r="1131" spans="1:23" x14ac:dyDescent="0.25">
      <c r="A1131" t="s">
        <v>185</v>
      </c>
      <c r="B1131" t="s">
        <v>186</v>
      </c>
      <c r="C1131" t="s">
        <v>4</v>
      </c>
      <c r="D1131">
        <v>2018</v>
      </c>
      <c r="E1131">
        <v>12</v>
      </c>
      <c r="F1131" t="s">
        <v>215</v>
      </c>
      <c r="G1131" t="s">
        <v>675</v>
      </c>
      <c r="H1131" t="s">
        <v>809</v>
      </c>
      <c r="I1131" t="s">
        <v>481</v>
      </c>
      <c r="L1131" t="s">
        <v>224</v>
      </c>
      <c r="O1131">
        <v>1470000</v>
      </c>
      <c r="P1131" t="s">
        <v>178</v>
      </c>
      <c r="R1131" t="s">
        <v>1795</v>
      </c>
      <c r="W1131" s="2">
        <v>43861.699490590276</v>
      </c>
    </row>
    <row r="1132" spans="1:23" x14ac:dyDescent="0.25">
      <c r="A1132" t="s">
        <v>185</v>
      </c>
      <c r="B1132" t="s">
        <v>186</v>
      </c>
      <c r="C1132" t="s">
        <v>4</v>
      </c>
      <c r="D1132">
        <v>2018</v>
      </c>
      <c r="E1132">
        <v>12</v>
      </c>
      <c r="F1132" t="s">
        <v>215</v>
      </c>
      <c r="G1132" t="s">
        <v>992</v>
      </c>
      <c r="H1132" t="s">
        <v>1001</v>
      </c>
      <c r="I1132" t="s">
        <v>481</v>
      </c>
      <c r="L1132" t="s">
        <v>224</v>
      </c>
      <c r="O1132">
        <v>14703881.779999999</v>
      </c>
      <c r="P1132" t="s">
        <v>178</v>
      </c>
      <c r="R1132" t="s">
        <v>1795</v>
      </c>
      <c r="W1132" s="2">
        <v>43861.699490590276</v>
      </c>
    </row>
    <row r="1133" spans="1:23" x14ac:dyDescent="0.25">
      <c r="A1133" t="s">
        <v>185</v>
      </c>
      <c r="B1133" t="s">
        <v>186</v>
      </c>
      <c r="C1133" t="s">
        <v>4</v>
      </c>
      <c r="D1133">
        <v>2018</v>
      </c>
      <c r="E1133">
        <v>12</v>
      </c>
      <c r="F1133" t="s">
        <v>215</v>
      </c>
      <c r="G1133" t="s">
        <v>1002</v>
      </c>
      <c r="H1133" t="s">
        <v>1018</v>
      </c>
      <c r="I1133" t="s">
        <v>481</v>
      </c>
      <c r="L1133" t="s">
        <v>224</v>
      </c>
      <c r="O1133">
        <v>14703881.779999999</v>
      </c>
      <c r="P1133" t="s">
        <v>178</v>
      </c>
      <c r="R1133" t="s">
        <v>1795</v>
      </c>
      <c r="W1133" s="2">
        <v>43861.699490590276</v>
      </c>
    </row>
    <row r="1134" spans="1:23" x14ac:dyDescent="0.25">
      <c r="A1134" t="s">
        <v>185</v>
      </c>
      <c r="B1134" t="s">
        <v>186</v>
      </c>
      <c r="C1134" t="s">
        <v>4</v>
      </c>
      <c r="D1134">
        <v>2018</v>
      </c>
      <c r="E1134">
        <v>12</v>
      </c>
      <c r="F1134" t="s">
        <v>215</v>
      </c>
      <c r="G1134" t="s">
        <v>1019</v>
      </c>
      <c r="H1134" t="s">
        <v>1049</v>
      </c>
      <c r="I1134" t="s">
        <v>481</v>
      </c>
      <c r="L1134" t="s">
        <v>224</v>
      </c>
      <c r="O1134">
        <v>14703881.779999999</v>
      </c>
      <c r="P1134" t="s">
        <v>178</v>
      </c>
      <c r="R1134" t="s">
        <v>1795</v>
      </c>
      <c r="W1134" s="2">
        <v>43861.699490590276</v>
      </c>
    </row>
    <row r="1135" spans="1:23" x14ac:dyDescent="0.25">
      <c r="A1135" t="s">
        <v>185</v>
      </c>
      <c r="B1135" t="s">
        <v>186</v>
      </c>
      <c r="C1135" t="s">
        <v>4</v>
      </c>
      <c r="D1135">
        <v>2018</v>
      </c>
      <c r="E1135">
        <v>12</v>
      </c>
      <c r="F1135" t="s">
        <v>215</v>
      </c>
      <c r="G1135" t="s">
        <v>642</v>
      </c>
      <c r="H1135" t="s">
        <v>1317</v>
      </c>
      <c r="I1135" t="s">
        <v>481</v>
      </c>
      <c r="L1135" t="s">
        <v>224</v>
      </c>
      <c r="O1135">
        <v>16173881.779999999</v>
      </c>
      <c r="P1135" t="s">
        <v>178</v>
      </c>
      <c r="R1135" t="s">
        <v>1795</v>
      </c>
      <c r="W1135" s="2">
        <v>43861.699490590276</v>
      </c>
    </row>
    <row r="1136" spans="1:23" x14ac:dyDescent="0.25">
      <c r="A1136" t="s">
        <v>185</v>
      </c>
      <c r="B1136" t="s">
        <v>186</v>
      </c>
      <c r="C1136" t="s">
        <v>4</v>
      </c>
      <c r="D1136">
        <v>2018</v>
      </c>
      <c r="E1136">
        <v>12</v>
      </c>
      <c r="F1136" t="s">
        <v>215</v>
      </c>
      <c r="G1136" t="s">
        <v>1321</v>
      </c>
      <c r="H1136" t="s">
        <v>1328</v>
      </c>
      <c r="I1136" t="s">
        <v>481</v>
      </c>
      <c r="L1136" t="s">
        <v>224</v>
      </c>
      <c r="O1136">
        <v>4000</v>
      </c>
      <c r="P1136" t="s">
        <v>178</v>
      </c>
      <c r="R1136" t="s">
        <v>1795</v>
      </c>
      <c r="W1136" s="2">
        <v>43861.699490590276</v>
      </c>
    </row>
    <row r="1137" spans="1:23" x14ac:dyDescent="0.25">
      <c r="A1137" t="s">
        <v>185</v>
      </c>
      <c r="B1137" t="s">
        <v>186</v>
      </c>
      <c r="C1137" t="s">
        <v>4</v>
      </c>
      <c r="D1137">
        <v>2018</v>
      </c>
      <c r="E1137">
        <v>12</v>
      </c>
      <c r="F1137" t="s">
        <v>215</v>
      </c>
      <c r="G1137" t="s">
        <v>1337</v>
      </c>
      <c r="H1137" t="s">
        <v>1348</v>
      </c>
      <c r="I1137" t="s">
        <v>481</v>
      </c>
      <c r="L1137" t="s">
        <v>224</v>
      </c>
      <c r="O1137">
        <v>30000</v>
      </c>
      <c r="P1137" t="s">
        <v>178</v>
      </c>
      <c r="R1137" t="s">
        <v>1795</v>
      </c>
      <c r="W1137" s="2">
        <v>43861.699490590276</v>
      </c>
    </row>
    <row r="1138" spans="1:23" x14ac:dyDescent="0.25">
      <c r="A1138" t="s">
        <v>185</v>
      </c>
      <c r="B1138" t="s">
        <v>186</v>
      </c>
      <c r="C1138" t="s">
        <v>4</v>
      </c>
      <c r="D1138">
        <v>2018</v>
      </c>
      <c r="E1138">
        <v>12</v>
      </c>
      <c r="F1138" t="s">
        <v>215</v>
      </c>
      <c r="G1138" t="s">
        <v>1354</v>
      </c>
      <c r="H1138" t="s">
        <v>1357</v>
      </c>
      <c r="I1138" t="s">
        <v>481</v>
      </c>
      <c r="L1138" t="s">
        <v>224</v>
      </c>
      <c r="O1138">
        <v>2510722.4300000002</v>
      </c>
      <c r="P1138" t="s">
        <v>178</v>
      </c>
      <c r="R1138" t="s">
        <v>1795</v>
      </c>
      <c r="W1138" s="2">
        <v>43861.699490590276</v>
      </c>
    </row>
    <row r="1139" spans="1:23" x14ac:dyDescent="0.25">
      <c r="A1139" t="s">
        <v>185</v>
      </c>
      <c r="B1139" t="s">
        <v>186</v>
      </c>
      <c r="C1139" t="s">
        <v>4</v>
      </c>
      <c r="D1139">
        <v>2018</v>
      </c>
      <c r="E1139">
        <v>12</v>
      </c>
      <c r="F1139" t="s">
        <v>215</v>
      </c>
      <c r="G1139" t="s">
        <v>1329</v>
      </c>
      <c r="H1139" t="s">
        <v>1364</v>
      </c>
      <c r="I1139" t="s">
        <v>481</v>
      </c>
      <c r="L1139" t="s">
        <v>224</v>
      </c>
      <c r="O1139">
        <v>2544722.4300000002</v>
      </c>
      <c r="P1139" t="s">
        <v>178</v>
      </c>
      <c r="R1139" t="s">
        <v>1795</v>
      </c>
      <c r="W1139" s="2">
        <v>43861.699490590276</v>
      </c>
    </row>
    <row r="1140" spans="1:23" x14ac:dyDescent="0.25">
      <c r="A1140" t="s">
        <v>185</v>
      </c>
      <c r="B1140" t="s">
        <v>186</v>
      </c>
      <c r="C1140" t="s">
        <v>4</v>
      </c>
      <c r="D1140">
        <v>2018</v>
      </c>
      <c r="E1140">
        <v>12</v>
      </c>
      <c r="F1140" t="s">
        <v>215</v>
      </c>
      <c r="G1140" t="s">
        <v>1318</v>
      </c>
      <c r="H1140" t="s">
        <v>1365</v>
      </c>
      <c r="I1140" t="s">
        <v>481</v>
      </c>
      <c r="L1140" t="s">
        <v>224</v>
      </c>
      <c r="O1140">
        <v>18718604.210000001</v>
      </c>
      <c r="P1140" t="s">
        <v>178</v>
      </c>
      <c r="R1140" t="s">
        <v>1795</v>
      </c>
      <c r="W1140" s="2">
        <v>43861.699490590276</v>
      </c>
    </row>
    <row r="1141" spans="1:23" x14ac:dyDescent="0.25">
      <c r="A1141" t="s">
        <v>185</v>
      </c>
      <c r="B1141" t="s">
        <v>186</v>
      </c>
      <c r="C1141" t="s">
        <v>4</v>
      </c>
      <c r="D1141">
        <v>2018</v>
      </c>
      <c r="E1141">
        <v>12</v>
      </c>
      <c r="F1141" t="s">
        <v>215</v>
      </c>
      <c r="G1141" t="s">
        <v>1369</v>
      </c>
      <c r="H1141" t="s">
        <v>1375</v>
      </c>
      <c r="I1141" t="s">
        <v>481</v>
      </c>
      <c r="L1141" t="s">
        <v>224</v>
      </c>
      <c r="O1141">
        <v>-500000</v>
      </c>
      <c r="P1141" t="s">
        <v>178</v>
      </c>
      <c r="R1141" t="s">
        <v>1795</v>
      </c>
      <c r="W1141" s="2">
        <v>43861.699490590276</v>
      </c>
    </row>
    <row r="1142" spans="1:23" x14ac:dyDescent="0.25">
      <c r="A1142" t="s">
        <v>185</v>
      </c>
      <c r="B1142" t="s">
        <v>186</v>
      </c>
      <c r="C1142" t="s">
        <v>4</v>
      </c>
      <c r="D1142">
        <v>2018</v>
      </c>
      <c r="E1142">
        <v>12</v>
      </c>
      <c r="F1142" t="s">
        <v>215</v>
      </c>
      <c r="G1142" t="s">
        <v>1432</v>
      </c>
      <c r="H1142" t="s">
        <v>1441</v>
      </c>
      <c r="I1142" t="s">
        <v>481</v>
      </c>
      <c r="L1142" t="s">
        <v>224</v>
      </c>
      <c r="O1142">
        <v>-629553.75</v>
      </c>
      <c r="P1142" t="s">
        <v>178</v>
      </c>
      <c r="R1142" t="s">
        <v>1795</v>
      </c>
      <c r="W1142" s="2">
        <v>43861.699490590276</v>
      </c>
    </row>
    <row r="1143" spans="1:23" x14ac:dyDescent="0.25">
      <c r="A1143" t="s">
        <v>185</v>
      </c>
      <c r="B1143" t="s">
        <v>186</v>
      </c>
      <c r="C1143" t="s">
        <v>4</v>
      </c>
      <c r="D1143">
        <v>2018</v>
      </c>
      <c r="E1143">
        <v>12</v>
      </c>
      <c r="F1143" t="s">
        <v>215</v>
      </c>
      <c r="G1143" t="s">
        <v>1407</v>
      </c>
      <c r="H1143" t="s">
        <v>1442</v>
      </c>
      <c r="I1143" t="s">
        <v>481</v>
      </c>
      <c r="L1143" t="s">
        <v>224</v>
      </c>
      <c r="O1143">
        <v>-629553.75</v>
      </c>
      <c r="P1143" t="s">
        <v>178</v>
      </c>
      <c r="R1143" t="s">
        <v>1795</v>
      </c>
      <c r="W1143" s="2">
        <v>43861.699490590276</v>
      </c>
    </row>
    <row r="1144" spans="1:23" x14ac:dyDescent="0.25">
      <c r="A1144" t="s">
        <v>185</v>
      </c>
      <c r="B1144" t="s">
        <v>186</v>
      </c>
      <c r="C1144" t="s">
        <v>4</v>
      </c>
      <c r="D1144">
        <v>2018</v>
      </c>
      <c r="E1144">
        <v>12</v>
      </c>
      <c r="F1144" t="s">
        <v>215</v>
      </c>
      <c r="G1144" t="s">
        <v>1445</v>
      </c>
      <c r="H1144" t="s">
        <v>466</v>
      </c>
      <c r="I1144" t="s">
        <v>481</v>
      </c>
      <c r="L1144" t="s">
        <v>224</v>
      </c>
      <c r="O1144">
        <v>3263637</v>
      </c>
      <c r="P1144" t="s">
        <v>178</v>
      </c>
      <c r="R1144" t="s">
        <v>1795</v>
      </c>
      <c r="W1144" s="2">
        <v>43861.699490590276</v>
      </c>
    </row>
    <row r="1145" spans="1:23" x14ac:dyDescent="0.25">
      <c r="A1145" t="s">
        <v>185</v>
      </c>
      <c r="B1145" t="s">
        <v>186</v>
      </c>
      <c r="C1145" t="s">
        <v>4</v>
      </c>
      <c r="D1145">
        <v>2018</v>
      </c>
      <c r="E1145">
        <v>12</v>
      </c>
      <c r="F1145" t="s">
        <v>215</v>
      </c>
      <c r="G1145" t="s">
        <v>1376</v>
      </c>
      <c r="H1145" t="s">
        <v>1457</v>
      </c>
      <c r="I1145" t="s">
        <v>481</v>
      </c>
      <c r="L1145" t="s">
        <v>224</v>
      </c>
      <c r="O1145">
        <v>2134083.25</v>
      </c>
      <c r="P1145" t="s">
        <v>178</v>
      </c>
      <c r="R1145" t="s">
        <v>1795</v>
      </c>
      <c r="W1145" s="2">
        <v>43861.699490590276</v>
      </c>
    </row>
    <row r="1146" spans="1:23" x14ac:dyDescent="0.25">
      <c r="A1146" t="s">
        <v>185</v>
      </c>
      <c r="B1146" t="s">
        <v>186</v>
      </c>
      <c r="C1146" t="s">
        <v>4</v>
      </c>
      <c r="D1146">
        <v>2018</v>
      </c>
      <c r="E1146">
        <v>12</v>
      </c>
      <c r="F1146" t="s">
        <v>215</v>
      </c>
      <c r="G1146" t="s">
        <v>1458</v>
      </c>
      <c r="H1146" t="s">
        <v>1479</v>
      </c>
      <c r="I1146" t="s">
        <v>481</v>
      </c>
      <c r="L1146" t="s">
        <v>224</v>
      </c>
      <c r="O1146">
        <v>2134083.25</v>
      </c>
      <c r="P1146" t="s">
        <v>178</v>
      </c>
      <c r="R1146" t="s">
        <v>1795</v>
      </c>
      <c r="W1146" s="2">
        <v>43861.699490590276</v>
      </c>
    </row>
    <row r="1147" spans="1:23" x14ac:dyDescent="0.25">
      <c r="A1147" t="s">
        <v>185</v>
      </c>
      <c r="B1147" t="s">
        <v>186</v>
      </c>
      <c r="C1147" t="s">
        <v>4</v>
      </c>
      <c r="D1147">
        <v>2018</v>
      </c>
      <c r="E1147">
        <v>12</v>
      </c>
      <c r="F1147" t="s">
        <v>215</v>
      </c>
      <c r="G1147" t="s">
        <v>1526</v>
      </c>
      <c r="H1147" t="s">
        <v>1533</v>
      </c>
      <c r="I1147" t="s">
        <v>481</v>
      </c>
      <c r="L1147" t="s">
        <v>224</v>
      </c>
      <c r="O1147">
        <v>-329967.75</v>
      </c>
      <c r="P1147" t="s">
        <v>178</v>
      </c>
      <c r="R1147" t="s">
        <v>1795</v>
      </c>
      <c r="W1147" s="2">
        <v>43861.699490590276</v>
      </c>
    </row>
    <row r="1148" spans="1:23" x14ac:dyDescent="0.25">
      <c r="A1148" t="s">
        <v>185</v>
      </c>
      <c r="B1148" t="s">
        <v>186</v>
      </c>
      <c r="C1148" t="s">
        <v>4</v>
      </c>
      <c r="D1148">
        <v>2018</v>
      </c>
      <c r="E1148">
        <v>12</v>
      </c>
      <c r="F1148" t="s">
        <v>215</v>
      </c>
      <c r="G1148" t="s">
        <v>1536</v>
      </c>
      <c r="H1148" t="s">
        <v>1544</v>
      </c>
      <c r="I1148" t="s">
        <v>481</v>
      </c>
      <c r="L1148" t="s">
        <v>224</v>
      </c>
      <c r="O1148">
        <v>-66959.55</v>
      </c>
      <c r="P1148" t="s">
        <v>178</v>
      </c>
      <c r="R1148" t="s">
        <v>1795</v>
      </c>
      <c r="W1148" s="2">
        <v>43861.699490590276</v>
      </c>
    </row>
    <row r="1149" spans="1:23" x14ac:dyDescent="0.25">
      <c r="A1149" t="s">
        <v>185</v>
      </c>
      <c r="B1149" t="s">
        <v>186</v>
      </c>
      <c r="C1149" t="s">
        <v>4</v>
      </c>
      <c r="D1149">
        <v>2018</v>
      </c>
      <c r="E1149">
        <v>12</v>
      </c>
      <c r="F1149" t="s">
        <v>215</v>
      </c>
      <c r="G1149" t="s">
        <v>1545</v>
      </c>
      <c r="H1149" t="s">
        <v>1552</v>
      </c>
      <c r="I1149" t="s">
        <v>481</v>
      </c>
      <c r="L1149" t="s">
        <v>224</v>
      </c>
      <c r="O1149">
        <v>-162553.31</v>
      </c>
      <c r="P1149" t="s">
        <v>178</v>
      </c>
      <c r="R1149" t="s">
        <v>1795</v>
      </c>
      <c r="W1149" s="2">
        <v>43861.699490590276</v>
      </c>
    </row>
    <row r="1150" spans="1:23" x14ac:dyDescent="0.25">
      <c r="A1150" t="s">
        <v>185</v>
      </c>
      <c r="B1150" t="s">
        <v>186</v>
      </c>
      <c r="C1150" t="s">
        <v>4</v>
      </c>
      <c r="D1150">
        <v>2018</v>
      </c>
      <c r="E1150">
        <v>12</v>
      </c>
      <c r="F1150" t="s">
        <v>215</v>
      </c>
      <c r="G1150" t="s">
        <v>1523</v>
      </c>
      <c r="H1150" t="s">
        <v>1553</v>
      </c>
      <c r="I1150" t="s">
        <v>481</v>
      </c>
      <c r="L1150" t="s">
        <v>224</v>
      </c>
      <c r="O1150">
        <v>-492521.06</v>
      </c>
      <c r="P1150" t="s">
        <v>178</v>
      </c>
      <c r="R1150" t="s">
        <v>1795</v>
      </c>
      <c r="W1150" s="2">
        <v>43861.699490590276</v>
      </c>
    </row>
    <row r="1151" spans="1:23" x14ac:dyDescent="0.25">
      <c r="A1151" t="s">
        <v>185</v>
      </c>
      <c r="B1151" t="s">
        <v>186</v>
      </c>
      <c r="C1151" t="s">
        <v>4</v>
      </c>
      <c r="D1151">
        <v>2018</v>
      </c>
      <c r="E1151">
        <v>12</v>
      </c>
      <c r="F1151" t="s">
        <v>215</v>
      </c>
      <c r="G1151" t="s">
        <v>1578</v>
      </c>
      <c r="H1151" t="s">
        <v>1583</v>
      </c>
      <c r="I1151" t="s">
        <v>481</v>
      </c>
      <c r="L1151" t="s">
        <v>224</v>
      </c>
      <c r="O1151">
        <v>-17392660.289999999</v>
      </c>
      <c r="P1151" t="s">
        <v>178</v>
      </c>
      <c r="R1151" t="s">
        <v>1795</v>
      </c>
      <c r="W1151" s="2">
        <v>43861.699490590276</v>
      </c>
    </row>
    <row r="1152" spans="1:23" x14ac:dyDescent="0.25">
      <c r="A1152" t="s">
        <v>185</v>
      </c>
      <c r="B1152" t="s">
        <v>186</v>
      </c>
      <c r="C1152" t="s">
        <v>4</v>
      </c>
      <c r="D1152">
        <v>2018</v>
      </c>
      <c r="E1152">
        <v>12</v>
      </c>
      <c r="F1152" t="s">
        <v>215</v>
      </c>
      <c r="G1152" t="s">
        <v>1559</v>
      </c>
      <c r="H1152" t="s">
        <v>1592</v>
      </c>
      <c r="I1152" t="s">
        <v>481</v>
      </c>
      <c r="L1152" t="s">
        <v>224</v>
      </c>
      <c r="O1152">
        <v>-20523592.010000002</v>
      </c>
      <c r="P1152" t="s">
        <v>178</v>
      </c>
      <c r="R1152" t="s">
        <v>1795</v>
      </c>
      <c r="W1152" s="2">
        <v>43861.699490590276</v>
      </c>
    </row>
    <row r="1153" spans="1:23" x14ac:dyDescent="0.25">
      <c r="A1153" t="s">
        <v>185</v>
      </c>
      <c r="B1153" t="s">
        <v>186</v>
      </c>
      <c r="C1153" t="s">
        <v>4</v>
      </c>
      <c r="D1153">
        <v>2018</v>
      </c>
      <c r="E1153">
        <v>12</v>
      </c>
      <c r="F1153" t="s">
        <v>215</v>
      </c>
      <c r="G1153" t="s">
        <v>1554</v>
      </c>
      <c r="H1153" t="s">
        <v>1593</v>
      </c>
      <c r="I1153" t="s">
        <v>481</v>
      </c>
      <c r="L1153" t="s">
        <v>224</v>
      </c>
      <c r="O1153">
        <v>-21016113.07</v>
      </c>
      <c r="P1153" t="s">
        <v>178</v>
      </c>
      <c r="R1153" t="s">
        <v>1795</v>
      </c>
      <c r="W1153" s="2">
        <v>43861.699490590276</v>
      </c>
    </row>
    <row r="1154" spans="1:23" x14ac:dyDescent="0.25">
      <c r="A1154" t="s">
        <v>185</v>
      </c>
      <c r="B1154" t="s">
        <v>186</v>
      </c>
      <c r="C1154" t="s">
        <v>4</v>
      </c>
      <c r="D1154">
        <v>2018</v>
      </c>
      <c r="E1154">
        <v>12</v>
      </c>
      <c r="F1154" t="s">
        <v>215</v>
      </c>
      <c r="G1154" t="s">
        <v>1480</v>
      </c>
      <c r="H1154" t="s">
        <v>1594</v>
      </c>
      <c r="I1154" t="s">
        <v>481</v>
      </c>
      <c r="L1154" t="s">
        <v>224</v>
      </c>
      <c r="O1154">
        <v>-18882029.82</v>
      </c>
      <c r="P1154" t="s">
        <v>178</v>
      </c>
      <c r="R1154" t="s">
        <v>1795</v>
      </c>
      <c r="W1154" s="2">
        <v>43861.699490590276</v>
      </c>
    </row>
    <row r="1155" spans="1:23" x14ac:dyDescent="0.25">
      <c r="A1155" t="s">
        <v>172</v>
      </c>
      <c r="B1155" t="s">
        <v>173</v>
      </c>
      <c r="C1155" t="s">
        <v>4</v>
      </c>
      <c r="D1155">
        <v>2018</v>
      </c>
      <c r="E1155">
        <v>12</v>
      </c>
      <c r="F1155" t="s">
        <v>215</v>
      </c>
      <c r="G1155" t="s">
        <v>676</v>
      </c>
      <c r="H1155" t="s">
        <v>480</v>
      </c>
      <c r="I1155" t="s">
        <v>481</v>
      </c>
      <c r="J1155" t="s">
        <v>1884</v>
      </c>
      <c r="K1155" t="s">
        <v>1885</v>
      </c>
      <c r="L1155" t="s">
        <v>224</v>
      </c>
      <c r="O1155">
        <v>94692.97</v>
      </c>
      <c r="P1155" t="s">
        <v>174</v>
      </c>
      <c r="R1155" t="s">
        <v>1795</v>
      </c>
      <c r="W1155" s="2">
        <v>43861.699463310186</v>
      </c>
    </row>
    <row r="1156" spans="1:23" x14ac:dyDescent="0.25">
      <c r="A1156" t="s">
        <v>172</v>
      </c>
      <c r="B1156" t="s">
        <v>173</v>
      </c>
      <c r="C1156" t="s">
        <v>4</v>
      </c>
      <c r="D1156">
        <v>2018</v>
      </c>
      <c r="E1156">
        <v>12</v>
      </c>
      <c r="F1156" t="s">
        <v>215</v>
      </c>
      <c r="G1156" t="s">
        <v>676</v>
      </c>
      <c r="H1156" t="s">
        <v>480</v>
      </c>
      <c r="I1156" t="s">
        <v>481</v>
      </c>
      <c r="J1156" t="s">
        <v>1886</v>
      </c>
      <c r="K1156" t="s">
        <v>1887</v>
      </c>
      <c r="L1156" t="s">
        <v>224</v>
      </c>
      <c r="O1156">
        <v>2026564.39</v>
      </c>
      <c r="P1156" t="s">
        <v>174</v>
      </c>
      <c r="R1156" t="s">
        <v>1795</v>
      </c>
      <c r="W1156" s="2">
        <v>43861.699463310186</v>
      </c>
    </row>
    <row r="1157" spans="1:23" x14ac:dyDescent="0.25">
      <c r="A1157" t="s">
        <v>172</v>
      </c>
      <c r="B1157" t="s">
        <v>173</v>
      </c>
      <c r="C1157" t="s">
        <v>4</v>
      </c>
      <c r="D1157">
        <v>2018</v>
      </c>
      <c r="E1157">
        <v>12</v>
      </c>
      <c r="F1157" t="s">
        <v>215</v>
      </c>
      <c r="G1157" t="s">
        <v>1331</v>
      </c>
      <c r="H1157" t="s">
        <v>1332</v>
      </c>
      <c r="I1157" t="s">
        <v>481</v>
      </c>
      <c r="J1157" t="s">
        <v>1888</v>
      </c>
      <c r="K1157" t="s">
        <v>1889</v>
      </c>
      <c r="L1157" t="s">
        <v>224</v>
      </c>
      <c r="O1157">
        <v>368139.93</v>
      </c>
      <c r="P1157" t="s">
        <v>174</v>
      </c>
      <c r="R1157" t="s">
        <v>1795</v>
      </c>
      <c r="W1157" s="2">
        <v>43861.699463310186</v>
      </c>
    </row>
    <row r="1158" spans="1:23" x14ac:dyDescent="0.25">
      <c r="A1158" t="s">
        <v>172</v>
      </c>
      <c r="B1158" t="s">
        <v>173</v>
      </c>
      <c r="C1158" t="s">
        <v>4</v>
      </c>
      <c r="D1158">
        <v>2018</v>
      </c>
      <c r="E1158">
        <v>12</v>
      </c>
      <c r="F1158" t="s">
        <v>215</v>
      </c>
      <c r="G1158" t="s">
        <v>1345</v>
      </c>
      <c r="H1158" t="s">
        <v>1048</v>
      </c>
      <c r="I1158" t="s">
        <v>481</v>
      </c>
      <c r="J1158" t="s">
        <v>1616</v>
      </c>
      <c r="K1158" t="s">
        <v>1890</v>
      </c>
      <c r="L1158" t="s">
        <v>224</v>
      </c>
      <c r="O1158">
        <v>962.47</v>
      </c>
      <c r="P1158" t="s">
        <v>174</v>
      </c>
      <c r="R1158" t="s">
        <v>1795</v>
      </c>
      <c r="W1158" s="2">
        <v>43861.699463310186</v>
      </c>
    </row>
    <row r="1159" spans="1:23" x14ac:dyDescent="0.25">
      <c r="A1159" t="s">
        <v>172</v>
      </c>
      <c r="B1159" t="s">
        <v>173</v>
      </c>
      <c r="C1159" t="s">
        <v>4</v>
      </c>
      <c r="D1159">
        <v>2018</v>
      </c>
      <c r="E1159">
        <v>12</v>
      </c>
      <c r="F1159" t="s">
        <v>215</v>
      </c>
      <c r="G1159" t="s">
        <v>1345</v>
      </c>
      <c r="H1159" t="s">
        <v>1048</v>
      </c>
      <c r="I1159" t="s">
        <v>481</v>
      </c>
      <c r="J1159" t="s">
        <v>1891</v>
      </c>
      <c r="K1159" t="s">
        <v>1892</v>
      </c>
      <c r="L1159" t="s">
        <v>224</v>
      </c>
      <c r="O1159">
        <v>3466.18</v>
      </c>
      <c r="P1159" t="s">
        <v>174</v>
      </c>
      <c r="R1159" t="s">
        <v>1795</v>
      </c>
      <c r="W1159" s="2">
        <v>43861.699463310186</v>
      </c>
    </row>
    <row r="1160" spans="1:23" x14ac:dyDescent="0.25">
      <c r="A1160" t="s">
        <v>172</v>
      </c>
      <c r="B1160" t="s">
        <v>173</v>
      </c>
      <c r="C1160" t="s">
        <v>4</v>
      </c>
      <c r="D1160">
        <v>2018</v>
      </c>
      <c r="E1160">
        <v>12</v>
      </c>
      <c r="F1160" t="s">
        <v>215</v>
      </c>
      <c r="G1160" t="s">
        <v>1345</v>
      </c>
      <c r="H1160" t="s">
        <v>1048</v>
      </c>
      <c r="I1160" t="s">
        <v>481</v>
      </c>
      <c r="J1160" t="s">
        <v>1893</v>
      </c>
      <c r="K1160" t="s">
        <v>1894</v>
      </c>
      <c r="L1160" t="s">
        <v>224</v>
      </c>
      <c r="O1160">
        <v>199.9</v>
      </c>
      <c r="P1160" t="s">
        <v>174</v>
      </c>
      <c r="R1160" t="s">
        <v>1795</v>
      </c>
      <c r="W1160" s="2">
        <v>43861.699463310186</v>
      </c>
    </row>
    <row r="1161" spans="1:23" x14ac:dyDescent="0.25">
      <c r="A1161" t="s">
        <v>172</v>
      </c>
      <c r="B1161" t="s">
        <v>173</v>
      </c>
      <c r="C1161" t="s">
        <v>4</v>
      </c>
      <c r="D1161">
        <v>2018</v>
      </c>
      <c r="E1161">
        <v>12</v>
      </c>
      <c r="F1161" t="s">
        <v>215</v>
      </c>
      <c r="G1161" t="s">
        <v>1352</v>
      </c>
      <c r="H1161" t="s">
        <v>1353</v>
      </c>
      <c r="I1161" t="s">
        <v>481</v>
      </c>
      <c r="J1161" t="s">
        <v>1895</v>
      </c>
      <c r="K1161" t="s">
        <v>1896</v>
      </c>
      <c r="L1161" t="s">
        <v>224</v>
      </c>
      <c r="O1161">
        <v>321188.46999999997</v>
      </c>
      <c r="P1161" t="s">
        <v>174</v>
      </c>
      <c r="R1161" t="s">
        <v>1795</v>
      </c>
      <c r="W1161" s="2">
        <v>43861.699463310186</v>
      </c>
    </row>
    <row r="1162" spans="1:23" x14ac:dyDescent="0.25">
      <c r="A1162" t="s">
        <v>172</v>
      </c>
      <c r="B1162" t="s">
        <v>173</v>
      </c>
      <c r="C1162" t="s">
        <v>4</v>
      </c>
      <c r="D1162">
        <v>2018</v>
      </c>
      <c r="E1162">
        <v>12</v>
      </c>
      <c r="F1162" t="s">
        <v>215</v>
      </c>
      <c r="G1162" t="s">
        <v>1352</v>
      </c>
      <c r="H1162" t="s">
        <v>1353</v>
      </c>
      <c r="I1162" t="s">
        <v>481</v>
      </c>
      <c r="J1162" t="s">
        <v>1897</v>
      </c>
      <c r="K1162" t="s">
        <v>1898</v>
      </c>
      <c r="L1162" t="s">
        <v>224</v>
      </c>
      <c r="O1162">
        <v>384243.92</v>
      </c>
      <c r="P1162" t="s">
        <v>174</v>
      </c>
      <c r="R1162" t="s">
        <v>1795</v>
      </c>
      <c r="W1162" s="2">
        <v>43861.699463310186</v>
      </c>
    </row>
    <row r="1163" spans="1:23" x14ac:dyDescent="0.25">
      <c r="A1163" t="s">
        <v>172</v>
      </c>
      <c r="B1163" t="s">
        <v>173</v>
      </c>
      <c r="C1163" t="s">
        <v>4</v>
      </c>
      <c r="D1163">
        <v>2018</v>
      </c>
      <c r="E1163">
        <v>12</v>
      </c>
      <c r="F1163" t="s">
        <v>215</v>
      </c>
      <c r="G1163" t="s">
        <v>1346</v>
      </c>
      <c r="H1163" t="s">
        <v>1347</v>
      </c>
      <c r="I1163" t="s">
        <v>481</v>
      </c>
      <c r="J1163" t="s">
        <v>1899</v>
      </c>
      <c r="K1163" t="s">
        <v>1900</v>
      </c>
      <c r="L1163" t="s">
        <v>224</v>
      </c>
      <c r="O1163">
        <v>3762.51</v>
      </c>
      <c r="P1163" t="s">
        <v>174</v>
      </c>
      <c r="R1163" t="s">
        <v>1795</v>
      </c>
      <c r="W1163" s="2">
        <v>43861.699463310186</v>
      </c>
    </row>
    <row r="1164" spans="1:23" x14ac:dyDescent="0.25">
      <c r="A1164" t="s">
        <v>172</v>
      </c>
      <c r="B1164" t="s">
        <v>173</v>
      </c>
      <c r="C1164" t="s">
        <v>4</v>
      </c>
      <c r="D1164">
        <v>2018</v>
      </c>
      <c r="E1164">
        <v>12</v>
      </c>
      <c r="F1164" t="s">
        <v>215</v>
      </c>
      <c r="G1164" t="s">
        <v>1367</v>
      </c>
      <c r="H1164" t="s">
        <v>1368</v>
      </c>
      <c r="I1164" t="s">
        <v>481</v>
      </c>
      <c r="J1164" t="s">
        <v>1901</v>
      </c>
      <c r="K1164" t="s">
        <v>1902</v>
      </c>
      <c r="L1164" t="s">
        <v>224</v>
      </c>
      <c r="O1164">
        <v>-60000</v>
      </c>
      <c r="P1164" t="s">
        <v>174</v>
      </c>
      <c r="R1164" t="s">
        <v>1795</v>
      </c>
      <c r="W1164" s="2">
        <v>43861.699463310186</v>
      </c>
    </row>
    <row r="1165" spans="1:23" x14ac:dyDescent="0.25">
      <c r="A1165" t="s">
        <v>172</v>
      </c>
      <c r="B1165" t="s">
        <v>173</v>
      </c>
      <c r="C1165" t="s">
        <v>4</v>
      </c>
      <c r="D1165">
        <v>2018</v>
      </c>
      <c r="E1165">
        <v>12</v>
      </c>
      <c r="F1165" t="s">
        <v>215</v>
      </c>
      <c r="G1165" t="s">
        <v>1443</v>
      </c>
      <c r="H1165" t="s">
        <v>1444</v>
      </c>
      <c r="I1165" t="s">
        <v>481</v>
      </c>
      <c r="J1165" t="s">
        <v>1903</v>
      </c>
      <c r="K1165" t="s">
        <v>1904</v>
      </c>
      <c r="L1165" t="s">
        <v>224</v>
      </c>
      <c r="O1165">
        <v>-104201.34</v>
      </c>
      <c r="P1165" t="s">
        <v>174</v>
      </c>
      <c r="R1165" t="s">
        <v>1795</v>
      </c>
      <c r="W1165" s="2">
        <v>43861.699463310186</v>
      </c>
    </row>
    <row r="1166" spans="1:23" x14ac:dyDescent="0.25">
      <c r="A1166" t="s">
        <v>172</v>
      </c>
      <c r="B1166" t="s">
        <v>173</v>
      </c>
      <c r="C1166" t="s">
        <v>4</v>
      </c>
      <c r="D1166">
        <v>2018</v>
      </c>
      <c r="E1166">
        <v>12</v>
      </c>
      <c r="F1166" t="s">
        <v>215</v>
      </c>
      <c r="G1166" t="s">
        <v>1425</v>
      </c>
      <c r="H1166" t="s">
        <v>1426</v>
      </c>
      <c r="I1166" t="s">
        <v>481</v>
      </c>
      <c r="J1166" t="s">
        <v>1905</v>
      </c>
      <c r="K1166" t="s">
        <v>1906</v>
      </c>
      <c r="L1166" t="s">
        <v>224</v>
      </c>
      <c r="O1166">
        <v>-7642.81</v>
      </c>
      <c r="P1166" t="s">
        <v>174</v>
      </c>
      <c r="R1166" t="s">
        <v>1795</v>
      </c>
      <c r="W1166" s="2">
        <v>43861.699463310186</v>
      </c>
    </row>
    <row r="1167" spans="1:23" x14ac:dyDescent="0.25">
      <c r="A1167" t="s">
        <v>172</v>
      </c>
      <c r="B1167" t="s">
        <v>173</v>
      </c>
      <c r="C1167" t="s">
        <v>4</v>
      </c>
      <c r="D1167">
        <v>2018</v>
      </c>
      <c r="E1167">
        <v>12</v>
      </c>
      <c r="F1167" t="s">
        <v>215</v>
      </c>
      <c r="G1167" t="s">
        <v>1050</v>
      </c>
      <c r="H1167" t="s">
        <v>1051</v>
      </c>
      <c r="I1167" t="s">
        <v>481</v>
      </c>
      <c r="J1167" t="s">
        <v>1824</v>
      </c>
      <c r="K1167" t="s">
        <v>1907</v>
      </c>
      <c r="L1167" t="s">
        <v>224</v>
      </c>
      <c r="O1167">
        <v>3688.02</v>
      </c>
      <c r="P1167" t="s">
        <v>174</v>
      </c>
      <c r="R1167" t="s">
        <v>1795</v>
      </c>
      <c r="W1167" s="2">
        <v>43861.699463310186</v>
      </c>
    </row>
    <row r="1168" spans="1:23" x14ac:dyDescent="0.25">
      <c r="A1168" t="s">
        <v>172</v>
      </c>
      <c r="B1168" t="s">
        <v>173</v>
      </c>
      <c r="C1168" t="s">
        <v>4</v>
      </c>
      <c r="D1168">
        <v>2018</v>
      </c>
      <c r="E1168">
        <v>12</v>
      </c>
      <c r="F1168" t="s">
        <v>215</v>
      </c>
      <c r="G1168" t="s">
        <v>1581</v>
      </c>
      <c r="H1168" t="s">
        <v>1582</v>
      </c>
      <c r="I1168" t="s">
        <v>481</v>
      </c>
      <c r="J1168" t="s">
        <v>1908</v>
      </c>
      <c r="K1168" t="s">
        <v>1909</v>
      </c>
      <c r="L1168" t="s">
        <v>224</v>
      </c>
      <c r="O1168">
        <v>-3281.12</v>
      </c>
      <c r="P1168" t="s">
        <v>174</v>
      </c>
      <c r="R1168" t="s">
        <v>1795</v>
      </c>
      <c r="W1168" s="2">
        <v>43861.699463310186</v>
      </c>
    </row>
    <row r="1169" spans="1:23" x14ac:dyDescent="0.25">
      <c r="A1169" t="s">
        <v>172</v>
      </c>
      <c r="B1169" t="s">
        <v>173</v>
      </c>
      <c r="C1169" t="s">
        <v>4</v>
      </c>
      <c r="D1169">
        <v>2018</v>
      </c>
      <c r="E1169">
        <v>12</v>
      </c>
      <c r="F1169" t="s">
        <v>215</v>
      </c>
      <c r="G1169" t="s">
        <v>1508</v>
      </c>
      <c r="H1169" t="s">
        <v>1509</v>
      </c>
      <c r="I1169" t="s">
        <v>481</v>
      </c>
      <c r="J1169" t="s">
        <v>1910</v>
      </c>
      <c r="K1169" t="s">
        <v>1911</v>
      </c>
      <c r="L1169" t="s">
        <v>224</v>
      </c>
      <c r="O1169">
        <v>-13860</v>
      </c>
      <c r="P1169" t="s">
        <v>174</v>
      </c>
      <c r="R1169" t="s">
        <v>1795</v>
      </c>
      <c r="W1169" s="2">
        <v>43861.699463310186</v>
      </c>
    </row>
    <row r="1170" spans="1:23" x14ac:dyDescent="0.25">
      <c r="A1170" t="s">
        <v>172</v>
      </c>
      <c r="B1170" t="s">
        <v>173</v>
      </c>
      <c r="C1170" t="s">
        <v>4</v>
      </c>
      <c r="D1170">
        <v>2018</v>
      </c>
      <c r="E1170">
        <v>12</v>
      </c>
      <c r="F1170" t="s">
        <v>215</v>
      </c>
      <c r="G1170" t="s">
        <v>1581</v>
      </c>
      <c r="H1170" t="s">
        <v>1582</v>
      </c>
      <c r="I1170" t="s">
        <v>481</v>
      </c>
      <c r="J1170" t="s">
        <v>1912</v>
      </c>
      <c r="K1170" t="s">
        <v>1913</v>
      </c>
      <c r="L1170" t="s">
        <v>224</v>
      </c>
      <c r="O1170">
        <v>-1614871.52</v>
      </c>
      <c r="P1170" t="s">
        <v>174</v>
      </c>
      <c r="R1170" t="s">
        <v>1795</v>
      </c>
      <c r="W1170" s="2">
        <v>43861.699463310186</v>
      </c>
    </row>
    <row r="1171" spans="1:23" x14ac:dyDescent="0.25">
      <c r="A1171" t="s">
        <v>172</v>
      </c>
      <c r="B1171" t="s">
        <v>173</v>
      </c>
      <c r="C1171" t="s">
        <v>4</v>
      </c>
      <c r="D1171">
        <v>2018</v>
      </c>
      <c r="E1171">
        <v>12</v>
      </c>
      <c r="F1171" t="s">
        <v>215</v>
      </c>
      <c r="G1171" t="s">
        <v>1570</v>
      </c>
      <c r="H1171" t="s">
        <v>1571</v>
      </c>
      <c r="I1171" t="s">
        <v>481</v>
      </c>
      <c r="J1171" t="s">
        <v>1668</v>
      </c>
      <c r="K1171" t="s">
        <v>1914</v>
      </c>
      <c r="L1171" t="s">
        <v>224</v>
      </c>
      <c r="O1171">
        <v>-7085.93</v>
      </c>
      <c r="P1171" t="s">
        <v>174</v>
      </c>
      <c r="R1171" t="s">
        <v>1795</v>
      </c>
      <c r="W1171" s="2">
        <v>43861.699463310186</v>
      </c>
    </row>
    <row r="1172" spans="1:23" x14ac:dyDescent="0.25">
      <c r="A1172" t="s">
        <v>172</v>
      </c>
      <c r="B1172" t="s">
        <v>173</v>
      </c>
      <c r="C1172" t="s">
        <v>4</v>
      </c>
      <c r="D1172">
        <v>2018</v>
      </c>
      <c r="E1172">
        <v>12</v>
      </c>
      <c r="F1172" t="s">
        <v>215</v>
      </c>
      <c r="G1172" t="s">
        <v>1581</v>
      </c>
      <c r="H1172" t="s">
        <v>1582</v>
      </c>
      <c r="I1172" t="s">
        <v>481</v>
      </c>
      <c r="J1172" t="s">
        <v>1915</v>
      </c>
      <c r="K1172" t="s">
        <v>1916</v>
      </c>
      <c r="L1172" t="s">
        <v>224</v>
      </c>
      <c r="O1172">
        <v>-4783.63</v>
      </c>
      <c r="P1172" t="s">
        <v>174</v>
      </c>
      <c r="R1172" t="s">
        <v>1795</v>
      </c>
      <c r="W1172" s="2">
        <v>43861.699463310186</v>
      </c>
    </row>
    <row r="1173" spans="1:23" x14ac:dyDescent="0.25">
      <c r="A1173" t="s">
        <v>172</v>
      </c>
      <c r="B1173" t="s">
        <v>173</v>
      </c>
      <c r="C1173" t="s">
        <v>4</v>
      </c>
      <c r="D1173">
        <v>2018</v>
      </c>
      <c r="E1173">
        <v>12</v>
      </c>
      <c r="F1173" t="s">
        <v>215</v>
      </c>
      <c r="G1173" t="s">
        <v>240</v>
      </c>
      <c r="H1173" t="s">
        <v>241</v>
      </c>
      <c r="I1173" t="s">
        <v>222</v>
      </c>
      <c r="J1173" t="s">
        <v>1917</v>
      </c>
      <c r="K1173" t="s">
        <v>1918</v>
      </c>
      <c r="L1173" t="s">
        <v>224</v>
      </c>
      <c r="O1173">
        <v>-114765.18</v>
      </c>
      <c r="P1173" t="s">
        <v>174</v>
      </c>
      <c r="R1173" t="s">
        <v>1795</v>
      </c>
      <c r="W1173" s="2">
        <v>43861.699463310186</v>
      </c>
    </row>
    <row r="1174" spans="1:23" x14ac:dyDescent="0.25">
      <c r="A1174" t="s">
        <v>172</v>
      </c>
      <c r="B1174" t="s">
        <v>173</v>
      </c>
      <c r="C1174" t="s">
        <v>4</v>
      </c>
      <c r="D1174">
        <v>2018</v>
      </c>
      <c r="E1174">
        <v>12</v>
      </c>
      <c r="F1174" t="s">
        <v>215</v>
      </c>
      <c r="G1174" t="s">
        <v>242</v>
      </c>
      <c r="H1174" t="s">
        <v>243</v>
      </c>
      <c r="I1174" t="s">
        <v>222</v>
      </c>
      <c r="J1174" t="s">
        <v>1919</v>
      </c>
      <c r="K1174" t="s">
        <v>1920</v>
      </c>
      <c r="L1174" t="s">
        <v>224</v>
      </c>
      <c r="O1174">
        <v>-97712.37</v>
      </c>
      <c r="P1174" t="s">
        <v>174</v>
      </c>
      <c r="R1174" t="s">
        <v>1795</v>
      </c>
      <c r="W1174" s="2">
        <v>43861.699463310186</v>
      </c>
    </row>
    <row r="1175" spans="1:23" x14ac:dyDescent="0.25">
      <c r="A1175" t="s">
        <v>172</v>
      </c>
      <c r="B1175" t="s">
        <v>173</v>
      </c>
      <c r="C1175" t="s">
        <v>4</v>
      </c>
      <c r="D1175">
        <v>2018</v>
      </c>
      <c r="E1175">
        <v>12</v>
      </c>
      <c r="F1175" t="s">
        <v>215</v>
      </c>
      <c r="G1175" t="s">
        <v>250</v>
      </c>
      <c r="H1175" t="s">
        <v>251</v>
      </c>
      <c r="I1175" t="s">
        <v>222</v>
      </c>
      <c r="J1175" t="s">
        <v>1921</v>
      </c>
      <c r="K1175" t="s">
        <v>1922</v>
      </c>
      <c r="L1175" t="s">
        <v>224</v>
      </c>
      <c r="O1175">
        <v>-174.07</v>
      </c>
      <c r="P1175" t="s">
        <v>174</v>
      </c>
      <c r="R1175" t="s">
        <v>1795</v>
      </c>
      <c r="W1175" s="2">
        <v>43861.699463310186</v>
      </c>
    </row>
    <row r="1176" spans="1:23" x14ac:dyDescent="0.25">
      <c r="A1176" t="s">
        <v>172</v>
      </c>
      <c r="B1176" t="s">
        <v>173</v>
      </c>
      <c r="C1176" t="s">
        <v>4</v>
      </c>
      <c r="D1176">
        <v>2018</v>
      </c>
      <c r="E1176">
        <v>12</v>
      </c>
      <c r="F1176" t="s">
        <v>215</v>
      </c>
      <c r="G1176" t="s">
        <v>250</v>
      </c>
      <c r="H1176" t="s">
        <v>251</v>
      </c>
      <c r="I1176" t="s">
        <v>222</v>
      </c>
      <c r="J1176" t="s">
        <v>1923</v>
      </c>
      <c r="K1176" t="s">
        <v>1924</v>
      </c>
      <c r="L1176" t="s">
        <v>224</v>
      </c>
      <c r="O1176">
        <v>-50582.39</v>
      </c>
      <c r="P1176" t="s">
        <v>174</v>
      </c>
      <c r="R1176" t="s">
        <v>1795</v>
      </c>
      <c r="W1176" s="2">
        <v>43861.699463310186</v>
      </c>
    </row>
    <row r="1177" spans="1:23" x14ac:dyDescent="0.25">
      <c r="A1177" t="s">
        <v>172</v>
      </c>
      <c r="B1177" t="s">
        <v>173</v>
      </c>
      <c r="C1177" t="s">
        <v>4</v>
      </c>
      <c r="D1177">
        <v>2018</v>
      </c>
      <c r="E1177">
        <v>12</v>
      </c>
      <c r="F1177" t="s">
        <v>215</v>
      </c>
      <c r="G1177" t="s">
        <v>328</v>
      </c>
      <c r="H1177" t="s">
        <v>329</v>
      </c>
      <c r="I1177" t="s">
        <v>222</v>
      </c>
      <c r="J1177" t="s">
        <v>1925</v>
      </c>
      <c r="K1177" t="s">
        <v>1926</v>
      </c>
      <c r="L1177" t="s">
        <v>224</v>
      </c>
      <c r="O1177">
        <v>81145.259999999995</v>
      </c>
      <c r="P1177" t="s">
        <v>174</v>
      </c>
      <c r="R1177" t="s">
        <v>1795</v>
      </c>
      <c r="W1177" s="2">
        <v>43861.699463310186</v>
      </c>
    </row>
    <row r="1178" spans="1:23" x14ac:dyDescent="0.25">
      <c r="A1178" t="s">
        <v>172</v>
      </c>
      <c r="B1178" t="s">
        <v>173</v>
      </c>
      <c r="C1178" t="s">
        <v>4</v>
      </c>
      <c r="D1178">
        <v>2018</v>
      </c>
      <c r="E1178">
        <v>12</v>
      </c>
      <c r="F1178" t="s">
        <v>215</v>
      </c>
      <c r="G1178" t="s">
        <v>250</v>
      </c>
      <c r="H1178" t="s">
        <v>251</v>
      </c>
      <c r="I1178" t="s">
        <v>222</v>
      </c>
      <c r="J1178" t="s">
        <v>1927</v>
      </c>
      <c r="K1178" t="s">
        <v>1928</v>
      </c>
      <c r="L1178" t="s">
        <v>224</v>
      </c>
      <c r="O1178">
        <v>2961.9</v>
      </c>
      <c r="P1178" t="s">
        <v>174</v>
      </c>
      <c r="R1178" t="s">
        <v>1795</v>
      </c>
      <c r="W1178" s="2">
        <v>43861.699463310186</v>
      </c>
    </row>
    <row r="1179" spans="1:23" x14ac:dyDescent="0.25">
      <c r="A1179" t="s">
        <v>172</v>
      </c>
      <c r="B1179" t="s">
        <v>173</v>
      </c>
      <c r="C1179" t="s">
        <v>4</v>
      </c>
      <c r="D1179">
        <v>2018</v>
      </c>
      <c r="E1179">
        <v>12</v>
      </c>
      <c r="F1179" t="s">
        <v>215</v>
      </c>
      <c r="G1179" t="s">
        <v>250</v>
      </c>
      <c r="H1179" t="s">
        <v>251</v>
      </c>
      <c r="I1179" t="s">
        <v>222</v>
      </c>
      <c r="J1179" t="s">
        <v>1929</v>
      </c>
      <c r="K1179" t="s">
        <v>1930</v>
      </c>
      <c r="L1179" t="s">
        <v>224</v>
      </c>
      <c r="O1179">
        <v>1526.36</v>
      </c>
      <c r="P1179" t="s">
        <v>174</v>
      </c>
      <c r="R1179" t="s">
        <v>1795</v>
      </c>
      <c r="W1179" s="2">
        <v>43861.699463310186</v>
      </c>
    </row>
    <row r="1180" spans="1:23" x14ac:dyDescent="0.25">
      <c r="A1180" t="s">
        <v>172</v>
      </c>
      <c r="B1180" t="s">
        <v>173</v>
      </c>
      <c r="C1180" t="s">
        <v>4</v>
      </c>
      <c r="D1180">
        <v>2018</v>
      </c>
      <c r="E1180">
        <v>12</v>
      </c>
      <c r="F1180" t="s">
        <v>215</v>
      </c>
      <c r="G1180" t="s">
        <v>250</v>
      </c>
      <c r="H1180" t="s">
        <v>251</v>
      </c>
      <c r="I1180" t="s">
        <v>222</v>
      </c>
      <c r="J1180" t="s">
        <v>1931</v>
      </c>
      <c r="K1180" t="s">
        <v>1932</v>
      </c>
      <c r="L1180" t="s">
        <v>224</v>
      </c>
      <c r="O1180">
        <v>301.01</v>
      </c>
      <c r="P1180" t="s">
        <v>174</v>
      </c>
      <c r="R1180" t="s">
        <v>1795</v>
      </c>
      <c r="W1180" s="2">
        <v>43861.699463310186</v>
      </c>
    </row>
    <row r="1181" spans="1:23" x14ac:dyDescent="0.25">
      <c r="A1181" t="s">
        <v>172</v>
      </c>
      <c r="B1181" t="s">
        <v>173</v>
      </c>
      <c r="C1181" t="s">
        <v>4</v>
      </c>
      <c r="D1181">
        <v>2018</v>
      </c>
      <c r="E1181">
        <v>12</v>
      </c>
      <c r="F1181" t="s">
        <v>215</v>
      </c>
      <c r="G1181" t="s">
        <v>250</v>
      </c>
      <c r="H1181" t="s">
        <v>251</v>
      </c>
      <c r="I1181" t="s">
        <v>222</v>
      </c>
      <c r="J1181" t="s">
        <v>1933</v>
      </c>
      <c r="K1181" t="s">
        <v>1934</v>
      </c>
      <c r="L1181" t="s">
        <v>224</v>
      </c>
      <c r="O1181">
        <v>3057.9</v>
      </c>
      <c r="P1181" t="s">
        <v>174</v>
      </c>
      <c r="R1181" t="s">
        <v>1795</v>
      </c>
      <c r="W1181" s="2">
        <v>43861.699463310186</v>
      </c>
    </row>
    <row r="1182" spans="1:23" x14ac:dyDescent="0.25">
      <c r="A1182" t="s">
        <v>172</v>
      </c>
      <c r="B1182" t="s">
        <v>173</v>
      </c>
      <c r="C1182" t="s">
        <v>4</v>
      </c>
      <c r="D1182">
        <v>2018</v>
      </c>
      <c r="E1182">
        <v>12</v>
      </c>
      <c r="F1182" t="s">
        <v>215</v>
      </c>
      <c r="G1182" t="s">
        <v>250</v>
      </c>
      <c r="H1182" t="s">
        <v>251</v>
      </c>
      <c r="I1182" t="s">
        <v>222</v>
      </c>
      <c r="J1182" t="s">
        <v>1935</v>
      </c>
      <c r="K1182" t="s">
        <v>1936</v>
      </c>
      <c r="L1182" t="s">
        <v>224</v>
      </c>
      <c r="O1182">
        <v>33.82</v>
      </c>
      <c r="P1182" t="s">
        <v>174</v>
      </c>
      <c r="R1182" t="s">
        <v>1795</v>
      </c>
      <c r="W1182" s="2">
        <v>43861.699463310186</v>
      </c>
    </row>
    <row r="1183" spans="1:23" x14ac:dyDescent="0.25">
      <c r="A1183" t="s">
        <v>172</v>
      </c>
      <c r="B1183" t="s">
        <v>173</v>
      </c>
      <c r="C1183" t="s">
        <v>4</v>
      </c>
      <c r="D1183">
        <v>2018</v>
      </c>
      <c r="E1183">
        <v>12</v>
      </c>
      <c r="F1183" t="s">
        <v>215</v>
      </c>
      <c r="G1183" t="s">
        <v>250</v>
      </c>
      <c r="H1183" t="s">
        <v>251</v>
      </c>
      <c r="I1183" t="s">
        <v>222</v>
      </c>
      <c r="J1183" t="s">
        <v>1937</v>
      </c>
      <c r="K1183" t="s">
        <v>1938</v>
      </c>
      <c r="L1183" t="s">
        <v>224</v>
      </c>
      <c r="O1183">
        <v>53499.39</v>
      </c>
      <c r="P1183" t="s">
        <v>174</v>
      </c>
      <c r="R1183" t="s">
        <v>1795</v>
      </c>
      <c r="W1183" s="2">
        <v>43861.699463310186</v>
      </c>
    </row>
    <row r="1184" spans="1:23" x14ac:dyDescent="0.25">
      <c r="A1184" t="s">
        <v>172</v>
      </c>
      <c r="B1184" t="s">
        <v>173</v>
      </c>
      <c r="C1184" t="s">
        <v>4</v>
      </c>
      <c r="D1184">
        <v>2018</v>
      </c>
      <c r="E1184">
        <v>12</v>
      </c>
      <c r="F1184" t="s">
        <v>215</v>
      </c>
      <c r="G1184" t="s">
        <v>250</v>
      </c>
      <c r="H1184" t="s">
        <v>251</v>
      </c>
      <c r="I1184" t="s">
        <v>222</v>
      </c>
      <c r="J1184" t="s">
        <v>1939</v>
      </c>
      <c r="K1184" t="s">
        <v>1940</v>
      </c>
      <c r="L1184" t="s">
        <v>224</v>
      </c>
      <c r="O1184">
        <v>29862.37</v>
      </c>
      <c r="P1184" t="s">
        <v>174</v>
      </c>
      <c r="R1184" t="s">
        <v>1795</v>
      </c>
      <c r="W1184" s="2">
        <v>43861.699463310186</v>
      </c>
    </row>
    <row r="1185" spans="1:23" x14ac:dyDescent="0.25">
      <c r="A1185" t="s">
        <v>172</v>
      </c>
      <c r="B1185" t="s">
        <v>173</v>
      </c>
      <c r="C1185" t="s">
        <v>4</v>
      </c>
      <c r="D1185">
        <v>2018</v>
      </c>
      <c r="E1185">
        <v>12</v>
      </c>
      <c r="F1185" t="s">
        <v>215</v>
      </c>
      <c r="G1185" t="s">
        <v>250</v>
      </c>
      <c r="H1185" t="s">
        <v>251</v>
      </c>
      <c r="I1185" t="s">
        <v>222</v>
      </c>
      <c r="J1185" t="s">
        <v>1941</v>
      </c>
      <c r="K1185" t="s">
        <v>1942</v>
      </c>
      <c r="L1185" t="s">
        <v>224</v>
      </c>
      <c r="O1185">
        <v>327.14999999999998</v>
      </c>
      <c r="P1185" t="s">
        <v>174</v>
      </c>
      <c r="R1185" t="s">
        <v>1795</v>
      </c>
      <c r="W1185" s="2">
        <v>43861.699463310186</v>
      </c>
    </row>
    <row r="1186" spans="1:23" x14ac:dyDescent="0.25">
      <c r="A1186" t="s">
        <v>172</v>
      </c>
      <c r="B1186" t="s">
        <v>173</v>
      </c>
      <c r="C1186" t="s">
        <v>4</v>
      </c>
      <c r="D1186">
        <v>2018</v>
      </c>
      <c r="E1186">
        <v>12</v>
      </c>
      <c r="F1186" t="s">
        <v>215</v>
      </c>
      <c r="G1186" t="s">
        <v>250</v>
      </c>
      <c r="H1186" t="s">
        <v>251</v>
      </c>
      <c r="I1186" t="s">
        <v>222</v>
      </c>
      <c r="J1186" t="s">
        <v>1943</v>
      </c>
      <c r="K1186" t="s">
        <v>1944</v>
      </c>
      <c r="L1186" t="s">
        <v>224</v>
      </c>
      <c r="O1186">
        <v>3398.39</v>
      </c>
      <c r="P1186" t="s">
        <v>174</v>
      </c>
      <c r="R1186" t="s">
        <v>1795</v>
      </c>
      <c r="W1186" s="2">
        <v>43861.699463310186</v>
      </c>
    </row>
    <row r="1187" spans="1:23" x14ac:dyDescent="0.25">
      <c r="A1187" t="s">
        <v>172</v>
      </c>
      <c r="B1187" t="s">
        <v>173</v>
      </c>
      <c r="C1187" t="s">
        <v>4</v>
      </c>
      <c r="D1187">
        <v>2018</v>
      </c>
      <c r="E1187">
        <v>12</v>
      </c>
      <c r="F1187" t="s">
        <v>215</v>
      </c>
      <c r="G1187" t="s">
        <v>250</v>
      </c>
      <c r="H1187" t="s">
        <v>251</v>
      </c>
      <c r="I1187" t="s">
        <v>222</v>
      </c>
      <c r="J1187" t="s">
        <v>1945</v>
      </c>
      <c r="K1187" t="s">
        <v>1946</v>
      </c>
      <c r="L1187" t="s">
        <v>224</v>
      </c>
      <c r="O1187">
        <v>1456.3</v>
      </c>
      <c r="P1187" t="s">
        <v>174</v>
      </c>
      <c r="R1187" t="s">
        <v>1795</v>
      </c>
      <c r="W1187" s="2">
        <v>43861.699463310186</v>
      </c>
    </row>
    <row r="1188" spans="1:23" x14ac:dyDescent="0.25">
      <c r="A1188" t="s">
        <v>172</v>
      </c>
      <c r="B1188" t="s">
        <v>173</v>
      </c>
      <c r="C1188" t="s">
        <v>4</v>
      </c>
      <c r="D1188">
        <v>2018</v>
      </c>
      <c r="E1188">
        <v>12</v>
      </c>
      <c r="F1188" t="s">
        <v>215</v>
      </c>
      <c r="G1188" t="s">
        <v>250</v>
      </c>
      <c r="H1188" t="s">
        <v>251</v>
      </c>
      <c r="I1188" t="s">
        <v>222</v>
      </c>
      <c r="J1188" t="s">
        <v>1947</v>
      </c>
      <c r="K1188" t="s">
        <v>1948</v>
      </c>
      <c r="L1188" t="s">
        <v>224</v>
      </c>
      <c r="O1188">
        <v>3705.71</v>
      </c>
      <c r="P1188" t="s">
        <v>174</v>
      </c>
      <c r="R1188" t="s">
        <v>1795</v>
      </c>
      <c r="W1188" s="2">
        <v>43861.699463310186</v>
      </c>
    </row>
    <row r="1189" spans="1:23" x14ac:dyDescent="0.25">
      <c r="A1189" t="s">
        <v>172</v>
      </c>
      <c r="B1189" t="s">
        <v>173</v>
      </c>
      <c r="C1189" t="s">
        <v>4</v>
      </c>
      <c r="D1189">
        <v>2018</v>
      </c>
      <c r="E1189">
        <v>12</v>
      </c>
      <c r="F1189" t="s">
        <v>215</v>
      </c>
      <c r="G1189" t="s">
        <v>250</v>
      </c>
      <c r="H1189" t="s">
        <v>251</v>
      </c>
      <c r="I1189" t="s">
        <v>222</v>
      </c>
      <c r="J1189" t="s">
        <v>1949</v>
      </c>
      <c r="K1189" t="s">
        <v>1950</v>
      </c>
      <c r="L1189" t="s">
        <v>224</v>
      </c>
      <c r="O1189">
        <v>5296.86</v>
      </c>
      <c r="P1189" t="s">
        <v>174</v>
      </c>
      <c r="R1189" t="s">
        <v>1795</v>
      </c>
      <c r="W1189" s="2">
        <v>43861.699463310186</v>
      </c>
    </row>
    <row r="1190" spans="1:23" x14ac:dyDescent="0.25">
      <c r="A1190" t="s">
        <v>172</v>
      </c>
      <c r="B1190" t="s">
        <v>173</v>
      </c>
      <c r="C1190" t="s">
        <v>4</v>
      </c>
      <c r="D1190">
        <v>2018</v>
      </c>
      <c r="E1190">
        <v>12</v>
      </c>
      <c r="F1190" t="s">
        <v>215</v>
      </c>
      <c r="G1190" t="s">
        <v>250</v>
      </c>
      <c r="H1190" t="s">
        <v>251</v>
      </c>
      <c r="I1190" t="s">
        <v>222</v>
      </c>
      <c r="J1190" t="s">
        <v>1951</v>
      </c>
      <c r="K1190" t="s">
        <v>1952</v>
      </c>
      <c r="L1190" t="s">
        <v>224</v>
      </c>
      <c r="O1190">
        <v>470.69</v>
      </c>
      <c r="P1190" t="s">
        <v>174</v>
      </c>
      <c r="R1190" t="s">
        <v>1795</v>
      </c>
      <c r="W1190" s="2">
        <v>43861.699463310186</v>
      </c>
    </row>
    <row r="1191" spans="1:23" x14ac:dyDescent="0.25">
      <c r="A1191" t="s">
        <v>172</v>
      </c>
      <c r="B1191" t="s">
        <v>173</v>
      </c>
      <c r="C1191" t="s">
        <v>4</v>
      </c>
      <c r="D1191">
        <v>2018</v>
      </c>
      <c r="E1191">
        <v>12</v>
      </c>
      <c r="F1191" t="s">
        <v>215</v>
      </c>
      <c r="G1191" t="s">
        <v>250</v>
      </c>
      <c r="H1191" t="s">
        <v>251</v>
      </c>
      <c r="I1191" t="s">
        <v>222</v>
      </c>
      <c r="J1191" t="s">
        <v>1953</v>
      </c>
      <c r="K1191" t="s">
        <v>1954</v>
      </c>
      <c r="L1191" t="s">
        <v>224</v>
      </c>
      <c r="O1191">
        <v>780.16</v>
      </c>
      <c r="P1191" t="s">
        <v>174</v>
      </c>
      <c r="R1191" t="s">
        <v>1795</v>
      </c>
      <c r="W1191" s="2">
        <v>43861.699463310186</v>
      </c>
    </row>
    <row r="1192" spans="1:23" x14ac:dyDescent="0.25">
      <c r="A1192" t="s">
        <v>172</v>
      </c>
      <c r="B1192" t="s">
        <v>173</v>
      </c>
      <c r="C1192" t="s">
        <v>4</v>
      </c>
      <c r="D1192">
        <v>2018</v>
      </c>
      <c r="E1192">
        <v>12</v>
      </c>
      <c r="F1192" t="s">
        <v>215</v>
      </c>
      <c r="G1192" t="s">
        <v>250</v>
      </c>
      <c r="H1192" t="s">
        <v>251</v>
      </c>
      <c r="I1192" t="s">
        <v>222</v>
      </c>
      <c r="J1192" t="s">
        <v>1955</v>
      </c>
      <c r="K1192" t="s">
        <v>1956</v>
      </c>
      <c r="L1192" t="s">
        <v>224</v>
      </c>
      <c r="O1192">
        <v>279.25</v>
      </c>
      <c r="P1192" t="s">
        <v>174</v>
      </c>
      <c r="R1192" t="s">
        <v>1795</v>
      </c>
      <c r="W1192" s="2">
        <v>43861.699463310186</v>
      </c>
    </row>
    <row r="1193" spans="1:23" x14ac:dyDescent="0.25">
      <c r="A1193" t="s">
        <v>172</v>
      </c>
      <c r="B1193" t="s">
        <v>173</v>
      </c>
      <c r="C1193" t="s">
        <v>4</v>
      </c>
      <c r="D1193">
        <v>2018</v>
      </c>
      <c r="E1193">
        <v>12</v>
      </c>
      <c r="F1193" t="s">
        <v>215</v>
      </c>
      <c r="G1193" t="s">
        <v>429</v>
      </c>
      <c r="H1193" t="s">
        <v>430</v>
      </c>
      <c r="I1193" t="s">
        <v>222</v>
      </c>
      <c r="J1193" t="s">
        <v>2332</v>
      </c>
      <c r="K1193" t="s">
        <v>2333</v>
      </c>
      <c r="L1193" t="s">
        <v>224</v>
      </c>
      <c r="O1193">
        <v>47250</v>
      </c>
      <c r="P1193" t="s">
        <v>174</v>
      </c>
      <c r="R1193" t="s">
        <v>1795</v>
      </c>
      <c r="W1193" s="2">
        <v>43861.699463310186</v>
      </c>
    </row>
    <row r="1194" spans="1:23" x14ac:dyDescent="0.25">
      <c r="A1194" t="s">
        <v>172</v>
      </c>
      <c r="B1194" t="s">
        <v>173</v>
      </c>
      <c r="C1194" t="s">
        <v>4</v>
      </c>
      <c r="D1194">
        <v>2018</v>
      </c>
      <c r="E1194">
        <v>12</v>
      </c>
      <c r="F1194" t="s">
        <v>215</v>
      </c>
      <c r="G1194" t="s">
        <v>686</v>
      </c>
      <c r="H1194" t="s">
        <v>654</v>
      </c>
      <c r="I1194" t="s">
        <v>481</v>
      </c>
      <c r="J1194" t="s">
        <v>1957</v>
      </c>
      <c r="K1194" t="s">
        <v>1958</v>
      </c>
      <c r="L1194" t="s">
        <v>224</v>
      </c>
      <c r="O1194">
        <v>-1052823.6599999999</v>
      </c>
      <c r="P1194" t="s">
        <v>174</v>
      </c>
      <c r="R1194" t="s">
        <v>1795</v>
      </c>
      <c r="W1194" s="2">
        <v>43861.699463310186</v>
      </c>
    </row>
    <row r="1195" spans="1:23" x14ac:dyDescent="0.25">
      <c r="A1195" t="s">
        <v>172</v>
      </c>
      <c r="B1195" t="s">
        <v>173</v>
      </c>
      <c r="C1195" t="s">
        <v>4</v>
      </c>
      <c r="D1195">
        <v>2018</v>
      </c>
      <c r="E1195">
        <v>12</v>
      </c>
      <c r="F1195" t="s">
        <v>215</v>
      </c>
      <c r="G1195" t="s">
        <v>690</v>
      </c>
      <c r="H1195" t="s">
        <v>660</v>
      </c>
      <c r="I1195" t="s">
        <v>481</v>
      </c>
      <c r="J1195" t="s">
        <v>1959</v>
      </c>
      <c r="K1195" t="s">
        <v>1960</v>
      </c>
      <c r="L1195" t="s">
        <v>224</v>
      </c>
      <c r="O1195">
        <v>-81145.259999999995</v>
      </c>
      <c r="P1195" t="s">
        <v>174</v>
      </c>
      <c r="R1195" t="s">
        <v>1795</v>
      </c>
      <c r="W1195" s="2">
        <v>43861.699463310186</v>
      </c>
    </row>
    <row r="1196" spans="1:23" x14ac:dyDescent="0.25">
      <c r="A1196" t="s">
        <v>172</v>
      </c>
      <c r="B1196" t="s">
        <v>173</v>
      </c>
      <c r="C1196" t="s">
        <v>4</v>
      </c>
      <c r="D1196">
        <v>2018</v>
      </c>
      <c r="E1196">
        <v>12</v>
      </c>
      <c r="F1196" t="s">
        <v>215</v>
      </c>
      <c r="G1196" t="s">
        <v>275</v>
      </c>
      <c r="H1196" t="s">
        <v>276</v>
      </c>
      <c r="I1196" t="s">
        <v>222</v>
      </c>
      <c r="J1196" t="s">
        <v>1961</v>
      </c>
      <c r="K1196" t="s">
        <v>1962</v>
      </c>
      <c r="L1196" t="s">
        <v>224</v>
      </c>
      <c r="O1196">
        <v>-0.02</v>
      </c>
      <c r="P1196" t="s">
        <v>174</v>
      </c>
      <c r="R1196" t="s">
        <v>1795</v>
      </c>
      <c r="W1196" s="2">
        <v>43861.699463310186</v>
      </c>
    </row>
    <row r="1197" spans="1:23" x14ac:dyDescent="0.25">
      <c r="A1197" t="s">
        <v>172</v>
      </c>
      <c r="B1197" t="s">
        <v>173</v>
      </c>
      <c r="C1197" t="s">
        <v>4</v>
      </c>
      <c r="D1197">
        <v>2018</v>
      </c>
      <c r="E1197">
        <v>12</v>
      </c>
      <c r="F1197" t="s">
        <v>215</v>
      </c>
      <c r="G1197" t="s">
        <v>1324</v>
      </c>
      <c r="H1197" t="s">
        <v>1325</v>
      </c>
      <c r="I1197" t="s">
        <v>481</v>
      </c>
      <c r="J1197" t="s">
        <v>1620</v>
      </c>
      <c r="K1197" t="s">
        <v>1879</v>
      </c>
      <c r="L1197" t="s">
        <v>224</v>
      </c>
      <c r="O1197">
        <v>10500</v>
      </c>
      <c r="P1197" t="s">
        <v>174</v>
      </c>
      <c r="R1197" t="s">
        <v>1795</v>
      </c>
      <c r="W1197" s="2">
        <v>43861.699463310186</v>
      </c>
    </row>
    <row r="1198" spans="1:23" x14ac:dyDescent="0.25">
      <c r="A1198" t="s">
        <v>172</v>
      </c>
      <c r="B1198" t="s">
        <v>173</v>
      </c>
      <c r="C1198" t="s">
        <v>4</v>
      </c>
      <c r="D1198">
        <v>2018</v>
      </c>
      <c r="E1198">
        <v>12</v>
      </c>
      <c r="F1198" t="s">
        <v>215</v>
      </c>
      <c r="G1198" t="s">
        <v>1352</v>
      </c>
      <c r="H1198" t="s">
        <v>1353</v>
      </c>
      <c r="I1198" t="s">
        <v>481</v>
      </c>
      <c r="J1198" t="s">
        <v>1895</v>
      </c>
      <c r="K1198" t="s">
        <v>1896</v>
      </c>
      <c r="L1198" t="s">
        <v>224</v>
      </c>
      <c r="O1198">
        <v>-10500</v>
      </c>
      <c r="P1198" t="s">
        <v>174</v>
      </c>
      <c r="R1198" t="s">
        <v>1795</v>
      </c>
      <c r="W1198" s="2">
        <v>43861.699463310186</v>
      </c>
    </row>
    <row r="1199" spans="1:23" x14ac:dyDescent="0.25">
      <c r="A1199" t="s">
        <v>172</v>
      </c>
      <c r="B1199" t="s">
        <v>173</v>
      </c>
      <c r="C1199" t="s">
        <v>4</v>
      </c>
      <c r="D1199">
        <v>2018</v>
      </c>
      <c r="E1199">
        <v>12</v>
      </c>
      <c r="F1199" t="s">
        <v>215</v>
      </c>
      <c r="G1199" t="s">
        <v>1331</v>
      </c>
      <c r="H1199" t="s">
        <v>1332</v>
      </c>
      <c r="I1199" t="s">
        <v>481</v>
      </c>
      <c r="J1199" t="s">
        <v>1888</v>
      </c>
      <c r="K1199" t="s">
        <v>1889</v>
      </c>
      <c r="L1199" t="s">
        <v>224</v>
      </c>
      <c r="O1199">
        <v>-315000</v>
      </c>
      <c r="P1199" t="s">
        <v>174</v>
      </c>
      <c r="R1199" t="s">
        <v>1795</v>
      </c>
      <c r="W1199" s="2">
        <v>43861.699463310186</v>
      </c>
    </row>
    <row r="1200" spans="1:23" x14ac:dyDescent="0.25">
      <c r="A1200" t="s">
        <v>172</v>
      </c>
      <c r="B1200" t="s">
        <v>173</v>
      </c>
      <c r="C1200" t="s">
        <v>4</v>
      </c>
      <c r="D1200">
        <v>2018</v>
      </c>
      <c r="E1200">
        <v>12</v>
      </c>
      <c r="F1200" t="s">
        <v>215</v>
      </c>
      <c r="G1200" t="s">
        <v>1352</v>
      </c>
      <c r="H1200" t="s">
        <v>1353</v>
      </c>
      <c r="I1200" t="s">
        <v>481</v>
      </c>
      <c r="J1200" t="s">
        <v>1895</v>
      </c>
      <c r="K1200" t="s">
        <v>1896</v>
      </c>
      <c r="L1200" t="s">
        <v>224</v>
      </c>
      <c r="O1200">
        <v>315000</v>
      </c>
      <c r="P1200" t="s">
        <v>174</v>
      </c>
      <c r="R1200" t="s">
        <v>1795</v>
      </c>
      <c r="W1200" s="2">
        <v>43861.699463310186</v>
      </c>
    </row>
    <row r="1201" spans="1:23" x14ac:dyDescent="0.25">
      <c r="A1201" t="s">
        <v>172</v>
      </c>
      <c r="B1201" t="s">
        <v>173</v>
      </c>
      <c r="C1201" t="s">
        <v>4</v>
      </c>
      <c r="D1201">
        <v>2018</v>
      </c>
      <c r="E1201">
        <v>12</v>
      </c>
      <c r="F1201" t="s">
        <v>215</v>
      </c>
      <c r="G1201" t="s">
        <v>223</v>
      </c>
      <c r="H1201" t="s">
        <v>248</v>
      </c>
      <c r="I1201" t="s">
        <v>222</v>
      </c>
      <c r="L1201" t="s">
        <v>224</v>
      </c>
      <c r="O1201">
        <v>-212477.55</v>
      </c>
      <c r="P1201" t="s">
        <v>174</v>
      </c>
      <c r="R1201" t="s">
        <v>1795</v>
      </c>
      <c r="W1201" s="2">
        <v>43861.699463310186</v>
      </c>
    </row>
    <row r="1202" spans="1:23" x14ac:dyDescent="0.25">
      <c r="A1202" t="s">
        <v>172</v>
      </c>
      <c r="B1202" t="s">
        <v>173</v>
      </c>
      <c r="C1202" t="s">
        <v>4</v>
      </c>
      <c r="D1202">
        <v>2018</v>
      </c>
      <c r="E1202">
        <v>12</v>
      </c>
      <c r="F1202" t="s">
        <v>215</v>
      </c>
      <c r="G1202" t="s">
        <v>252</v>
      </c>
      <c r="H1202" t="s">
        <v>259</v>
      </c>
      <c r="I1202" t="s">
        <v>222</v>
      </c>
      <c r="L1202" t="s">
        <v>224</v>
      </c>
      <c r="O1202">
        <v>56200.800000000003</v>
      </c>
      <c r="P1202" t="s">
        <v>174</v>
      </c>
      <c r="R1202" t="s">
        <v>1795</v>
      </c>
      <c r="W1202" s="2">
        <v>43861.699463310186</v>
      </c>
    </row>
    <row r="1203" spans="1:23" x14ac:dyDescent="0.25">
      <c r="A1203" t="s">
        <v>172</v>
      </c>
      <c r="B1203" t="s">
        <v>173</v>
      </c>
      <c r="C1203" t="s">
        <v>4</v>
      </c>
      <c r="D1203">
        <v>2018</v>
      </c>
      <c r="E1203">
        <v>12</v>
      </c>
      <c r="F1203" t="s">
        <v>215</v>
      </c>
      <c r="G1203" t="s">
        <v>249</v>
      </c>
      <c r="H1203" t="s">
        <v>260</v>
      </c>
      <c r="I1203" t="s">
        <v>222</v>
      </c>
      <c r="L1203" t="s">
        <v>224</v>
      </c>
      <c r="O1203">
        <v>-156276.75</v>
      </c>
      <c r="P1203" t="s">
        <v>174</v>
      </c>
      <c r="R1203" t="s">
        <v>1795</v>
      </c>
      <c r="W1203" s="2">
        <v>43861.699463310186</v>
      </c>
    </row>
    <row r="1204" spans="1:23" x14ac:dyDescent="0.25">
      <c r="A1204" t="s">
        <v>172</v>
      </c>
      <c r="B1204" t="s">
        <v>173</v>
      </c>
      <c r="C1204" t="s">
        <v>4</v>
      </c>
      <c r="D1204">
        <v>2018</v>
      </c>
      <c r="E1204">
        <v>12</v>
      </c>
      <c r="F1204" t="s">
        <v>215</v>
      </c>
      <c r="G1204" t="s">
        <v>261</v>
      </c>
      <c r="H1204" t="s">
        <v>266</v>
      </c>
      <c r="I1204" t="s">
        <v>222</v>
      </c>
      <c r="L1204" t="s">
        <v>224</v>
      </c>
      <c r="O1204">
        <v>-156276.75</v>
      </c>
      <c r="P1204" t="s">
        <v>174</v>
      </c>
      <c r="R1204" t="s">
        <v>1795</v>
      </c>
      <c r="W1204" s="2">
        <v>43861.699463310186</v>
      </c>
    </row>
    <row r="1205" spans="1:23" x14ac:dyDescent="0.25">
      <c r="A1205" t="s">
        <v>172</v>
      </c>
      <c r="B1205" t="s">
        <v>173</v>
      </c>
      <c r="C1205" t="s">
        <v>4</v>
      </c>
      <c r="D1205">
        <v>2018</v>
      </c>
      <c r="E1205">
        <v>12</v>
      </c>
      <c r="F1205" t="s">
        <v>215</v>
      </c>
      <c r="G1205" t="s">
        <v>272</v>
      </c>
      <c r="H1205" t="s">
        <v>283</v>
      </c>
      <c r="I1205" t="s">
        <v>222</v>
      </c>
      <c r="L1205" t="s">
        <v>224</v>
      </c>
      <c r="O1205">
        <v>-0.02</v>
      </c>
      <c r="P1205" t="s">
        <v>174</v>
      </c>
      <c r="R1205" t="s">
        <v>1795</v>
      </c>
      <c r="W1205" s="2">
        <v>43861.699463310186</v>
      </c>
    </row>
    <row r="1206" spans="1:23" x14ac:dyDescent="0.25">
      <c r="A1206" t="s">
        <v>172</v>
      </c>
      <c r="B1206" t="s">
        <v>173</v>
      </c>
      <c r="C1206" t="s">
        <v>4</v>
      </c>
      <c r="D1206">
        <v>2018</v>
      </c>
      <c r="E1206">
        <v>12</v>
      </c>
      <c r="F1206" t="s">
        <v>215</v>
      </c>
      <c r="G1206" t="s">
        <v>267</v>
      </c>
      <c r="H1206" t="s">
        <v>312</v>
      </c>
      <c r="I1206" t="s">
        <v>222</v>
      </c>
      <c r="L1206" t="s">
        <v>224</v>
      </c>
      <c r="O1206">
        <v>-156276.76999999999</v>
      </c>
      <c r="P1206" t="s">
        <v>174</v>
      </c>
      <c r="R1206" t="s">
        <v>1795</v>
      </c>
      <c r="W1206" s="2">
        <v>43861.699463310186</v>
      </c>
    </row>
    <row r="1207" spans="1:23" x14ac:dyDescent="0.25">
      <c r="A1207" t="s">
        <v>172</v>
      </c>
      <c r="B1207" t="s">
        <v>173</v>
      </c>
      <c r="C1207" t="s">
        <v>4</v>
      </c>
      <c r="D1207">
        <v>2018</v>
      </c>
      <c r="E1207">
        <v>12</v>
      </c>
      <c r="F1207" t="s">
        <v>215</v>
      </c>
      <c r="G1207" t="s">
        <v>327</v>
      </c>
      <c r="H1207" t="s">
        <v>334</v>
      </c>
      <c r="I1207" t="s">
        <v>222</v>
      </c>
      <c r="L1207" t="s">
        <v>224</v>
      </c>
      <c r="O1207">
        <v>81145.259999999995</v>
      </c>
      <c r="P1207" t="s">
        <v>174</v>
      </c>
      <c r="R1207" t="s">
        <v>1795</v>
      </c>
      <c r="W1207" s="2">
        <v>43861.699463310186</v>
      </c>
    </row>
    <row r="1208" spans="1:23" x14ac:dyDescent="0.25">
      <c r="A1208" t="s">
        <v>172</v>
      </c>
      <c r="B1208" t="s">
        <v>173</v>
      </c>
      <c r="C1208" t="s">
        <v>4</v>
      </c>
      <c r="D1208">
        <v>2018</v>
      </c>
      <c r="E1208">
        <v>12</v>
      </c>
      <c r="F1208" t="s">
        <v>215</v>
      </c>
      <c r="G1208" t="s">
        <v>324</v>
      </c>
      <c r="H1208" t="s">
        <v>335</v>
      </c>
      <c r="I1208" t="s">
        <v>222</v>
      </c>
      <c r="L1208" t="s">
        <v>224</v>
      </c>
      <c r="O1208">
        <v>81145.259999999995</v>
      </c>
      <c r="P1208" t="s">
        <v>174</v>
      </c>
      <c r="R1208" t="s">
        <v>1795</v>
      </c>
      <c r="W1208" s="2">
        <v>43861.699463310186</v>
      </c>
    </row>
    <row r="1209" spans="1:23" x14ac:dyDescent="0.25">
      <c r="A1209" t="s">
        <v>172</v>
      </c>
      <c r="B1209" t="s">
        <v>173</v>
      </c>
      <c r="C1209" t="s">
        <v>4</v>
      </c>
      <c r="D1209">
        <v>2018</v>
      </c>
      <c r="E1209">
        <v>12</v>
      </c>
      <c r="F1209" t="s">
        <v>215</v>
      </c>
      <c r="G1209" t="s">
        <v>336</v>
      </c>
      <c r="H1209" t="s">
        <v>347</v>
      </c>
      <c r="I1209" t="s">
        <v>222</v>
      </c>
      <c r="L1209" t="s">
        <v>224</v>
      </c>
      <c r="O1209">
        <v>81145.259999999995</v>
      </c>
      <c r="P1209" t="s">
        <v>174</v>
      </c>
      <c r="R1209" t="s">
        <v>1795</v>
      </c>
      <c r="W1209" s="2">
        <v>43861.699463310186</v>
      </c>
    </row>
    <row r="1210" spans="1:23" x14ac:dyDescent="0.25">
      <c r="A1210" t="s">
        <v>172</v>
      </c>
      <c r="B1210" t="s">
        <v>173</v>
      </c>
      <c r="C1210" t="s">
        <v>4</v>
      </c>
      <c r="D1210">
        <v>2018</v>
      </c>
      <c r="E1210">
        <v>12</v>
      </c>
      <c r="F1210" t="s">
        <v>215</v>
      </c>
      <c r="G1210" t="s">
        <v>313</v>
      </c>
      <c r="H1210" t="s">
        <v>348</v>
      </c>
      <c r="I1210" t="s">
        <v>222</v>
      </c>
      <c r="L1210" t="s">
        <v>224</v>
      </c>
      <c r="O1210">
        <v>-75131.509999999995</v>
      </c>
      <c r="P1210" t="s">
        <v>174</v>
      </c>
      <c r="R1210" t="s">
        <v>1795</v>
      </c>
      <c r="W1210" s="2">
        <v>43861.699463310186</v>
      </c>
    </row>
    <row r="1211" spans="1:23" x14ac:dyDescent="0.25">
      <c r="A1211" t="s">
        <v>172</v>
      </c>
      <c r="B1211" t="s">
        <v>173</v>
      </c>
      <c r="C1211" t="s">
        <v>4</v>
      </c>
      <c r="D1211">
        <v>2018</v>
      </c>
      <c r="E1211">
        <v>12</v>
      </c>
      <c r="F1211" t="s">
        <v>215</v>
      </c>
      <c r="G1211" t="s">
        <v>349</v>
      </c>
      <c r="H1211" t="s">
        <v>356</v>
      </c>
      <c r="I1211" t="s">
        <v>222</v>
      </c>
      <c r="L1211" t="s">
        <v>224</v>
      </c>
      <c r="O1211">
        <v>-75131.509999999995</v>
      </c>
      <c r="P1211" t="s">
        <v>174</v>
      </c>
      <c r="R1211" t="s">
        <v>1795</v>
      </c>
      <c r="W1211" s="2">
        <v>43861.699463310186</v>
      </c>
    </row>
    <row r="1212" spans="1:23" x14ac:dyDescent="0.25">
      <c r="A1212" t="s">
        <v>172</v>
      </c>
      <c r="B1212" t="s">
        <v>173</v>
      </c>
      <c r="C1212" t="s">
        <v>4</v>
      </c>
      <c r="D1212">
        <v>2018</v>
      </c>
      <c r="E1212">
        <v>12</v>
      </c>
      <c r="F1212" t="s">
        <v>215</v>
      </c>
      <c r="G1212" t="s">
        <v>357</v>
      </c>
      <c r="H1212" t="s">
        <v>409</v>
      </c>
      <c r="I1212" t="s">
        <v>222</v>
      </c>
      <c r="L1212" t="s">
        <v>224</v>
      </c>
      <c r="O1212">
        <v>-75131.509999999995</v>
      </c>
      <c r="P1212" t="s">
        <v>174</v>
      </c>
      <c r="R1212" t="s">
        <v>1795</v>
      </c>
      <c r="W1212" s="2">
        <v>43861.699463310186</v>
      </c>
    </row>
    <row r="1213" spans="1:23" x14ac:dyDescent="0.25">
      <c r="A1213" t="s">
        <v>172</v>
      </c>
      <c r="B1213" t="s">
        <v>173</v>
      </c>
      <c r="C1213" t="s">
        <v>4</v>
      </c>
      <c r="D1213">
        <v>2018</v>
      </c>
      <c r="E1213">
        <v>12</v>
      </c>
      <c r="F1213" t="s">
        <v>215</v>
      </c>
      <c r="G1213" t="s">
        <v>410</v>
      </c>
      <c r="H1213" t="s">
        <v>427</v>
      </c>
      <c r="I1213" t="s">
        <v>222</v>
      </c>
      <c r="L1213" t="s">
        <v>224</v>
      </c>
      <c r="O1213">
        <v>-75131.509999999995</v>
      </c>
      <c r="P1213" t="s">
        <v>174</v>
      </c>
      <c r="R1213" t="s">
        <v>1795</v>
      </c>
      <c r="W1213" s="2">
        <v>43861.699463310186</v>
      </c>
    </row>
    <row r="1214" spans="1:23" x14ac:dyDescent="0.25">
      <c r="A1214" t="s">
        <v>172</v>
      </c>
      <c r="B1214" t="s">
        <v>173</v>
      </c>
      <c r="C1214" t="s">
        <v>4</v>
      </c>
      <c r="D1214">
        <v>2018</v>
      </c>
      <c r="E1214">
        <v>12</v>
      </c>
      <c r="F1214" t="s">
        <v>215</v>
      </c>
      <c r="G1214" t="s">
        <v>431</v>
      </c>
      <c r="H1214" t="s">
        <v>436</v>
      </c>
      <c r="I1214" t="s">
        <v>222</v>
      </c>
      <c r="L1214" t="s">
        <v>224</v>
      </c>
      <c r="O1214">
        <v>47250</v>
      </c>
      <c r="P1214" t="s">
        <v>174</v>
      </c>
      <c r="R1214" t="s">
        <v>1795</v>
      </c>
      <c r="W1214" s="2">
        <v>43861.699463310186</v>
      </c>
    </row>
    <row r="1215" spans="1:23" x14ac:dyDescent="0.25">
      <c r="A1215" t="s">
        <v>172</v>
      </c>
      <c r="B1215" t="s">
        <v>173</v>
      </c>
      <c r="C1215" t="s">
        <v>4</v>
      </c>
      <c r="D1215">
        <v>2018</v>
      </c>
      <c r="E1215">
        <v>12</v>
      </c>
      <c r="F1215" t="s">
        <v>215</v>
      </c>
      <c r="G1215" t="s">
        <v>428</v>
      </c>
      <c r="H1215" t="s">
        <v>437</v>
      </c>
      <c r="I1215" t="s">
        <v>222</v>
      </c>
      <c r="L1215" t="s">
        <v>224</v>
      </c>
      <c r="O1215">
        <v>-27881.51</v>
      </c>
      <c r="P1215" t="s">
        <v>174</v>
      </c>
      <c r="R1215" t="s">
        <v>1795</v>
      </c>
      <c r="W1215" s="2">
        <v>43861.699463310186</v>
      </c>
    </row>
    <row r="1216" spans="1:23" x14ac:dyDescent="0.25">
      <c r="A1216" t="s">
        <v>172</v>
      </c>
      <c r="B1216" t="s">
        <v>173</v>
      </c>
      <c r="C1216" t="s">
        <v>4</v>
      </c>
      <c r="D1216">
        <v>2018</v>
      </c>
      <c r="E1216">
        <v>12</v>
      </c>
      <c r="F1216" t="s">
        <v>215</v>
      </c>
      <c r="G1216" t="s">
        <v>438</v>
      </c>
      <c r="H1216" t="s">
        <v>463</v>
      </c>
      <c r="I1216" t="s">
        <v>222</v>
      </c>
      <c r="L1216" t="s">
        <v>224</v>
      </c>
      <c r="O1216">
        <v>-27881.51</v>
      </c>
      <c r="P1216" t="s">
        <v>174</v>
      </c>
      <c r="R1216" t="s">
        <v>1795</v>
      </c>
      <c r="W1216" s="2">
        <v>43861.699463310186</v>
      </c>
    </row>
    <row r="1217" spans="1:23" x14ac:dyDescent="0.25">
      <c r="A1217" t="s">
        <v>172</v>
      </c>
      <c r="B1217" t="s">
        <v>173</v>
      </c>
      <c r="C1217" t="s">
        <v>4</v>
      </c>
      <c r="D1217">
        <v>2018</v>
      </c>
      <c r="E1217">
        <v>12</v>
      </c>
      <c r="F1217" t="s">
        <v>215</v>
      </c>
      <c r="G1217" t="s">
        <v>677</v>
      </c>
      <c r="H1217" t="s">
        <v>684</v>
      </c>
      <c r="I1217" t="s">
        <v>481</v>
      </c>
      <c r="L1217" t="s">
        <v>224</v>
      </c>
      <c r="O1217">
        <v>2121257.36</v>
      </c>
      <c r="P1217" t="s">
        <v>174</v>
      </c>
      <c r="R1217" t="s">
        <v>1795</v>
      </c>
      <c r="W1217" s="2">
        <v>43861.699463310186</v>
      </c>
    </row>
    <row r="1218" spans="1:23" x14ac:dyDescent="0.25">
      <c r="A1218" t="s">
        <v>172</v>
      </c>
      <c r="B1218" t="s">
        <v>173</v>
      </c>
      <c r="C1218" t="s">
        <v>4</v>
      </c>
      <c r="D1218">
        <v>2018</v>
      </c>
      <c r="E1218">
        <v>12</v>
      </c>
      <c r="F1218" t="s">
        <v>215</v>
      </c>
      <c r="G1218" t="s">
        <v>687</v>
      </c>
      <c r="H1218" t="s">
        <v>693</v>
      </c>
      <c r="I1218" t="s">
        <v>481</v>
      </c>
      <c r="L1218" t="s">
        <v>224</v>
      </c>
      <c r="O1218">
        <v>-1133968.92</v>
      </c>
      <c r="P1218" t="s">
        <v>174</v>
      </c>
      <c r="R1218" t="s">
        <v>1795</v>
      </c>
      <c r="W1218" s="2">
        <v>43861.699463310186</v>
      </c>
    </row>
    <row r="1219" spans="1:23" x14ac:dyDescent="0.25">
      <c r="A1219" t="s">
        <v>172</v>
      </c>
      <c r="B1219" t="s">
        <v>173</v>
      </c>
      <c r="C1219" t="s">
        <v>4</v>
      </c>
      <c r="D1219">
        <v>2018</v>
      </c>
      <c r="E1219">
        <v>12</v>
      </c>
      <c r="F1219" t="s">
        <v>215</v>
      </c>
      <c r="G1219" t="s">
        <v>685</v>
      </c>
      <c r="H1219" t="s">
        <v>329</v>
      </c>
      <c r="I1219" t="s">
        <v>481</v>
      </c>
      <c r="L1219" t="s">
        <v>224</v>
      </c>
      <c r="O1219">
        <v>987288.44</v>
      </c>
      <c r="P1219" t="s">
        <v>174</v>
      </c>
      <c r="R1219" t="s">
        <v>1795</v>
      </c>
      <c r="W1219" s="2">
        <v>43861.699463310186</v>
      </c>
    </row>
    <row r="1220" spans="1:23" x14ac:dyDescent="0.25">
      <c r="A1220" t="s">
        <v>172</v>
      </c>
      <c r="B1220" t="s">
        <v>173</v>
      </c>
      <c r="C1220" t="s">
        <v>4</v>
      </c>
      <c r="D1220">
        <v>2018</v>
      </c>
      <c r="E1220">
        <v>12</v>
      </c>
      <c r="F1220" t="s">
        <v>215</v>
      </c>
      <c r="G1220" t="s">
        <v>675</v>
      </c>
      <c r="H1220" t="s">
        <v>809</v>
      </c>
      <c r="I1220" t="s">
        <v>481</v>
      </c>
      <c r="L1220" t="s">
        <v>224</v>
      </c>
      <c r="O1220">
        <v>987288.44</v>
      </c>
      <c r="P1220" t="s">
        <v>174</v>
      </c>
      <c r="R1220" t="s">
        <v>1795</v>
      </c>
      <c r="W1220" s="2">
        <v>43861.699463310186</v>
      </c>
    </row>
    <row r="1221" spans="1:23" x14ac:dyDescent="0.25">
      <c r="A1221" t="s">
        <v>172</v>
      </c>
      <c r="B1221" t="s">
        <v>173</v>
      </c>
      <c r="C1221" t="s">
        <v>4</v>
      </c>
      <c r="D1221">
        <v>2018</v>
      </c>
      <c r="E1221">
        <v>12</v>
      </c>
      <c r="F1221" t="s">
        <v>215</v>
      </c>
      <c r="G1221" t="s">
        <v>1052</v>
      </c>
      <c r="H1221" t="s">
        <v>1051</v>
      </c>
      <c r="I1221" t="s">
        <v>481</v>
      </c>
      <c r="L1221" t="s">
        <v>224</v>
      </c>
      <c r="O1221">
        <v>3688.02</v>
      </c>
      <c r="P1221" t="s">
        <v>174</v>
      </c>
      <c r="R1221" t="s">
        <v>1795</v>
      </c>
      <c r="W1221" s="2">
        <v>43861.699463310186</v>
      </c>
    </row>
    <row r="1222" spans="1:23" x14ac:dyDescent="0.25">
      <c r="A1222" t="s">
        <v>172</v>
      </c>
      <c r="B1222" t="s">
        <v>173</v>
      </c>
      <c r="C1222" t="s">
        <v>4</v>
      </c>
      <c r="D1222">
        <v>2018</v>
      </c>
      <c r="E1222">
        <v>12</v>
      </c>
      <c r="F1222" t="s">
        <v>215</v>
      </c>
      <c r="G1222" t="s">
        <v>642</v>
      </c>
      <c r="H1222" t="s">
        <v>1317</v>
      </c>
      <c r="I1222" t="s">
        <v>481</v>
      </c>
      <c r="L1222" t="s">
        <v>224</v>
      </c>
      <c r="O1222">
        <v>990976.46</v>
      </c>
      <c r="P1222" t="s">
        <v>174</v>
      </c>
      <c r="R1222" t="s">
        <v>1795</v>
      </c>
      <c r="W1222" s="2">
        <v>43861.699463310186</v>
      </c>
    </row>
    <row r="1223" spans="1:23" x14ac:dyDescent="0.25">
      <c r="A1223" t="s">
        <v>172</v>
      </c>
      <c r="B1223" t="s">
        <v>173</v>
      </c>
      <c r="C1223" t="s">
        <v>4</v>
      </c>
      <c r="D1223">
        <v>2018</v>
      </c>
      <c r="E1223">
        <v>12</v>
      </c>
      <c r="F1223" t="s">
        <v>215</v>
      </c>
      <c r="G1223" t="s">
        <v>1321</v>
      </c>
      <c r="H1223" t="s">
        <v>1328</v>
      </c>
      <c r="I1223" t="s">
        <v>481</v>
      </c>
      <c r="L1223" t="s">
        <v>224</v>
      </c>
      <c r="O1223">
        <v>10500</v>
      </c>
      <c r="P1223" t="s">
        <v>174</v>
      </c>
      <c r="R1223" t="s">
        <v>1795</v>
      </c>
      <c r="W1223" s="2">
        <v>43861.699463310186</v>
      </c>
    </row>
    <row r="1224" spans="1:23" x14ac:dyDescent="0.25">
      <c r="A1224" t="s">
        <v>172</v>
      </c>
      <c r="B1224" t="s">
        <v>173</v>
      </c>
      <c r="C1224" t="s">
        <v>4</v>
      </c>
      <c r="D1224">
        <v>2018</v>
      </c>
      <c r="E1224">
        <v>12</v>
      </c>
      <c r="F1224" t="s">
        <v>215</v>
      </c>
      <c r="G1224" t="s">
        <v>1333</v>
      </c>
      <c r="H1224" t="s">
        <v>1336</v>
      </c>
      <c r="I1224" t="s">
        <v>481</v>
      </c>
      <c r="L1224" t="s">
        <v>224</v>
      </c>
      <c r="O1224">
        <v>53139.93</v>
      </c>
      <c r="P1224" t="s">
        <v>174</v>
      </c>
      <c r="R1224" t="s">
        <v>1795</v>
      </c>
      <c r="W1224" s="2">
        <v>43861.699463310186</v>
      </c>
    </row>
    <row r="1225" spans="1:23" x14ac:dyDescent="0.25">
      <c r="A1225" t="s">
        <v>172</v>
      </c>
      <c r="B1225" t="s">
        <v>173</v>
      </c>
      <c r="C1225" t="s">
        <v>4</v>
      </c>
      <c r="D1225">
        <v>2018</v>
      </c>
      <c r="E1225">
        <v>12</v>
      </c>
      <c r="F1225" t="s">
        <v>215</v>
      </c>
      <c r="G1225" t="s">
        <v>1337</v>
      </c>
      <c r="H1225" t="s">
        <v>1348</v>
      </c>
      <c r="I1225" t="s">
        <v>481</v>
      </c>
      <c r="L1225" t="s">
        <v>224</v>
      </c>
      <c r="O1225">
        <v>61530.99</v>
      </c>
      <c r="P1225" t="s">
        <v>174</v>
      </c>
      <c r="R1225" t="s">
        <v>1795</v>
      </c>
      <c r="W1225" s="2">
        <v>43861.699463310186</v>
      </c>
    </row>
    <row r="1226" spans="1:23" x14ac:dyDescent="0.25">
      <c r="A1226" t="s">
        <v>172</v>
      </c>
      <c r="B1226" t="s">
        <v>173</v>
      </c>
      <c r="C1226" t="s">
        <v>4</v>
      </c>
      <c r="D1226">
        <v>2018</v>
      </c>
      <c r="E1226">
        <v>12</v>
      </c>
      <c r="F1226" t="s">
        <v>215</v>
      </c>
      <c r="G1226" t="s">
        <v>1354</v>
      </c>
      <c r="H1226" t="s">
        <v>1357</v>
      </c>
      <c r="I1226" t="s">
        <v>481</v>
      </c>
      <c r="L1226" t="s">
        <v>224</v>
      </c>
      <c r="O1226">
        <v>1009932.39</v>
      </c>
      <c r="P1226" t="s">
        <v>174</v>
      </c>
      <c r="R1226" t="s">
        <v>1795</v>
      </c>
      <c r="W1226" s="2">
        <v>43861.699463310186</v>
      </c>
    </row>
    <row r="1227" spans="1:23" x14ac:dyDescent="0.25">
      <c r="A1227" t="s">
        <v>172</v>
      </c>
      <c r="B1227" t="s">
        <v>173</v>
      </c>
      <c r="C1227" t="s">
        <v>4</v>
      </c>
      <c r="D1227">
        <v>2018</v>
      </c>
      <c r="E1227">
        <v>12</v>
      </c>
      <c r="F1227" t="s">
        <v>215</v>
      </c>
      <c r="G1227" t="s">
        <v>1329</v>
      </c>
      <c r="H1227" t="s">
        <v>1364</v>
      </c>
      <c r="I1227" t="s">
        <v>481</v>
      </c>
      <c r="L1227" t="s">
        <v>224</v>
      </c>
      <c r="O1227">
        <v>1081963.3799999999</v>
      </c>
      <c r="P1227" t="s">
        <v>174</v>
      </c>
      <c r="R1227" t="s">
        <v>1795</v>
      </c>
      <c r="W1227" s="2">
        <v>43861.699463310186</v>
      </c>
    </row>
    <row r="1228" spans="1:23" x14ac:dyDescent="0.25">
      <c r="A1228" t="s">
        <v>172</v>
      </c>
      <c r="B1228" t="s">
        <v>173</v>
      </c>
      <c r="C1228" t="s">
        <v>4</v>
      </c>
      <c r="D1228">
        <v>2018</v>
      </c>
      <c r="E1228">
        <v>12</v>
      </c>
      <c r="F1228" t="s">
        <v>215</v>
      </c>
      <c r="G1228" t="s">
        <v>1318</v>
      </c>
      <c r="H1228" t="s">
        <v>1365</v>
      </c>
      <c r="I1228" t="s">
        <v>481</v>
      </c>
      <c r="L1228" t="s">
        <v>224</v>
      </c>
      <c r="O1228">
        <v>2072939.84</v>
      </c>
      <c r="P1228" t="s">
        <v>174</v>
      </c>
      <c r="R1228" t="s">
        <v>1795</v>
      </c>
      <c r="W1228" s="2">
        <v>43861.699463310186</v>
      </c>
    </row>
    <row r="1229" spans="1:23" x14ac:dyDescent="0.25">
      <c r="A1229" t="s">
        <v>172</v>
      </c>
      <c r="B1229" t="s">
        <v>173</v>
      </c>
      <c r="C1229" t="s">
        <v>4</v>
      </c>
      <c r="D1229">
        <v>2018</v>
      </c>
      <c r="E1229">
        <v>12</v>
      </c>
      <c r="F1229" t="s">
        <v>215</v>
      </c>
      <c r="G1229" t="s">
        <v>1369</v>
      </c>
      <c r="H1229" t="s">
        <v>1375</v>
      </c>
      <c r="I1229" t="s">
        <v>481</v>
      </c>
      <c r="L1229" t="s">
        <v>224</v>
      </c>
      <c r="O1229">
        <v>-60000</v>
      </c>
      <c r="P1229" t="s">
        <v>174</v>
      </c>
      <c r="R1229" t="s">
        <v>1795</v>
      </c>
      <c r="W1229" s="2">
        <v>43861.699463310186</v>
      </c>
    </row>
    <row r="1230" spans="1:23" x14ac:dyDescent="0.25">
      <c r="A1230" t="s">
        <v>172</v>
      </c>
      <c r="B1230" t="s">
        <v>173</v>
      </c>
      <c r="C1230" t="s">
        <v>4</v>
      </c>
      <c r="D1230">
        <v>2018</v>
      </c>
      <c r="E1230">
        <v>12</v>
      </c>
      <c r="F1230" t="s">
        <v>215</v>
      </c>
      <c r="G1230" t="s">
        <v>1421</v>
      </c>
      <c r="H1230" t="s">
        <v>1429</v>
      </c>
      <c r="I1230" t="s">
        <v>481</v>
      </c>
      <c r="L1230" t="s">
        <v>224</v>
      </c>
      <c r="O1230">
        <v>-7642.81</v>
      </c>
      <c r="P1230" t="s">
        <v>174</v>
      </c>
      <c r="R1230" t="s">
        <v>1795</v>
      </c>
      <c r="W1230" s="2">
        <v>43861.699463310186</v>
      </c>
    </row>
    <row r="1231" spans="1:23" x14ac:dyDescent="0.25">
      <c r="A1231" t="s">
        <v>172</v>
      </c>
      <c r="B1231" t="s">
        <v>173</v>
      </c>
      <c r="C1231" t="s">
        <v>4</v>
      </c>
      <c r="D1231">
        <v>2018</v>
      </c>
      <c r="E1231">
        <v>12</v>
      </c>
      <c r="F1231" t="s">
        <v>215</v>
      </c>
      <c r="G1231" t="s">
        <v>1407</v>
      </c>
      <c r="H1231" t="s">
        <v>1442</v>
      </c>
      <c r="I1231" t="s">
        <v>481</v>
      </c>
      <c r="L1231" t="s">
        <v>224</v>
      </c>
      <c r="O1231">
        <v>-7642.81</v>
      </c>
      <c r="P1231" t="s">
        <v>174</v>
      </c>
      <c r="R1231" t="s">
        <v>1795</v>
      </c>
      <c r="W1231" s="2">
        <v>43861.699463310186</v>
      </c>
    </row>
    <row r="1232" spans="1:23" x14ac:dyDescent="0.25">
      <c r="A1232" t="s">
        <v>172</v>
      </c>
      <c r="B1232" t="s">
        <v>173</v>
      </c>
      <c r="C1232" t="s">
        <v>4</v>
      </c>
      <c r="D1232">
        <v>2018</v>
      </c>
      <c r="E1232">
        <v>12</v>
      </c>
      <c r="F1232" t="s">
        <v>215</v>
      </c>
      <c r="G1232" t="s">
        <v>1445</v>
      </c>
      <c r="H1232" t="s">
        <v>466</v>
      </c>
      <c r="I1232" t="s">
        <v>481</v>
      </c>
      <c r="L1232" t="s">
        <v>224</v>
      </c>
      <c r="O1232">
        <v>-104201.34</v>
      </c>
      <c r="P1232" t="s">
        <v>174</v>
      </c>
      <c r="R1232" t="s">
        <v>1795</v>
      </c>
      <c r="W1232" s="2">
        <v>43861.699463310186</v>
      </c>
    </row>
    <row r="1233" spans="1:23" x14ac:dyDescent="0.25">
      <c r="A1233" t="s">
        <v>172</v>
      </c>
      <c r="B1233" t="s">
        <v>173</v>
      </c>
      <c r="C1233" t="s">
        <v>4</v>
      </c>
      <c r="D1233">
        <v>2018</v>
      </c>
      <c r="E1233">
        <v>12</v>
      </c>
      <c r="F1233" t="s">
        <v>215</v>
      </c>
      <c r="G1233" t="s">
        <v>1376</v>
      </c>
      <c r="H1233" t="s">
        <v>1457</v>
      </c>
      <c r="I1233" t="s">
        <v>481</v>
      </c>
      <c r="L1233" t="s">
        <v>224</v>
      </c>
      <c r="O1233">
        <v>-171844.15</v>
      </c>
      <c r="P1233" t="s">
        <v>174</v>
      </c>
      <c r="R1233" t="s">
        <v>1795</v>
      </c>
      <c r="W1233" s="2">
        <v>43861.699463310186</v>
      </c>
    </row>
    <row r="1234" spans="1:23" x14ac:dyDescent="0.25">
      <c r="A1234" t="s">
        <v>172</v>
      </c>
      <c r="B1234" t="s">
        <v>173</v>
      </c>
      <c r="C1234" t="s">
        <v>4</v>
      </c>
      <c r="D1234">
        <v>2018</v>
      </c>
      <c r="E1234">
        <v>12</v>
      </c>
      <c r="F1234" t="s">
        <v>215</v>
      </c>
      <c r="G1234" t="s">
        <v>1458</v>
      </c>
      <c r="H1234" t="s">
        <v>1479</v>
      </c>
      <c r="I1234" t="s">
        <v>481</v>
      </c>
      <c r="L1234" t="s">
        <v>224</v>
      </c>
      <c r="O1234">
        <v>-171844.15</v>
      </c>
      <c r="P1234" t="s">
        <v>174</v>
      </c>
      <c r="R1234" t="s">
        <v>1795</v>
      </c>
      <c r="W1234" s="2">
        <v>43861.699463310186</v>
      </c>
    </row>
    <row r="1235" spans="1:23" x14ac:dyDescent="0.25">
      <c r="A1235" t="s">
        <v>172</v>
      </c>
      <c r="B1235" t="s">
        <v>173</v>
      </c>
      <c r="C1235" t="s">
        <v>4</v>
      </c>
      <c r="D1235">
        <v>2018</v>
      </c>
      <c r="E1235">
        <v>12</v>
      </c>
      <c r="F1235" t="s">
        <v>215</v>
      </c>
      <c r="G1235" t="s">
        <v>1510</v>
      </c>
      <c r="H1235" t="s">
        <v>1519</v>
      </c>
      <c r="I1235" t="s">
        <v>481</v>
      </c>
      <c r="L1235" t="s">
        <v>224</v>
      </c>
      <c r="O1235">
        <v>-13860</v>
      </c>
      <c r="P1235" t="s">
        <v>174</v>
      </c>
      <c r="R1235" t="s">
        <v>1795</v>
      </c>
      <c r="W1235" s="2">
        <v>43861.699463310186</v>
      </c>
    </row>
    <row r="1236" spans="1:23" x14ac:dyDescent="0.25">
      <c r="A1236" t="s">
        <v>172</v>
      </c>
      <c r="B1236" t="s">
        <v>173</v>
      </c>
      <c r="C1236" t="s">
        <v>4</v>
      </c>
      <c r="D1236">
        <v>2018</v>
      </c>
      <c r="E1236">
        <v>12</v>
      </c>
      <c r="F1236" t="s">
        <v>215</v>
      </c>
      <c r="G1236" t="s">
        <v>1495</v>
      </c>
      <c r="H1236" t="s">
        <v>1522</v>
      </c>
      <c r="I1236" t="s">
        <v>481</v>
      </c>
      <c r="L1236" t="s">
        <v>224</v>
      </c>
      <c r="O1236">
        <v>-13860</v>
      </c>
      <c r="P1236" t="s">
        <v>174</v>
      </c>
      <c r="R1236" t="s">
        <v>1795</v>
      </c>
      <c r="W1236" s="2">
        <v>43861.699463310186</v>
      </c>
    </row>
    <row r="1237" spans="1:23" x14ac:dyDescent="0.25">
      <c r="A1237" t="s">
        <v>172</v>
      </c>
      <c r="B1237" t="s">
        <v>173</v>
      </c>
      <c r="C1237" t="s">
        <v>4</v>
      </c>
      <c r="D1237">
        <v>2018</v>
      </c>
      <c r="E1237">
        <v>12</v>
      </c>
      <c r="F1237" t="s">
        <v>215</v>
      </c>
      <c r="G1237" t="s">
        <v>1523</v>
      </c>
      <c r="H1237" t="s">
        <v>1553</v>
      </c>
      <c r="I1237" t="s">
        <v>481</v>
      </c>
      <c r="L1237" t="s">
        <v>224</v>
      </c>
      <c r="O1237">
        <v>-13860</v>
      </c>
      <c r="P1237" t="s">
        <v>174</v>
      </c>
      <c r="R1237" t="s">
        <v>1795</v>
      </c>
      <c r="W1237" s="2">
        <v>43861.699463310186</v>
      </c>
    </row>
    <row r="1238" spans="1:23" x14ac:dyDescent="0.25">
      <c r="A1238" t="s">
        <v>172</v>
      </c>
      <c r="B1238" t="s">
        <v>173</v>
      </c>
      <c r="C1238" t="s">
        <v>4</v>
      </c>
      <c r="D1238">
        <v>2018</v>
      </c>
      <c r="E1238">
        <v>12</v>
      </c>
      <c r="F1238" t="s">
        <v>215</v>
      </c>
      <c r="G1238" t="s">
        <v>1578</v>
      </c>
      <c r="H1238" t="s">
        <v>1583</v>
      </c>
      <c r="I1238" t="s">
        <v>481</v>
      </c>
      <c r="L1238" t="s">
        <v>224</v>
      </c>
      <c r="O1238">
        <v>-1622936.27</v>
      </c>
      <c r="P1238" t="s">
        <v>174</v>
      </c>
      <c r="R1238" t="s">
        <v>1795</v>
      </c>
      <c r="W1238" s="2">
        <v>43861.699463310186</v>
      </c>
    </row>
    <row r="1239" spans="1:23" x14ac:dyDescent="0.25">
      <c r="A1239" t="s">
        <v>172</v>
      </c>
      <c r="B1239" t="s">
        <v>173</v>
      </c>
      <c r="C1239" t="s">
        <v>4</v>
      </c>
      <c r="D1239">
        <v>2018</v>
      </c>
      <c r="E1239">
        <v>12</v>
      </c>
      <c r="F1239" t="s">
        <v>215</v>
      </c>
      <c r="G1239" t="s">
        <v>1559</v>
      </c>
      <c r="H1239" t="s">
        <v>1592</v>
      </c>
      <c r="I1239" t="s">
        <v>481</v>
      </c>
      <c r="L1239" t="s">
        <v>224</v>
      </c>
      <c r="O1239">
        <v>-1630022.2</v>
      </c>
      <c r="P1239" t="s">
        <v>174</v>
      </c>
      <c r="R1239" t="s">
        <v>1795</v>
      </c>
      <c r="W1239" s="2">
        <v>43861.699463310186</v>
      </c>
    </row>
    <row r="1240" spans="1:23" x14ac:dyDescent="0.25">
      <c r="A1240" t="s">
        <v>172</v>
      </c>
      <c r="B1240" t="s">
        <v>173</v>
      </c>
      <c r="C1240" t="s">
        <v>4</v>
      </c>
      <c r="D1240">
        <v>2018</v>
      </c>
      <c r="E1240">
        <v>12</v>
      </c>
      <c r="F1240" t="s">
        <v>215</v>
      </c>
      <c r="G1240" t="s">
        <v>1554</v>
      </c>
      <c r="H1240" t="s">
        <v>1593</v>
      </c>
      <c r="I1240" t="s">
        <v>481</v>
      </c>
      <c r="L1240" t="s">
        <v>224</v>
      </c>
      <c r="O1240">
        <v>-1643882.2</v>
      </c>
      <c r="P1240" t="s">
        <v>174</v>
      </c>
      <c r="R1240" t="s">
        <v>1795</v>
      </c>
      <c r="W1240" s="2">
        <v>43861.699463310186</v>
      </c>
    </row>
    <row r="1241" spans="1:23" x14ac:dyDescent="0.25">
      <c r="A1241" t="s">
        <v>172</v>
      </c>
      <c r="B1241" t="s">
        <v>173</v>
      </c>
      <c r="C1241" t="s">
        <v>4</v>
      </c>
      <c r="D1241">
        <v>2018</v>
      </c>
      <c r="E1241">
        <v>12</v>
      </c>
      <c r="F1241" t="s">
        <v>215</v>
      </c>
      <c r="G1241" t="s">
        <v>1480</v>
      </c>
      <c r="H1241" t="s">
        <v>1594</v>
      </c>
      <c r="I1241" t="s">
        <v>481</v>
      </c>
      <c r="L1241" t="s">
        <v>224</v>
      </c>
      <c r="O1241">
        <v>-1815726.35</v>
      </c>
      <c r="P1241" t="s">
        <v>174</v>
      </c>
      <c r="R1241" t="s">
        <v>1795</v>
      </c>
      <c r="W1241" s="2">
        <v>43861.699463310186</v>
      </c>
    </row>
    <row r="1242" spans="1:23" x14ac:dyDescent="0.25">
      <c r="A1242" t="s">
        <v>172</v>
      </c>
      <c r="B1242" t="s">
        <v>173</v>
      </c>
      <c r="C1242" t="s">
        <v>4</v>
      </c>
      <c r="D1242">
        <v>2018</v>
      </c>
      <c r="E1242">
        <v>12</v>
      </c>
      <c r="F1242" t="s">
        <v>215</v>
      </c>
      <c r="G1242" t="s">
        <v>240</v>
      </c>
      <c r="H1242" t="s">
        <v>241</v>
      </c>
      <c r="I1242" t="s">
        <v>222</v>
      </c>
      <c r="J1242" t="s">
        <v>1963</v>
      </c>
      <c r="K1242" t="s">
        <v>1964</v>
      </c>
      <c r="L1242" t="s">
        <v>1965</v>
      </c>
      <c r="M1242" t="s">
        <v>1966</v>
      </c>
      <c r="O1242">
        <v>-160731.04999999999</v>
      </c>
      <c r="P1242" t="s">
        <v>174</v>
      </c>
      <c r="R1242" t="s">
        <v>1795</v>
      </c>
      <c r="W1242" s="2">
        <v>43861.699463310186</v>
      </c>
    </row>
    <row r="1243" spans="1:23" x14ac:dyDescent="0.25">
      <c r="A1243" t="s">
        <v>172</v>
      </c>
      <c r="B1243" t="s">
        <v>173</v>
      </c>
      <c r="C1243" t="s">
        <v>4</v>
      </c>
      <c r="D1243">
        <v>2018</v>
      </c>
      <c r="E1243">
        <v>12</v>
      </c>
      <c r="F1243" t="s">
        <v>215</v>
      </c>
      <c r="G1243" t="s">
        <v>250</v>
      </c>
      <c r="H1243" t="s">
        <v>251</v>
      </c>
      <c r="I1243" t="s">
        <v>222</v>
      </c>
      <c r="J1243" t="s">
        <v>1757</v>
      </c>
      <c r="K1243" t="s">
        <v>1967</v>
      </c>
      <c r="L1243" t="s">
        <v>1965</v>
      </c>
      <c r="M1243" t="s">
        <v>1966</v>
      </c>
      <c r="O1243">
        <v>63.82</v>
      </c>
      <c r="P1243" t="s">
        <v>174</v>
      </c>
      <c r="R1243" t="s">
        <v>1795</v>
      </c>
      <c r="W1243" s="2">
        <v>43861.699463310186</v>
      </c>
    </row>
    <row r="1244" spans="1:23" x14ac:dyDescent="0.25">
      <c r="A1244" t="s">
        <v>172</v>
      </c>
      <c r="B1244" t="s">
        <v>173</v>
      </c>
      <c r="C1244" t="s">
        <v>4</v>
      </c>
      <c r="D1244">
        <v>2018</v>
      </c>
      <c r="E1244">
        <v>12</v>
      </c>
      <c r="F1244" t="s">
        <v>215</v>
      </c>
      <c r="G1244" t="s">
        <v>223</v>
      </c>
      <c r="H1244" t="s">
        <v>248</v>
      </c>
      <c r="I1244" t="s">
        <v>222</v>
      </c>
      <c r="L1244" t="s">
        <v>1965</v>
      </c>
      <c r="M1244" t="s">
        <v>1966</v>
      </c>
      <c r="O1244">
        <v>-160731.04999999999</v>
      </c>
      <c r="P1244" t="s">
        <v>174</v>
      </c>
      <c r="R1244" t="s">
        <v>1795</v>
      </c>
      <c r="W1244" s="2">
        <v>43861.699463310186</v>
      </c>
    </row>
    <row r="1245" spans="1:23" x14ac:dyDescent="0.25">
      <c r="A1245" t="s">
        <v>172</v>
      </c>
      <c r="B1245" t="s">
        <v>173</v>
      </c>
      <c r="C1245" t="s">
        <v>4</v>
      </c>
      <c r="D1245">
        <v>2018</v>
      </c>
      <c r="E1245">
        <v>12</v>
      </c>
      <c r="F1245" t="s">
        <v>215</v>
      </c>
      <c r="G1245" t="s">
        <v>252</v>
      </c>
      <c r="H1245" t="s">
        <v>259</v>
      </c>
      <c r="I1245" t="s">
        <v>222</v>
      </c>
      <c r="L1245" t="s">
        <v>1965</v>
      </c>
      <c r="M1245" t="s">
        <v>1966</v>
      </c>
      <c r="O1245">
        <v>63.82</v>
      </c>
      <c r="P1245" t="s">
        <v>174</v>
      </c>
      <c r="R1245" t="s">
        <v>1795</v>
      </c>
      <c r="W1245" s="2">
        <v>43861.699463310186</v>
      </c>
    </row>
    <row r="1246" spans="1:23" x14ac:dyDescent="0.25">
      <c r="A1246" t="s">
        <v>172</v>
      </c>
      <c r="B1246" t="s">
        <v>173</v>
      </c>
      <c r="C1246" t="s">
        <v>4</v>
      </c>
      <c r="D1246">
        <v>2018</v>
      </c>
      <c r="E1246">
        <v>12</v>
      </c>
      <c r="F1246" t="s">
        <v>215</v>
      </c>
      <c r="G1246" t="s">
        <v>249</v>
      </c>
      <c r="H1246" t="s">
        <v>260</v>
      </c>
      <c r="I1246" t="s">
        <v>222</v>
      </c>
      <c r="L1246" t="s">
        <v>1965</v>
      </c>
      <c r="M1246" t="s">
        <v>1966</v>
      </c>
      <c r="O1246">
        <v>-160667.23000000001</v>
      </c>
      <c r="P1246" t="s">
        <v>174</v>
      </c>
      <c r="R1246" t="s">
        <v>1795</v>
      </c>
      <c r="W1246" s="2">
        <v>43861.699463310186</v>
      </c>
    </row>
    <row r="1247" spans="1:23" x14ac:dyDescent="0.25">
      <c r="A1247" t="s">
        <v>172</v>
      </c>
      <c r="B1247" t="s">
        <v>173</v>
      </c>
      <c r="C1247" t="s">
        <v>4</v>
      </c>
      <c r="D1247">
        <v>2018</v>
      </c>
      <c r="E1247">
        <v>12</v>
      </c>
      <c r="F1247" t="s">
        <v>215</v>
      </c>
      <c r="G1247" t="s">
        <v>261</v>
      </c>
      <c r="H1247" t="s">
        <v>266</v>
      </c>
      <c r="I1247" t="s">
        <v>222</v>
      </c>
      <c r="L1247" t="s">
        <v>1965</v>
      </c>
      <c r="M1247" t="s">
        <v>1966</v>
      </c>
      <c r="O1247">
        <v>-160667.23000000001</v>
      </c>
      <c r="P1247" t="s">
        <v>174</v>
      </c>
      <c r="R1247" t="s">
        <v>1795</v>
      </c>
      <c r="W1247" s="2">
        <v>43861.699463310186</v>
      </c>
    </row>
    <row r="1248" spans="1:23" x14ac:dyDescent="0.25">
      <c r="A1248" t="s">
        <v>172</v>
      </c>
      <c r="B1248" t="s">
        <v>173</v>
      </c>
      <c r="C1248" t="s">
        <v>4</v>
      </c>
      <c r="D1248">
        <v>2018</v>
      </c>
      <c r="E1248">
        <v>12</v>
      </c>
      <c r="F1248" t="s">
        <v>215</v>
      </c>
      <c r="G1248" t="s">
        <v>267</v>
      </c>
      <c r="H1248" t="s">
        <v>312</v>
      </c>
      <c r="I1248" t="s">
        <v>222</v>
      </c>
      <c r="L1248" t="s">
        <v>1965</v>
      </c>
      <c r="M1248" t="s">
        <v>1966</v>
      </c>
      <c r="O1248">
        <v>-160667.23000000001</v>
      </c>
      <c r="P1248" t="s">
        <v>174</v>
      </c>
      <c r="R1248" t="s">
        <v>1795</v>
      </c>
      <c r="W1248" s="2">
        <v>43861.699463310186</v>
      </c>
    </row>
    <row r="1249" spans="1:23" x14ac:dyDescent="0.25">
      <c r="A1249" t="s">
        <v>172</v>
      </c>
      <c r="B1249" t="s">
        <v>173</v>
      </c>
      <c r="C1249" t="s">
        <v>4</v>
      </c>
      <c r="D1249">
        <v>2018</v>
      </c>
      <c r="E1249">
        <v>12</v>
      </c>
      <c r="F1249" t="s">
        <v>215</v>
      </c>
      <c r="G1249" t="s">
        <v>313</v>
      </c>
      <c r="H1249" t="s">
        <v>348</v>
      </c>
      <c r="I1249" t="s">
        <v>222</v>
      </c>
      <c r="L1249" t="s">
        <v>1965</v>
      </c>
      <c r="M1249" t="s">
        <v>1966</v>
      </c>
      <c r="O1249">
        <v>-160667.23000000001</v>
      </c>
      <c r="P1249" t="s">
        <v>174</v>
      </c>
      <c r="R1249" t="s">
        <v>1795</v>
      </c>
      <c r="W1249" s="2">
        <v>43861.699463310186</v>
      </c>
    </row>
    <row r="1250" spans="1:23" x14ac:dyDescent="0.25">
      <c r="A1250" t="s">
        <v>172</v>
      </c>
      <c r="B1250" t="s">
        <v>173</v>
      </c>
      <c r="C1250" t="s">
        <v>4</v>
      </c>
      <c r="D1250">
        <v>2018</v>
      </c>
      <c r="E1250">
        <v>12</v>
      </c>
      <c r="F1250" t="s">
        <v>215</v>
      </c>
      <c r="G1250" t="s">
        <v>349</v>
      </c>
      <c r="H1250" t="s">
        <v>356</v>
      </c>
      <c r="I1250" t="s">
        <v>222</v>
      </c>
      <c r="L1250" t="s">
        <v>1965</v>
      </c>
      <c r="M1250" t="s">
        <v>1966</v>
      </c>
      <c r="O1250">
        <v>-160667.23000000001</v>
      </c>
      <c r="P1250" t="s">
        <v>174</v>
      </c>
      <c r="R1250" t="s">
        <v>1795</v>
      </c>
      <c r="W1250" s="2">
        <v>43861.699463310186</v>
      </c>
    </row>
    <row r="1251" spans="1:23" x14ac:dyDescent="0.25">
      <c r="A1251" t="s">
        <v>172</v>
      </c>
      <c r="B1251" t="s">
        <v>173</v>
      </c>
      <c r="C1251" t="s">
        <v>4</v>
      </c>
      <c r="D1251">
        <v>2018</v>
      </c>
      <c r="E1251">
        <v>12</v>
      </c>
      <c r="F1251" t="s">
        <v>215</v>
      </c>
      <c r="G1251" t="s">
        <v>357</v>
      </c>
      <c r="H1251" t="s">
        <v>409</v>
      </c>
      <c r="I1251" t="s">
        <v>222</v>
      </c>
      <c r="L1251" t="s">
        <v>1965</v>
      </c>
      <c r="M1251" t="s">
        <v>1966</v>
      </c>
      <c r="O1251">
        <v>-160667.23000000001</v>
      </c>
      <c r="P1251" t="s">
        <v>174</v>
      </c>
      <c r="R1251" t="s">
        <v>1795</v>
      </c>
      <c r="W1251" s="2">
        <v>43861.699463310186</v>
      </c>
    </row>
    <row r="1252" spans="1:23" x14ac:dyDescent="0.25">
      <c r="A1252" t="s">
        <v>172</v>
      </c>
      <c r="B1252" t="s">
        <v>173</v>
      </c>
      <c r="C1252" t="s">
        <v>4</v>
      </c>
      <c r="D1252">
        <v>2018</v>
      </c>
      <c r="E1252">
        <v>12</v>
      </c>
      <c r="F1252" t="s">
        <v>215</v>
      </c>
      <c r="G1252" t="s">
        <v>410</v>
      </c>
      <c r="H1252" t="s">
        <v>427</v>
      </c>
      <c r="I1252" t="s">
        <v>222</v>
      </c>
      <c r="L1252" t="s">
        <v>1965</v>
      </c>
      <c r="M1252" t="s">
        <v>1966</v>
      </c>
      <c r="O1252">
        <v>-160667.23000000001</v>
      </c>
      <c r="P1252" t="s">
        <v>174</v>
      </c>
      <c r="R1252" t="s">
        <v>1795</v>
      </c>
      <c r="W1252" s="2">
        <v>43861.699463310186</v>
      </c>
    </row>
    <row r="1253" spans="1:23" x14ac:dyDescent="0.25">
      <c r="A1253" t="s">
        <v>172</v>
      </c>
      <c r="B1253" t="s">
        <v>173</v>
      </c>
      <c r="C1253" t="s">
        <v>4</v>
      </c>
      <c r="D1253">
        <v>2018</v>
      </c>
      <c r="E1253">
        <v>12</v>
      </c>
      <c r="F1253" t="s">
        <v>215</v>
      </c>
      <c r="G1253" t="s">
        <v>428</v>
      </c>
      <c r="H1253" t="s">
        <v>437</v>
      </c>
      <c r="I1253" t="s">
        <v>222</v>
      </c>
      <c r="L1253" t="s">
        <v>1965</v>
      </c>
      <c r="M1253" t="s">
        <v>1966</v>
      </c>
      <c r="O1253">
        <v>-160667.23000000001</v>
      </c>
      <c r="P1253" t="s">
        <v>174</v>
      </c>
      <c r="R1253" t="s">
        <v>1795</v>
      </c>
      <c r="W1253" s="2">
        <v>43861.699463310186</v>
      </c>
    </row>
    <row r="1254" spans="1:23" x14ac:dyDescent="0.25">
      <c r="A1254" t="s">
        <v>172</v>
      </c>
      <c r="B1254" t="s">
        <v>173</v>
      </c>
      <c r="C1254" t="s">
        <v>4</v>
      </c>
      <c r="D1254">
        <v>2018</v>
      </c>
      <c r="E1254">
        <v>12</v>
      </c>
      <c r="F1254" t="s">
        <v>215</v>
      </c>
      <c r="G1254" t="s">
        <v>438</v>
      </c>
      <c r="H1254" t="s">
        <v>463</v>
      </c>
      <c r="I1254" t="s">
        <v>222</v>
      </c>
      <c r="L1254" t="s">
        <v>1965</v>
      </c>
      <c r="M1254" t="s">
        <v>1966</v>
      </c>
      <c r="O1254">
        <v>-160667.23000000001</v>
      </c>
      <c r="P1254" t="s">
        <v>174</v>
      </c>
      <c r="R1254" t="s">
        <v>1795</v>
      </c>
      <c r="W1254" s="2">
        <v>43861.699463310186</v>
      </c>
    </row>
    <row r="1255" spans="1:23" x14ac:dyDescent="0.25">
      <c r="A1255" t="s">
        <v>172</v>
      </c>
      <c r="B1255" t="s">
        <v>173</v>
      </c>
      <c r="C1255" t="s">
        <v>4</v>
      </c>
      <c r="D1255">
        <v>2018</v>
      </c>
      <c r="E1255">
        <v>12</v>
      </c>
      <c r="F1255" t="s">
        <v>215</v>
      </c>
      <c r="G1255" t="s">
        <v>240</v>
      </c>
      <c r="H1255" t="s">
        <v>241</v>
      </c>
      <c r="I1255" t="s">
        <v>222</v>
      </c>
      <c r="J1255" t="s">
        <v>1963</v>
      </c>
      <c r="K1255" t="s">
        <v>1964</v>
      </c>
      <c r="L1255" t="s">
        <v>1968</v>
      </c>
      <c r="M1255" t="s">
        <v>1969</v>
      </c>
      <c r="O1255">
        <v>-68775</v>
      </c>
      <c r="P1255" t="s">
        <v>174</v>
      </c>
      <c r="R1255" t="s">
        <v>1795</v>
      </c>
      <c r="W1255" s="2">
        <v>43861.699463310186</v>
      </c>
    </row>
    <row r="1256" spans="1:23" x14ac:dyDescent="0.25">
      <c r="A1256" t="s">
        <v>172</v>
      </c>
      <c r="B1256" t="s">
        <v>173</v>
      </c>
      <c r="C1256" t="s">
        <v>4</v>
      </c>
      <c r="D1256">
        <v>2018</v>
      </c>
      <c r="E1256">
        <v>12</v>
      </c>
      <c r="F1256" t="s">
        <v>215</v>
      </c>
      <c r="G1256" t="s">
        <v>250</v>
      </c>
      <c r="H1256" t="s">
        <v>251</v>
      </c>
      <c r="I1256" t="s">
        <v>222</v>
      </c>
      <c r="J1256" t="s">
        <v>1757</v>
      </c>
      <c r="K1256" t="s">
        <v>1967</v>
      </c>
      <c r="L1256" t="s">
        <v>1968</v>
      </c>
      <c r="M1256" t="s">
        <v>1969</v>
      </c>
      <c r="O1256">
        <v>110.25</v>
      </c>
      <c r="P1256" t="s">
        <v>174</v>
      </c>
      <c r="R1256" t="s">
        <v>1795</v>
      </c>
      <c r="W1256" s="2">
        <v>43861.699463310186</v>
      </c>
    </row>
    <row r="1257" spans="1:23" x14ac:dyDescent="0.25">
      <c r="A1257" t="s">
        <v>172</v>
      </c>
      <c r="B1257" t="s">
        <v>173</v>
      </c>
      <c r="C1257" t="s">
        <v>4</v>
      </c>
      <c r="D1257">
        <v>2018</v>
      </c>
      <c r="E1257">
        <v>12</v>
      </c>
      <c r="F1257" t="s">
        <v>215</v>
      </c>
      <c r="G1257" t="s">
        <v>223</v>
      </c>
      <c r="H1257" t="s">
        <v>248</v>
      </c>
      <c r="I1257" t="s">
        <v>222</v>
      </c>
      <c r="L1257" t="s">
        <v>1968</v>
      </c>
      <c r="M1257" t="s">
        <v>1969</v>
      </c>
      <c r="O1257">
        <v>-68775</v>
      </c>
      <c r="P1257" t="s">
        <v>174</v>
      </c>
      <c r="R1257" t="s">
        <v>1795</v>
      </c>
      <c r="W1257" s="2">
        <v>43861.699463310186</v>
      </c>
    </row>
    <row r="1258" spans="1:23" x14ac:dyDescent="0.25">
      <c r="A1258" t="s">
        <v>172</v>
      </c>
      <c r="B1258" t="s">
        <v>173</v>
      </c>
      <c r="C1258" t="s">
        <v>4</v>
      </c>
      <c r="D1258">
        <v>2018</v>
      </c>
      <c r="E1258">
        <v>12</v>
      </c>
      <c r="F1258" t="s">
        <v>215</v>
      </c>
      <c r="G1258" t="s">
        <v>252</v>
      </c>
      <c r="H1258" t="s">
        <v>259</v>
      </c>
      <c r="I1258" t="s">
        <v>222</v>
      </c>
      <c r="L1258" t="s">
        <v>1968</v>
      </c>
      <c r="M1258" t="s">
        <v>1969</v>
      </c>
      <c r="O1258">
        <v>110.25</v>
      </c>
      <c r="P1258" t="s">
        <v>174</v>
      </c>
      <c r="R1258" t="s">
        <v>1795</v>
      </c>
      <c r="W1258" s="2">
        <v>43861.699463310186</v>
      </c>
    </row>
    <row r="1259" spans="1:23" x14ac:dyDescent="0.25">
      <c r="A1259" t="s">
        <v>172</v>
      </c>
      <c r="B1259" t="s">
        <v>173</v>
      </c>
      <c r="C1259" t="s">
        <v>4</v>
      </c>
      <c r="D1259">
        <v>2018</v>
      </c>
      <c r="E1259">
        <v>12</v>
      </c>
      <c r="F1259" t="s">
        <v>215</v>
      </c>
      <c r="G1259" t="s">
        <v>249</v>
      </c>
      <c r="H1259" t="s">
        <v>260</v>
      </c>
      <c r="I1259" t="s">
        <v>222</v>
      </c>
      <c r="L1259" t="s">
        <v>1968</v>
      </c>
      <c r="M1259" t="s">
        <v>1969</v>
      </c>
      <c r="O1259">
        <v>-68664.75</v>
      </c>
      <c r="P1259" t="s">
        <v>174</v>
      </c>
      <c r="R1259" t="s">
        <v>1795</v>
      </c>
      <c r="W1259" s="2">
        <v>43861.699463310186</v>
      </c>
    </row>
    <row r="1260" spans="1:23" x14ac:dyDescent="0.25">
      <c r="A1260" t="s">
        <v>172</v>
      </c>
      <c r="B1260" t="s">
        <v>173</v>
      </c>
      <c r="C1260" t="s">
        <v>4</v>
      </c>
      <c r="D1260">
        <v>2018</v>
      </c>
      <c r="E1260">
        <v>12</v>
      </c>
      <c r="F1260" t="s">
        <v>215</v>
      </c>
      <c r="G1260" t="s">
        <v>261</v>
      </c>
      <c r="H1260" t="s">
        <v>266</v>
      </c>
      <c r="I1260" t="s">
        <v>222</v>
      </c>
      <c r="L1260" t="s">
        <v>1968</v>
      </c>
      <c r="M1260" t="s">
        <v>1969</v>
      </c>
      <c r="O1260">
        <v>-68664.75</v>
      </c>
      <c r="P1260" t="s">
        <v>174</v>
      </c>
      <c r="R1260" t="s">
        <v>1795</v>
      </c>
      <c r="W1260" s="2">
        <v>43861.699463310186</v>
      </c>
    </row>
    <row r="1261" spans="1:23" x14ac:dyDescent="0.25">
      <c r="A1261" t="s">
        <v>172</v>
      </c>
      <c r="B1261" t="s">
        <v>173</v>
      </c>
      <c r="C1261" t="s">
        <v>4</v>
      </c>
      <c r="D1261">
        <v>2018</v>
      </c>
      <c r="E1261">
        <v>12</v>
      </c>
      <c r="F1261" t="s">
        <v>215</v>
      </c>
      <c r="G1261" t="s">
        <v>267</v>
      </c>
      <c r="H1261" t="s">
        <v>312</v>
      </c>
      <c r="I1261" t="s">
        <v>222</v>
      </c>
      <c r="L1261" t="s">
        <v>1968</v>
      </c>
      <c r="M1261" t="s">
        <v>1969</v>
      </c>
      <c r="O1261">
        <v>-68664.75</v>
      </c>
      <c r="P1261" t="s">
        <v>174</v>
      </c>
      <c r="R1261" t="s">
        <v>1795</v>
      </c>
      <c r="W1261" s="2">
        <v>43861.699463310186</v>
      </c>
    </row>
    <row r="1262" spans="1:23" x14ac:dyDescent="0.25">
      <c r="A1262" t="s">
        <v>172</v>
      </c>
      <c r="B1262" t="s">
        <v>173</v>
      </c>
      <c r="C1262" t="s">
        <v>4</v>
      </c>
      <c r="D1262">
        <v>2018</v>
      </c>
      <c r="E1262">
        <v>12</v>
      </c>
      <c r="F1262" t="s">
        <v>215</v>
      </c>
      <c r="G1262" t="s">
        <v>313</v>
      </c>
      <c r="H1262" t="s">
        <v>348</v>
      </c>
      <c r="I1262" t="s">
        <v>222</v>
      </c>
      <c r="L1262" t="s">
        <v>1968</v>
      </c>
      <c r="M1262" t="s">
        <v>1969</v>
      </c>
      <c r="O1262">
        <v>-68664.75</v>
      </c>
      <c r="P1262" t="s">
        <v>174</v>
      </c>
      <c r="R1262" t="s">
        <v>1795</v>
      </c>
      <c r="W1262" s="2">
        <v>43861.699463310186</v>
      </c>
    </row>
    <row r="1263" spans="1:23" x14ac:dyDescent="0.25">
      <c r="A1263" t="s">
        <v>172</v>
      </c>
      <c r="B1263" t="s">
        <v>173</v>
      </c>
      <c r="C1263" t="s">
        <v>4</v>
      </c>
      <c r="D1263">
        <v>2018</v>
      </c>
      <c r="E1263">
        <v>12</v>
      </c>
      <c r="F1263" t="s">
        <v>215</v>
      </c>
      <c r="G1263" t="s">
        <v>349</v>
      </c>
      <c r="H1263" t="s">
        <v>356</v>
      </c>
      <c r="I1263" t="s">
        <v>222</v>
      </c>
      <c r="L1263" t="s">
        <v>1968</v>
      </c>
      <c r="M1263" t="s">
        <v>1969</v>
      </c>
      <c r="O1263">
        <v>-68664.75</v>
      </c>
      <c r="P1263" t="s">
        <v>174</v>
      </c>
      <c r="R1263" t="s">
        <v>1795</v>
      </c>
      <c r="W1263" s="2">
        <v>43861.699463310186</v>
      </c>
    </row>
    <row r="1264" spans="1:23" x14ac:dyDescent="0.25">
      <c r="A1264" t="s">
        <v>172</v>
      </c>
      <c r="B1264" t="s">
        <v>173</v>
      </c>
      <c r="C1264" t="s">
        <v>4</v>
      </c>
      <c r="D1264">
        <v>2018</v>
      </c>
      <c r="E1264">
        <v>12</v>
      </c>
      <c r="F1264" t="s">
        <v>215</v>
      </c>
      <c r="G1264" t="s">
        <v>357</v>
      </c>
      <c r="H1264" t="s">
        <v>409</v>
      </c>
      <c r="I1264" t="s">
        <v>222</v>
      </c>
      <c r="L1264" t="s">
        <v>1968</v>
      </c>
      <c r="M1264" t="s">
        <v>1969</v>
      </c>
      <c r="O1264">
        <v>-68664.75</v>
      </c>
      <c r="P1264" t="s">
        <v>174</v>
      </c>
      <c r="R1264" t="s">
        <v>1795</v>
      </c>
      <c r="W1264" s="2">
        <v>43861.699463310186</v>
      </c>
    </row>
    <row r="1265" spans="1:23" x14ac:dyDescent="0.25">
      <c r="A1265" t="s">
        <v>172</v>
      </c>
      <c r="B1265" t="s">
        <v>173</v>
      </c>
      <c r="C1265" t="s">
        <v>4</v>
      </c>
      <c r="D1265">
        <v>2018</v>
      </c>
      <c r="E1265">
        <v>12</v>
      </c>
      <c r="F1265" t="s">
        <v>215</v>
      </c>
      <c r="G1265" t="s">
        <v>410</v>
      </c>
      <c r="H1265" t="s">
        <v>427</v>
      </c>
      <c r="I1265" t="s">
        <v>222</v>
      </c>
      <c r="L1265" t="s">
        <v>1968</v>
      </c>
      <c r="M1265" t="s">
        <v>1969</v>
      </c>
      <c r="O1265">
        <v>-68664.75</v>
      </c>
      <c r="P1265" t="s">
        <v>174</v>
      </c>
      <c r="R1265" t="s">
        <v>1795</v>
      </c>
      <c r="W1265" s="2">
        <v>43861.699463310186</v>
      </c>
    </row>
    <row r="1266" spans="1:23" x14ac:dyDescent="0.25">
      <c r="A1266" t="s">
        <v>172</v>
      </c>
      <c r="B1266" t="s">
        <v>173</v>
      </c>
      <c r="C1266" t="s">
        <v>4</v>
      </c>
      <c r="D1266">
        <v>2018</v>
      </c>
      <c r="E1266">
        <v>12</v>
      </c>
      <c r="F1266" t="s">
        <v>215</v>
      </c>
      <c r="G1266" t="s">
        <v>428</v>
      </c>
      <c r="H1266" t="s">
        <v>437</v>
      </c>
      <c r="I1266" t="s">
        <v>222</v>
      </c>
      <c r="L1266" t="s">
        <v>1968</v>
      </c>
      <c r="M1266" t="s">
        <v>1969</v>
      </c>
      <c r="O1266">
        <v>-68664.75</v>
      </c>
      <c r="P1266" t="s">
        <v>174</v>
      </c>
      <c r="R1266" t="s">
        <v>1795</v>
      </c>
      <c r="W1266" s="2">
        <v>43861.699463310186</v>
      </c>
    </row>
    <row r="1267" spans="1:23" x14ac:dyDescent="0.25">
      <c r="A1267" t="s">
        <v>172</v>
      </c>
      <c r="B1267" t="s">
        <v>173</v>
      </c>
      <c r="C1267" t="s">
        <v>4</v>
      </c>
      <c r="D1267">
        <v>2018</v>
      </c>
      <c r="E1267">
        <v>12</v>
      </c>
      <c r="F1267" t="s">
        <v>215</v>
      </c>
      <c r="G1267" t="s">
        <v>438</v>
      </c>
      <c r="H1267" t="s">
        <v>463</v>
      </c>
      <c r="I1267" t="s">
        <v>222</v>
      </c>
      <c r="L1267" t="s">
        <v>1968</v>
      </c>
      <c r="M1267" t="s">
        <v>1969</v>
      </c>
      <c r="O1267">
        <v>-68664.75</v>
      </c>
      <c r="P1267" t="s">
        <v>174</v>
      </c>
      <c r="R1267" t="s">
        <v>1795</v>
      </c>
      <c r="W1267" s="2">
        <v>43861.699463310186</v>
      </c>
    </row>
    <row r="1268" spans="1:23" x14ac:dyDescent="0.25">
      <c r="A1268" t="s">
        <v>188</v>
      </c>
      <c r="B1268" t="s">
        <v>189</v>
      </c>
      <c r="C1268" t="s">
        <v>4</v>
      </c>
      <c r="D1268">
        <v>2018</v>
      </c>
      <c r="E1268">
        <v>12</v>
      </c>
      <c r="F1268" t="s">
        <v>215</v>
      </c>
      <c r="G1268" t="s">
        <v>676</v>
      </c>
      <c r="H1268" t="s">
        <v>480</v>
      </c>
      <c r="I1268" t="s">
        <v>481</v>
      </c>
      <c r="J1268" t="s">
        <v>1884</v>
      </c>
      <c r="K1268" t="s">
        <v>1885</v>
      </c>
      <c r="L1268" t="s">
        <v>224</v>
      </c>
      <c r="O1268">
        <v>138503.88</v>
      </c>
      <c r="P1268" t="s">
        <v>187</v>
      </c>
      <c r="R1268" t="s">
        <v>1795</v>
      </c>
      <c r="W1268" s="2">
        <v>43861.699462534722</v>
      </c>
    </row>
    <row r="1269" spans="1:23" x14ac:dyDescent="0.25">
      <c r="A1269" t="s">
        <v>188</v>
      </c>
      <c r="B1269" t="s">
        <v>189</v>
      </c>
      <c r="C1269" t="s">
        <v>4</v>
      </c>
      <c r="D1269">
        <v>2018</v>
      </c>
      <c r="E1269">
        <v>12</v>
      </c>
      <c r="F1269" t="s">
        <v>215</v>
      </c>
      <c r="G1269" t="s">
        <v>676</v>
      </c>
      <c r="H1269" t="s">
        <v>480</v>
      </c>
      <c r="I1269" t="s">
        <v>481</v>
      </c>
      <c r="J1269" t="s">
        <v>1886</v>
      </c>
      <c r="K1269" t="s">
        <v>1887</v>
      </c>
      <c r="L1269" t="s">
        <v>224</v>
      </c>
      <c r="O1269">
        <v>3043382.15</v>
      </c>
      <c r="P1269" t="s">
        <v>187</v>
      </c>
      <c r="R1269" t="s">
        <v>1795</v>
      </c>
      <c r="W1269" s="2">
        <v>43861.699462534722</v>
      </c>
    </row>
    <row r="1270" spans="1:23" x14ac:dyDescent="0.25">
      <c r="A1270" t="s">
        <v>188</v>
      </c>
      <c r="B1270" t="s">
        <v>189</v>
      </c>
      <c r="C1270" t="s">
        <v>4</v>
      </c>
      <c r="D1270">
        <v>2018</v>
      </c>
      <c r="E1270">
        <v>12</v>
      </c>
      <c r="F1270" t="s">
        <v>215</v>
      </c>
      <c r="G1270" t="s">
        <v>1331</v>
      </c>
      <c r="H1270" t="s">
        <v>1332</v>
      </c>
      <c r="I1270" t="s">
        <v>481</v>
      </c>
      <c r="J1270" t="s">
        <v>1888</v>
      </c>
      <c r="K1270" t="s">
        <v>1889</v>
      </c>
      <c r="L1270" t="s">
        <v>224</v>
      </c>
      <c r="O1270">
        <v>62613.32</v>
      </c>
      <c r="P1270" t="s">
        <v>187</v>
      </c>
      <c r="R1270" t="s">
        <v>1795</v>
      </c>
      <c r="W1270" s="2">
        <v>43861.699462534722</v>
      </c>
    </row>
    <row r="1271" spans="1:23" x14ac:dyDescent="0.25">
      <c r="A1271" t="s">
        <v>188</v>
      </c>
      <c r="B1271" t="s">
        <v>189</v>
      </c>
      <c r="C1271" t="s">
        <v>4</v>
      </c>
      <c r="D1271">
        <v>2018</v>
      </c>
      <c r="E1271">
        <v>12</v>
      </c>
      <c r="F1271" t="s">
        <v>215</v>
      </c>
      <c r="G1271" t="s">
        <v>1345</v>
      </c>
      <c r="H1271" t="s">
        <v>1048</v>
      </c>
      <c r="I1271" t="s">
        <v>481</v>
      </c>
      <c r="J1271" t="s">
        <v>1616</v>
      </c>
      <c r="K1271" t="s">
        <v>1890</v>
      </c>
      <c r="L1271" t="s">
        <v>224</v>
      </c>
      <c r="O1271">
        <v>1443.72</v>
      </c>
      <c r="P1271" t="s">
        <v>187</v>
      </c>
      <c r="R1271" t="s">
        <v>1795</v>
      </c>
      <c r="W1271" s="2">
        <v>43861.699462534722</v>
      </c>
    </row>
    <row r="1272" spans="1:23" x14ac:dyDescent="0.25">
      <c r="A1272" t="s">
        <v>188</v>
      </c>
      <c r="B1272" t="s">
        <v>189</v>
      </c>
      <c r="C1272" t="s">
        <v>4</v>
      </c>
      <c r="D1272">
        <v>2018</v>
      </c>
      <c r="E1272">
        <v>12</v>
      </c>
      <c r="F1272" t="s">
        <v>215</v>
      </c>
      <c r="G1272" t="s">
        <v>1345</v>
      </c>
      <c r="H1272" t="s">
        <v>1048</v>
      </c>
      <c r="I1272" t="s">
        <v>481</v>
      </c>
      <c r="J1272" t="s">
        <v>1891</v>
      </c>
      <c r="K1272" t="s">
        <v>1892</v>
      </c>
      <c r="L1272" t="s">
        <v>224</v>
      </c>
      <c r="O1272">
        <v>5199.2700000000004</v>
      </c>
      <c r="P1272" t="s">
        <v>187</v>
      </c>
      <c r="R1272" t="s">
        <v>1795</v>
      </c>
      <c r="W1272" s="2">
        <v>43861.699462534722</v>
      </c>
    </row>
    <row r="1273" spans="1:23" x14ac:dyDescent="0.25">
      <c r="A1273" t="s">
        <v>188</v>
      </c>
      <c r="B1273" t="s">
        <v>189</v>
      </c>
      <c r="C1273" t="s">
        <v>4</v>
      </c>
      <c r="D1273">
        <v>2018</v>
      </c>
      <c r="E1273">
        <v>12</v>
      </c>
      <c r="F1273" t="s">
        <v>215</v>
      </c>
      <c r="G1273" t="s">
        <v>1345</v>
      </c>
      <c r="H1273" t="s">
        <v>1048</v>
      </c>
      <c r="I1273" t="s">
        <v>481</v>
      </c>
      <c r="J1273" t="s">
        <v>1893</v>
      </c>
      <c r="K1273" t="s">
        <v>1894</v>
      </c>
      <c r="L1273" t="s">
        <v>224</v>
      </c>
      <c r="O1273">
        <v>299.85000000000002</v>
      </c>
      <c r="P1273" t="s">
        <v>187</v>
      </c>
      <c r="R1273" t="s">
        <v>1795</v>
      </c>
      <c r="W1273" s="2">
        <v>43861.699462534722</v>
      </c>
    </row>
    <row r="1274" spans="1:23" x14ac:dyDescent="0.25">
      <c r="A1274" t="s">
        <v>188</v>
      </c>
      <c r="B1274" t="s">
        <v>189</v>
      </c>
      <c r="C1274" t="s">
        <v>4</v>
      </c>
      <c r="D1274">
        <v>2018</v>
      </c>
      <c r="E1274">
        <v>12</v>
      </c>
      <c r="F1274" t="s">
        <v>215</v>
      </c>
      <c r="G1274" t="s">
        <v>1352</v>
      </c>
      <c r="H1274" t="s">
        <v>1353</v>
      </c>
      <c r="I1274" t="s">
        <v>481</v>
      </c>
      <c r="J1274" t="s">
        <v>1895</v>
      </c>
      <c r="K1274" t="s">
        <v>1896</v>
      </c>
      <c r="L1274" t="s">
        <v>224</v>
      </c>
      <c r="O1274">
        <v>15418.47</v>
      </c>
      <c r="P1274" t="s">
        <v>187</v>
      </c>
      <c r="R1274" t="s">
        <v>1795</v>
      </c>
      <c r="W1274" s="2">
        <v>43861.699462534722</v>
      </c>
    </row>
    <row r="1275" spans="1:23" x14ac:dyDescent="0.25">
      <c r="A1275" t="s">
        <v>188</v>
      </c>
      <c r="B1275" t="s">
        <v>189</v>
      </c>
      <c r="C1275" t="s">
        <v>4</v>
      </c>
      <c r="D1275">
        <v>2018</v>
      </c>
      <c r="E1275">
        <v>12</v>
      </c>
      <c r="F1275" t="s">
        <v>215</v>
      </c>
      <c r="G1275" t="s">
        <v>1352</v>
      </c>
      <c r="H1275" t="s">
        <v>1353</v>
      </c>
      <c r="I1275" t="s">
        <v>481</v>
      </c>
      <c r="J1275" t="s">
        <v>1897</v>
      </c>
      <c r="K1275" t="s">
        <v>1898</v>
      </c>
      <c r="L1275" t="s">
        <v>224</v>
      </c>
      <c r="O1275">
        <v>2902.03</v>
      </c>
      <c r="P1275" t="s">
        <v>187</v>
      </c>
      <c r="R1275" t="s">
        <v>1795</v>
      </c>
      <c r="W1275" s="2">
        <v>43861.699462534722</v>
      </c>
    </row>
    <row r="1276" spans="1:23" x14ac:dyDescent="0.25">
      <c r="A1276" t="s">
        <v>188</v>
      </c>
      <c r="B1276" t="s">
        <v>189</v>
      </c>
      <c r="C1276" t="s">
        <v>4</v>
      </c>
      <c r="D1276">
        <v>2018</v>
      </c>
      <c r="E1276">
        <v>12</v>
      </c>
      <c r="F1276" t="s">
        <v>215</v>
      </c>
      <c r="G1276" t="s">
        <v>1346</v>
      </c>
      <c r="H1276" t="s">
        <v>1347</v>
      </c>
      <c r="I1276" t="s">
        <v>481</v>
      </c>
      <c r="J1276" t="s">
        <v>1899</v>
      </c>
      <c r="K1276" t="s">
        <v>1900</v>
      </c>
      <c r="L1276" t="s">
        <v>224</v>
      </c>
      <c r="O1276">
        <v>5643.76</v>
      </c>
      <c r="P1276" t="s">
        <v>187</v>
      </c>
      <c r="R1276" t="s">
        <v>1795</v>
      </c>
      <c r="W1276" s="2">
        <v>43861.699462534722</v>
      </c>
    </row>
    <row r="1277" spans="1:23" x14ac:dyDescent="0.25">
      <c r="A1277" t="s">
        <v>188</v>
      </c>
      <c r="B1277" t="s">
        <v>189</v>
      </c>
      <c r="C1277" t="s">
        <v>4</v>
      </c>
      <c r="D1277">
        <v>2018</v>
      </c>
      <c r="E1277">
        <v>12</v>
      </c>
      <c r="F1277" t="s">
        <v>215</v>
      </c>
      <c r="G1277" t="s">
        <v>1367</v>
      </c>
      <c r="H1277" t="s">
        <v>1368</v>
      </c>
      <c r="I1277" t="s">
        <v>481</v>
      </c>
      <c r="J1277" t="s">
        <v>1901</v>
      </c>
      <c r="K1277" t="s">
        <v>1902</v>
      </c>
      <c r="L1277" t="s">
        <v>224</v>
      </c>
      <c r="O1277">
        <v>-90000</v>
      </c>
      <c r="P1277" t="s">
        <v>187</v>
      </c>
      <c r="R1277" t="s">
        <v>1795</v>
      </c>
      <c r="W1277" s="2">
        <v>43861.699462534722</v>
      </c>
    </row>
    <row r="1278" spans="1:23" x14ac:dyDescent="0.25">
      <c r="A1278" t="s">
        <v>188</v>
      </c>
      <c r="B1278" t="s">
        <v>189</v>
      </c>
      <c r="C1278" t="s">
        <v>4</v>
      </c>
      <c r="D1278">
        <v>2018</v>
      </c>
      <c r="E1278">
        <v>12</v>
      </c>
      <c r="F1278" t="s">
        <v>215</v>
      </c>
      <c r="G1278" t="s">
        <v>1443</v>
      </c>
      <c r="H1278" t="s">
        <v>1444</v>
      </c>
      <c r="I1278" t="s">
        <v>481</v>
      </c>
      <c r="J1278" t="s">
        <v>1903</v>
      </c>
      <c r="K1278" t="s">
        <v>1904</v>
      </c>
      <c r="L1278" t="s">
        <v>224</v>
      </c>
      <c r="O1278">
        <v>-1763683.74</v>
      </c>
      <c r="P1278" t="s">
        <v>187</v>
      </c>
      <c r="R1278" t="s">
        <v>1795</v>
      </c>
      <c r="W1278" s="2">
        <v>43861.699462534722</v>
      </c>
    </row>
    <row r="1279" spans="1:23" x14ac:dyDescent="0.25">
      <c r="A1279" t="s">
        <v>188</v>
      </c>
      <c r="B1279" t="s">
        <v>189</v>
      </c>
      <c r="C1279" t="s">
        <v>4</v>
      </c>
      <c r="D1279">
        <v>2018</v>
      </c>
      <c r="E1279">
        <v>12</v>
      </c>
      <c r="F1279" t="s">
        <v>215</v>
      </c>
      <c r="G1279" t="s">
        <v>1425</v>
      </c>
      <c r="H1279" t="s">
        <v>1426</v>
      </c>
      <c r="I1279" t="s">
        <v>481</v>
      </c>
      <c r="J1279" t="s">
        <v>1905</v>
      </c>
      <c r="K1279" t="s">
        <v>1906</v>
      </c>
      <c r="L1279" t="s">
        <v>224</v>
      </c>
      <c r="O1279">
        <v>-11464.23</v>
      </c>
      <c r="P1279" t="s">
        <v>187</v>
      </c>
      <c r="R1279" t="s">
        <v>1795</v>
      </c>
      <c r="W1279" s="2">
        <v>43861.699462534722</v>
      </c>
    </row>
    <row r="1280" spans="1:23" x14ac:dyDescent="0.25">
      <c r="A1280" t="s">
        <v>188</v>
      </c>
      <c r="B1280" t="s">
        <v>189</v>
      </c>
      <c r="C1280" t="s">
        <v>4</v>
      </c>
      <c r="D1280">
        <v>2018</v>
      </c>
      <c r="E1280">
        <v>12</v>
      </c>
      <c r="F1280" t="s">
        <v>215</v>
      </c>
      <c r="G1280" t="s">
        <v>1050</v>
      </c>
      <c r="H1280" t="s">
        <v>1051</v>
      </c>
      <c r="I1280" t="s">
        <v>481</v>
      </c>
      <c r="J1280" t="s">
        <v>1824</v>
      </c>
      <c r="K1280" t="s">
        <v>1907</v>
      </c>
      <c r="L1280" t="s">
        <v>224</v>
      </c>
      <c r="O1280">
        <v>5532.03</v>
      </c>
      <c r="P1280" t="s">
        <v>187</v>
      </c>
      <c r="R1280" t="s">
        <v>1795</v>
      </c>
      <c r="W1280" s="2">
        <v>43861.699462534722</v>
      </c>
    </row>
    <row r="1281" spans="1:23" x14ac:dyDescent="0.25">
      <c r="A1281" t="s">
        <v>188</v>
      </c>
      <c r="B1281" t="s">
        <v>189</v>
      </c>
      <c r="C1281" t="s">
        <v>4</v>
      </c>
      <c r="D1281">
        <v>2018</v>
      </c>
      <c r="E1281">
        <v>12</v>
      </c>
      <c r="F1281" t="s">
        <v>215</v>
      </c>
      <c r="G1281" t="s">
        <v>1581</v>
      </c>
      <c r="H1281" t="s">
        <v>1582</v>
      </c>
      <c r="I1281" t="s">
        <v>481</v>
      </c>
      <c r="J1281" t="s">
        <v>1908</v>
      </c>
      <c r="K1281" t="s">
        <v>1909</v>
      </c>
      <c r="L1281" t="s">
        <v>224</v>
      </c>
      <c r="O1281">
        <v>-4921.7</v>
      </c>
      <c r="P1281" t="s">
        <v>187</v>
      </c>
      <c r="R1281" t="s">
        <v>1795</v>
      </c>
      <c r="W1281" s="2">
        <v>43861.699462534722</v>
      </c>
    </row>
    <row r="1282" spans="1:23" x14ac:dyDescent="0.25">
      <c r="A1282" t="s">
        <v>188</v>
      </c>
      <c r="B1282" t="s">
        <v>189</v>
      </c>
      <c r="C1282" t="s">
        <v>4</v>
      </c>
      <c r="D1282">
        <v>2018</v>
      </c>
      <c r="E1282">
        <v>12</v>
      </c>
      <c r="F1282" t="s">
        <v>215</v>
      </c>
      <c r="G1282" t="s">
        <v>1581</v>
      </c>
      <c r="H1282" t="s">
        <v>1582</v>
      </c>
      <c r="I1282" t="s">
        <v>481</v>
      </c>
      <c r="J1282" t="s">
        <v>1912</v>
      </c>
      <c r="K1282" t="s">
        <v>1913</v>
      </c>
      <c r="L1282" t="s">
        <v>224</v>
      </c>
      <c r="O1282">
        <v>-3528</v>
      </c>
      <c r="P1282" t="s">
        <v>187</v>
      </c>
      <c r="R1282" t="s">
        <v>1795</v>
      </c>
      <c r="W1282" s="2">
        <v>43861.699462534722</v>
      </c>
    </row>
    <row r="1283" spans="1:23" x14ac:dyDescent="0.25">
      <c r="A1283" t="s">
        <v>188</v>
      </c>
      <c r="B1283" t="s">
        <v>189</v>
      </c>
      <c r="C1283" t="s">
        <v>4</v>
      </c>
      <c r="D1283">
        <v>2018</v>
      </c>
      <c r="E1283">
        <v>12</v>
      </c>
      <c r="F1283" t="s">
        <v>215</v>
      </c>
      <c r="G1283" t="s">
        <v>1570</v>
      </c>
      <c r="H1283" t="s">
        <v>1571</v>
      </c>
      <c r="I1283" t="s">
        <v>481</v>
      </c>
      <c r="J1283" t="s">
        <v>1668</v>
      </c>
      <c r="K1283" t="s">
        <v>1914</v>
      </c>
      <c r="L1283" t="s">
        <v>224</v>
      </c>
      <c r="O1283">
        <v>444231.14</v>
      </c>
      <c r="P1283" t="s">
        <v>187</v>
      </c>
      <c r="R1283" t="s">
        <v>1795</v>
      </c>
      <c r="W1283" s="2">
        <v>43861.699462534722</v>
      </c>
    </row>
    <row r="1284" spans="1:23" x14ac:dyDescent="0.25">
      <c r="A1284" t="s">
        <v>188</v>
      </c>
      <c r="B1284" t="s">
        <v>189</v>
      </c>
      <c r="C1284" t="s">
        <v>4</v>
      </c>
      <c r="D1284">
        <v>2018</v>
      </c>
      <c r="E1284">
        <v>12</v>
      </c>
      <c r="F1284" t="s">
        <v>215</v>
      </c>
      <c r="G1284" t="s">
        <v>1581</v>
      </c>
      <c r="H1284" t="s">
        <v>1582</v>
      </c>
      <c r="I1284" t="s">
        <v>481</v>
      </c>
      <c r="J1284" t="s">
        <v>1915</v>
      </c>
      <c r="K1284" t="s">
        <v>1916</v>
      </c>
      <c r="L1284" t="s">
        <v>224</v>
      </c>
      <c r="O1284">
        <v>-7175.46</v>
      </c>
      <c r="P1284" t="s">
        <v>187</v>
      </c>
      <c r="R1284" t="s">
        <v>1795</v>
      </c>
      <c r="W1284" s="2">
        <v>43861.699462534722</v>
      </c>
    </row>
    <row r="1285" spans="1:23" x14ac:dyDescent="0.25">
      <c r="A1285" t="s">
        <v>188</v>
      </c>
      <c r="B1285" t="s">
        <v>189</v>
      </c>
      <c r="C1285" t="s">
        <v>4</v>
      </c>
      <c r="D1285">
        <v>2018</v>
      </c>
      <c r="E1285">
        <v>12</v>
      </c>
      <c r="F1285" t="s">
        <v>215</v>
      </c>
      <c r="G1285" t="s">
        <v>240</v>
      </c>
      <c r="H1285" t="s">
        <v>241</v>
      </c>
      <c r="I1285" t="s">
        <v>222</v>
      </c>
      <c r="J1285" t="s">
        <v>1963</v>
      </c>
      <c r="K1285" t="s">
        <v>1964</v>
      </c>
      <c r="L1285" t="s">
        <v>224</v>
      </c>
      <c r="O1285">
        <v>-293934.65000000002</v>
      </c>
      <c r="P1285" t="s">
        <v>187</v>
      </c>
      <c r="R1285" t="s">
        <v>1795</v>
      </c>
      <c r="W1285" s="2">
        <v>43861.699462534722</v>
      </c>
    </row>
    <row r="1286" spans="1:23" x14ac:dyDescent="0.25">
      <c r="A1286" t="s">
        <v>188</v>
      </c>
      <c r="B1286" t="s">
        <v>189</v>
      </c>
      <c r="C1286" t="s">
        <v>4</v>
      </c>
      <c r="D1286">
        <v>2018</v>
      </c>
      <c r="E1286">
        <v>12</v>
      </c>
      <c r="F1286" t="s">
        <v>215</v>
      </c>
      <c r="G1286" t="s">
        <v>250</v>
      </c>
      <c r="H1286" t="s">
        <v>251</v>
      </c>
      <c r="I1286" t="s">
        <v>222</v>
      </c>
      <c r="J1286" t="s">
        <v>1921</v>
      </c>
      <c r="K1286" t="s">
        <v>1922</v>
      </c>
      <c r="L1286" t="s">
        <v>224</v>
      </c>
      <c r="O1286">
        <v>-421.7</v>
      </c>
      <c r="P1286" t="s">
        <v>187</v>
      </c>
      <c r="R1286" t="s">
        <v>1795</v>
      </c>
      <c r="W1286" s="2">
        <v>43861.699462534722</v>
      </c>
    </row>
    <row r="1287" spans="1:23" x14ac:dyDescent="0.25">
      <c r="A1287" t="s">
        <v>188</v>
      </c>
      <c r="B1287" t="s">
        <v>189</v>
      </c>
      <c r="C1287" t="s">
        <v>4</v>
      </c>
      <c r="D1287">
        <v>2018</v>
      </c>
      <c r="E1287">
        <v>12</v>
      </c>
      <c r="F1287" t="s">
        <v>215</v>
      </c>
      <c r="G1287" t="s">
        <v>328</v>
      </c>
      <c r="H1287" t="s">
        <v>329</v>
      </c>
      <c r="I1287" t="s">
        <v>222</v>
      </c>
      <c r="J1287" t="s">
        <v>1925</v>
      </c>
      <c r="K1287" t="s">
        <v>1926</v>
      </c>
      <c r="L1287" t="s">
        <v>224</v>
      </c>
      <c r="O1287">
        <v>121717.89</v>
      </c>
      <c r="P1287" t="s">
        <v>187</v>
      </c>
      <c r="R1287" t="s">
        <v>1795</v>
      </c>
      <c r="W1287" s="2">
        <v>43861.699462534722</v>
      </c>
    </row>
    <row r="1288" spans="1:23" x14ac:dyDescent="0.25">
      <c r="A1288" t="s">
        <v>188</v>
      </c>
      <c r="B1288" t="s">
        <v>189</v>
      </c>
      <c r="C1288" t="s">
        <v>4</v>
      </c>
      <c r="D1288">
        <v>2018</v>
      </c>
      <c r="E1288">
        <v>12</v>
      </c>
      <c r="F1288" t="s">
        <v>215</v>
      </c>
      <c r="G1288" t="s">
        <v>250</v>
      </c>
      <c r="H1288" t="s">
        <v>251</v>
      </c>
      <c r="I1288" t="s">
        <v>222</v>
      </c>
      <c r="J1288" t="s">
        <v>1757</v>
      </c>
      <c r="K1288" t="s">
        <v>1967</v>
      </c>
      <c r="L1288" t="s">
        <v>224</v>
      </c>
      <c r="O1288">
        <v>421.7</v>
      </c>
      <c r="P1288" t="s">
        <v>187</v>
      </c>
      <c r="R1288" t="s">
        <v>1795</v>
      </c>
      <c r="W1288" s="2">
        <v>43861.699462534722</v>
      </c>
    </row>
    <row r="1289" spans="1:23" x14ac:dyDescent="0.25">
      <c r="A1289" t="s">
        <v>188</v>
      </c>
      <c r="B1289" t="s">
        <v>189</v>
      </c>
      <c r="C1289" t="s">
        <v>4</v>
      </c>
      <c r="D1289">
        <v>2018</v>
      </c>
      <c r="E1289">
        <v>12</v>
      </c>
      <c r="F1289" t="s">
        <v>215</v>
      </c>
      <c r="G1289" t="s">
        <v>250</v>
      </c>
      <c r="H1289" t="s">
        <v>251</v>
      </c>
      <c r="I1289" t="s">
        <v>222</v>
      </c>
      <c r="J1289" t="s">
        <v>1927</v>
      </c>
      <c r="K1289" t="s">
        <v>1928</v>
      </c>
      <c r="L1289" t="s">
        <v>224</v>
      </c>
      <c r="O1289">
        <v>7175.46</v>
      </c>
      <c r="P1289" t="s">
        <v>187</v>
      </c>
      <c r="R1289" t="s">
        <v>1795</v>
      </c>
      <c r="W1289" s="2">
        <v>43861.699462534722</v>
      </c>
    </row>
    <row r="1290" spans="1:23" x14ac:dyDescent="0.25">
      <c r="A1290" t="s">
        <v>188</v>
      </c>
      <c r="B1290" t="s">
        <v>189</v>
      </c>
      <c r="C1290" t="s">
        <v>4</v>
      </c>
      <c r="D1290">
        <v>2018</v>
      </c>
      <c r="E1290">
        <v>12</v>
      </c>
      <c r="F1290" t="s">
        <v>215</v>
      </c>
      <c r="G1290" t="s">
        <v>250</v>
      </c>
      <c r="H1290" t="s">
        <v>251</v>
      </c>
      <c r="I1290" t="s">
        <v>222</v>
      </c>
      <c r="J1290" t="s">
        <v>1929</v>
      </c>
      <c r="K1290" t="s">
        <v>1930</v>
      </c>
      <c r="L1290" t="s">
        <v>224</v>
      </c>
      <c r="O1290">
        <v>3697.75</v>
      </c>
      <c r="P1290" t="s">
        <v>187</v>
      </c>
      <c r="R1290" t="s">
        <v>1795</v>
      </c>
      <c r="W1290" s="2">
        <v>43861.699462534722</v>
      </c>
    </row>
    <row r="1291" spans="1:23" x14ac:dyDescent="0.25">
      <c r="A1291" t="s">
        <v>188</v>
      </c>
      <c r="B1291" t="s">
        <v>189</v>
      </c>
      <c r="C1291" t="s">
        <v>4</v>
      </c>
      <c r="D1291">
        <v>2018</v>
      </c>
      <c r="E1291">
        <v>12</v>
      </c>
      <c r="F1291" t="s">
        <v>215</v>
      </c>
      <c r="G1291" t="s">
        <v>250</v>
      </c>
      <c r="H1291" t="s">
        <v>251</v>
      </c>
      <c r="I1291" t="s">
        <v>222</v>
      </c>
      <c r="J1291" t="s">
        <v>1933</v>
      </c>
      <c r="K1291" t="s">
        <v>1934</v>
      </c>
      <c r="L1291" t="s">
        <v>224</v>
      </c>
      <c r="O1291">
        <v>7408.02</v>
      </c>
      <c r="P1291" t="s">
        <v>187</v>
      </c>
      <c r="R1291" t="s">
        <v>1795</v>
      </c>
      <c r="W1291" s="2">
        <v>43861.699462534722</v>
      </c>
    </row>
    <row r="1292" spans="1:23" x14ac:dyDescent="0.25">
      <c r="A1292" t="s">
        <v>188</v>
      </c>
      <c r="B1292" t="s">
        <v>189</v>
      </c>
      <c r="C1292" t="s">
        <v>4</v>
      </c>
      <c r="D1292">
        <v>2018</v>
      </c>
      <c r="E1292">
        <v>12</v>
      </c>
      <c r="F1292" t="s">
        <v>215</v>
      </c>
      <c r="G1292" t="s">
        <v>250</v>
      </c>
      <c r="H1292" t="s">
        <v>251</v>
      </c>
      <c r="I1292" t="s">
        <v>222</v>
      </c>
      <c r="J1292" t="s">
        <v>1935</v>
      </c>
      <c r="K1292" t="s">
        <v>1936</v>
      </c>
      <c r="L1292" t="s">
        <v>224</v>
      </c>
      <c r="O1292">
        <v>81.93</v>
      </c>
      <c r="P1292" t="s">
        <v>187</v>
      </c>
      <c r="R1292" t="s">
        <v>1795</v>
      </c>
      <c r="W1292" s="2">
        <v>43861.699462534722</v>
      </c>
    </row>
    <row r="1293" spans="1:23" x14ac:dyDescent="0.25">
      <c r="A1293" t="s">
        <v>188</v>
      </c>
      <c r="B1293" t="s">
        <v>189</v>
      </c>
      <c r="C1293" t="s">
        <v>4</v>
      </c>
      <c r="D1293">
        <v>2018</v>
      </c>
      <c r="E1293">
        <v>12</v>
      </c>
      <c r="F1293" t="s">
        <v>215</v>
      </c>
      <c r="G1293" t="s">
        <v>250</v>
      </c>
      <c r="H1293" t="s">
        <v>251</v>
      </c>
      <c r="I1293" t="s">
        <v>222</v>
      </c>
      <c r="J1293" t="s">
        <v>1937</v>
      </c>
      <c r="K1293" t="s">
        <v>1938</v>
      </c>
      <c r="L1293" t="s">
        <v>224</v>
      </c>
      <c r="O1293">
        <v>129606.75</v>
      </c>
      <c r="P1293" t="s">
        <v>187</v>
      </c>
      <c r="R1293" t="s">
        <v>1795</v>
      </c>
      <c r="W1293" s="2">
        <v>43861.699462534722</v>
      </c>
    </row>
    <row r="1294" spans="1:23" x14ac:dyDescent="0.25">
      <c r="A1294" t="s">
        <v>188</v>
      </c>
      <c r="B1294" t="s">
        <v>189</v>
      </c>
      <c r="C1294" t="s">
        <v>4</v>
      </c>
      <c r="D1294">
        <v>2018</v>
      </c>
      <c r="E1294">
        <v>12</v>
      </c>
      <c r="F1294" t="s">
        <v>215</v>
      </c>
      <c r="G1294" t="s">
        <v>250</v>
      </c>
      <c r="H1294" t="s">
        <v>251</v>
      </c>
      <c r="I1294" t="s">
        <v>222</v>
      </c>
      <c r="J1294" t="s">
        <v>1939</v>
      </c>
      <c r="K1294" t="s">
        <v>1940</v>
      </c>
      <c r="L1294" t="s">
        <v>224</v>
      </c>
      <c r="O1294">
        <v>72344.09</v>
      </c>
      <c r="P1294" t="s">
        <v>187</v>
      </c>
      <c r="R1294" t="s">
        <v>1795</v>
      </c>
      <c r="W1294" s="2">
        <v>43861.699462534722</v>
      </c>
    </row>
    <row r="1295" spans="1:23" x14ac:dyDescent="0.25">
      <c r="A1295" t="s">
        <v>188</v>
      </c>
      <c r="B1295" t="s">
        <v>189</v>
      </c>
      <c r="C1295" t="s">
        <v>4</v>
      </c>
      <c r="D1295">
        <v>2018</v>
      </c>
      <c r="E1295">
        <v>12</v>
      </c>
      <c r="F1295" t="s">
        <v>215</v>
      </c>
      <c r="G1295" t="s">
        <v>250</v>
      </c>
      <c r="H1295" t="s">
        <v>251</v>
      </c>
      <c r="I1295" t="s">
        <v>222</v>
      </c>
      <c r="J1295" t="s">
        <v>1941</v>
      </c>
      <c r="K1295" t="s">
        <v>1942</v>
      </c>
      <c r="L1295" t="s">
        <v>224</v>
      </c>
      <c r="O1295">
        <v>792.53</v>
      </c>
      <c r="P1295" t="s">
        <v>187</v>
      </c>
      <c r="R1295" t="s">
        <v>1795</v>
      </c>
      <c r="W1295" s="2">
        <v>43861.699462534722</v>
      </c>
    </row>
    <row r="1296" spans="1:23" x14ac:dyDescent="0.25">
      <c r="A1296" t="s">
        <v>188</v>
      </c>
      <c r="B1296" t="s">
        <v>189</v>
      </c>
      <c r="C1296" t="s">
        <v>4</v>
      </c>
      <c r="D1296">
        <v>2018</v>
      </c>
      <c r="E1296">
        <v>12</v>
      </c>
      <c r="F1296" t="s">
        <v>215</v>
      </c>
      <c r="G1296" t="s">
        <v>250</v>
      </c>
      <c r="H1296" t="s">
        <v>251</v>
      </c>
      <c r="I1296" t="s">
        <v>222</v>
      </c>
      <c r="J1296" t="s">
        <v>1943</v>
      </c>
      <c r="K1296" t="s">
        <v>1944</v>
      </c>
      <c r="L1296" t="s">
        <v>224</v>
      </c>
      <c r="O1296">
        <v>8232.8700000000008</v>
      </c>
      <c r="P1296" t="s">
        <v>187</v>
      </c>
      <c r="R1296" t="s">
        <v>1795</v>
      </c>
      <c r="W1296" s="2">
        <v>43861.699462534722</v>
      </c>
    </row>
    <row r="1297" spans="1:23" x14ac:dyDescent="0.25">
      <c r="A1297" t="s">
        <v>188</v>
      </c>
      <c r="B1297" t="s">
        <v>189</v>
      </c>
      <c r="C1297" t="s">
        <v>4</v>
      </c>
      <c r="D1297">
        <v>2018</v>
      </c>
      <c r="E1297">
        <v>12</v>
      </c>
      <c r="F1297" t="s">
        <v>215</v>
      </c>
      <c r="G1297" t="s">
        <v>250</v>
      </c>
      <c r="H1297" t="s">
        <v>251</v>
      </c>
      <c r="I1297" t="s">
        <v>222</v>
      </c>
      <c r="J1297" t="s">
        <v>1945</v>
      </c>
      <c r="K1297" t="s">
        <v>1946</v>
      </c>
      <c r="L1297" t="s">
        <v>224</v>
      </c>
      <c r="O1297">
        <v>3528</v>
      </c>
      <c r="P1297" t="s">
        <v>187</v>
      </c>
      <c r="R1297" t="s">
        <v>1795</v>
      </c>
      <c r="W1297" s="2">
        <v>43861.699462534722</v>
      </c>
    </row>
    <row r="1298" spans="1:23" x14ac:dyDescent="0.25">
      <c r="A1298" t="s">
        <v>188</v>
      </c>
      <c r="B1298" t="s">
        <v>189</v>
      </c>
      <c r="C1298" t="s">
        <v>4</v>
      </c>
      <c r="D1298">
        <v>2018</v>
      </c>
      <c r="E1298">
        <v>12</v>
      </c>
      <c r="F1298" t="s">
        <v>215</v>
      </c>
      <c r="G1298" t="s">
        <v>250</v>
      </c>
      <c r="H1298" t="s">
        <v>251</v>
      </c>
      <c r="I1298" t="s">
        <v>222</v>
      </c>
      <c r="J1298" t="s">
        <v>1947</v>
      </c>
      <c r="K1298" t="s">
        <v>1948</v>
      </c>
      <c r="L1298" t="s">
        <v>224</v>
      </c>
      <c r="O1298">
        <v>8977.42</v>
      </c>
      <c r="P1298" t="s">
        <v>187</v>
      </c>
      <c r="R1298" t="s">
        <v>1795</v>
      </c>
      <c r="W1298" s="2">
        <v>43861.699462534722</v>
      </c>
    </row>
    <row r="1299" spans="1:23" x14ac:dyDescent="0.25">
      <c r="A1299" t="s">
        <v>188</v>
      </c>
      <c r="B1299" t="s">
        <v>189</v>
      </c>
      <c r="C1299" t="s">
        <v>4</v>
      </c>
      <c r="D1299">
        <v>2018</v>
      </c>
      <c r="E1299">
        <v>12</v>
      </c>
      <c r="F1299" t="s">
        <v>215</v>
      </c>
      <c r="G1299" t="s">
        <v>250</v>
      </c>
      <c r="H1299" t="s">
        <v>251</v>
      </c>
      <c r="I1299" t="s">
        <v>222</v>
      </c>
      <c r="J1299" t="s">
        <v>1949</v>
      </c>
      <c r="K1299" t="s">
        <v>1950</v>
      </c>
      <c r="L1299" t="s">
        <v>224</v>
      </c>
      <c r="O1299">
        <v>12832.09</v>
      </c>
      <c r="P1299" t="s">
        <v>187</v>
      </c>
      <c r="R1299" t="s">
        <v>1795</v>
      </c>
      <c r="W1299" s="2">
        <v>43861.699462534722</v>
      </c>
    </row>
    <row r="1300" spans="1:23" x14ac:dyDescent="0.25">
      <c r="A1300" t="s">
        <v>188</v>
      </c>
      <c r="B1300" t="s">
        <v>189</v>
      </c>
      <c r="C1300" t="s">
        <v>4</v>
      </c>
      <c r="D1300">
        <v>2018</v>
      </c>
      <c r="E1300">
        <v>12</v>
      </c>
      <c r="F1300" t="s">
        <v>215</v>
      </c>
      <c r="G1300" t="s">
        <v>250</v>
      </c>
      <c r="H1300" t="s">
        <v>251</v>
      </c>
      <c r="I1300" t="s">
        <v>222</v>
      </c>
      <c r="J1300" t="s">
        <v>1951</v>
      </c>
      <c r="K1300" t="s">
        <v>1952</v>
      </c>
      <c r="L1300" t="s">
        <v>224</v>
      </c>
      <c r="O1300">
        <v>1140.28</v>
      </c>
      <c r="P1300" t="s">
        <v>187</v>
      </c>
      <c r="R1300" t="s">
        <v>1795</v>
      </c>
      <c r="W1300" s="2">
        <v>43861.699462534722</v>
      </c>
    </row>
    <row r="1301" spans="1:23" x14ac:dyDescent="0.25">
      <c r="A1301" t="s">
        <v>188</v>
      </c>
      <c r="B1301" t="s">
        <v>189</v>
      </c>
      <c r="C1301" t="s">
        <v>4</v>
      </c>
      <c r="D1301">
        <v>2018</v>
      </c>
      <c r="E1301">
        <v>12</v>
      </c>
      <c r="F1301" t="s">
        <v>215</v>
      </c>
      <c r="G1301" t="s">
        <v>250</v>
      </c>
      <c r="H1301" t="s">
        <v>251</v>
      </c>
      <c r="I1301" t="s">
        <v>222</v>
      </c>
      <c r="J1301" t="s">
        <v>1953</v>
      </c>
      <c r="K1301" t="s">
        <v>1954</v>
      </c>
      <c r="L1301" t="s">
        <v>224</v>
      </c>
      <c r="O1301">
        <v>1890</v>
      </c>
      <c r="P1301" t="s">
        <v>187</v>
      </c>
      <c r="R1301" t="s">
        <v>1795</v>
      </c>
      <c r="W1301" s="2">
        <v>43861.699462534722</v>
      </c>
    </row>
    <row r="1302" spans="1:23" x14ac:dyDescent="0.25">
      <c r="A1302" t="s">
        <v>188</v>
      </c>
      <c r="B1302" t="s">
        <v>189</v>
      </c>
      <c r="C1302" t="s">
        <v>4</v>
      </c>
      <c r="D1302">
        <v>2018</v>
      </c>
      <c r="E1302">
        <v>12</v>
      </c>
      <c r="F1302" t="s">
        <v>215</v>
      </c>
      <c r="G1302" t="s">
        <v>403</v>
      </c>
      <c r="H1302" t="s">
        <v>404</v>
      </c>
      <c r="I1302" t="s">
        <v>222</v>
      </c>
      <c r="J1302" t="s">
        <v>1970</v>
      </c>
      <c r="K1302" t="s">
        <v>1971</v>
      </c>
      <c r="L1302" t="s">
        <v>224</v>
      </c>
      <c r="O1302">
        <v>71.33</v>
      </c>
      <c r="P1302" t="s">
        <v>187</v>
      </c>
      <c r="R1302" t="s">
        <v>1795</v>
      </c>
      <c r="W1302" s="2">
        <v>43861.699462534722</v>
      </c>
    </row>
    <row r="1303" spans="1:23" x14ac:dyDescent="0.25">
      <c r="A1303" t="s">
        <v>188</v>
      </c>
      <c r="B1303" t="s">
        <v>189</v>
      </c>
      <c r="C1303" t="s">
        <v>4</v>
      </c>
      <c r="D1303">
        <v>2018</v>
      </c>
      <c r="E1303">
        <v>12</v>
      </c>
      <c r="F1303" t="s">
        <v>215</v>
      </c>
      <c r="G1303" t="s">
        <v>250</v>
      </c>
      <c r="H1303" t="s">
        <v>251</v>
      </c>
      <c r="I1303" t="s">
        <v>222</v>
      </c>
      <c r="J1303" t="s">
        <v>1955</v>
      </c>
      <c r="K1303" t="s">
        <v>1956</v>
      </c>
      <c r="L1303" t="s">
        <v>224</v>
      </c>
      <c r="O1303">
        <v>676.52</v>
      </c>
      <c r="P1303" t="s">
        <v>187</v>
      </c>
      <c r="R1303" t="s">
        <v>1795</v>
      </c>
      <c r="W1303" s="2">
        <v>43861.699462534722</v>
      </c>
    </row>
    <row r="1304" spans="1:23" x14ac:dyDescent="0.25">
      <c r="A1304" t="s">
        <v>188</v>
      </c>
      <c r="B1304" t="s">
        <v>189</v>
      </c>
      <c r="C1304" t="s">
        <v>4</v>
      </c>
      <c r="D1304">
        <v>2018</v>
      </c>
      <c r="E1304">
        <v>12</v>
      </c>
      <c r="F1304" t="s">
        <v>215</v>
      </c>
      <c r="G1304" t="s">
        <v>405</v>
      </c>
      <c r="H1304" t="s">
        <v>406</v>
      </c>
      <c r="I1304" t="s">
        <v>222</v>
      </c>
      <c r="J1304" t="s">
        <v>1972</v>
      </c>
      <c r="K1304" t="s">
        <v>1973</v>
      </c>
      <c r="L1304" t="s">
        <v>224</v>
      </c>
      <c r="O1304">
        <v>476.67</v>
      </c>
      <c r="P1304" t="s">
        <v>187</v>
      </c>
      <c r="R1304" t="s">
        <v>1795</v>
      </c>
      <c r="W1304" s="2">
        <v>43861.699462534722</v>
      </c>
    </row>
    <row r="1305" spans="1:23" x14ac:dyDescent="0.25">
      <c r="A1305" t="s">
        <v>188</v>
      </c>
      <c r="B1305" t="s">
        <v>189</v>
      </c>
      <c r="C1305" t="s">
        <v>4</v>
      </c>
      <c r="D1305">
        <v>2018</v>
      </c>
      <c r="E1305">
        <v>12</v>
      </c>
      <c r="F1305" t="s">
        <v>215</v>
      </c>
      <c r="G1305" t="s">
        <v>405</v>
      </c>
      <c r="H1305" t="s">
        <v>406</v>
      </c>
      <c r="I1305" t="s">
        <v>222</v>
      </c>
      <c r="J1305" t="s">
        <v>1974</v>
      </c>
      <c r="K1305" t="s">
        <v>1975</v>
      </c>
      <c r="L1305" t="s">
        <v>224</v>
      </c>
      <c r="O1305">
        <v>15616.61</v>
      </c>
      <c r="P1305" t="s">
        <v>187</v>
      </c>
      <c r="R1305" t="s">
        <v>1795</v>
      </c>
      <c r="W1305" s="2">
        <v>43861.699462534722</v>
      </c>
    </row>
    <row r="1306" spans="1:23" x14ac:dyDescent="0.25">
      <c r="A1306" t="s">
        <v>188</v>
      </c>
      <c r="B1306" t="s">
        <v>189</v>
      </c>
      <c r="C1306" t="s">
        <v>4</v>
      </c>
      <c r="D1306">
        <v>2018</v>
      </c>
      <c r="E1306">
        <v>12</v>
      </c>
      <c r="F1306" t="s">
        <v>215</v>
      </c>
      <c r="G1306" t="s">
        <v>429</v>
      </c>
      <c r="H1306" t="s">
        <v>430</v>
      </c>
      <c r="I1306" t="s">
        <v>222</v>
      </c>
      <c r="J1306" t="s">
        <v>2332</v>
      </c>
      <c r="K1306" t="s">
        <v>2333</v>
      </c>
      <c r="L1306" t="s">
        <v>224</v>
      </c>
      <c r="O1306">
        <v>15750</v>
      </c>
      <c r="P1306" t="s">
        <v>187</v>
      </c>
      <c r="R1306" t="s">
        <v>1795</v>
      </c>
      <c r="W1306" s="2">
        <v>43861.699462534722</v>
      </c>
    </row>
    <row r="1307" spans="1:23" x14ac:dyDescent="0.25">
      <c r="A1307" t="s">
        <v>188</v>
      </c>
      <c r="B1307" t="s">
        <v>189</v>
      </c>
      <c r="C1307" t="s">
        <v>4</v>
      </c>
      <c r="D1307">
        <v>2018</v>
      </c>
      <c r="E1307">
        <v>12</v>
      </c>
      <c r="F1307" t="s">
        <v>215</v>
      </c>
      <c r="G1307" t="s">
        <v>686</v>
      </c>
      <c r="H1307" t="s">
        <v>654</v>
      </c>
      <c r="I1307" t="s">
        <v>481</v>
      </c>
      <c r="J1307" t="s">
        <v>1957</v>
      </c>
      <c r="K1307" t="s">
        <v>1958</v>
      </c>
      <c r="L1307" t="s">
        <v>224</v>
      </c>
      <c r="O1307">
        <v>-1579235.49</v>
      </c>
      <c r="P1307" t="s">
        <v>187</v>
      </c>
      <c r="R1307" t="s">
        <v>1795</v>
      </c>
      <c r="W1307" s="2">
        <v>43861.699462534722</v>
      </c>
    </row>
    <row r="1308" spans="1:23" x14ac:dyDescent="0.25">
      <c r="A1308" t="s">
        <v>188</v>
      </c>
      <c r="B1308" t="s">
        <v>189</v>
      </c>
      <c r="C1308" t="s">
        <v>4</v>
      </c>
      <c r="D1308">
        <v>2018</v>
      </c>
      <c r="E1308">
        <v>12</v>
      </c>
      <c r="F1308" t="s">
        <v>215</v>
      </c>
      <c r="G1308" t="s">
        <v>690</v>
      </c>
      <c r="H1308" t="s">
        <v>660</v>
      </c>
      <c r="I1308" t="s">
        <v>481</v>
      </c>
      <c r="J1308" t="s">
        <v>1959</v>
      </c>
      <c r="K1308" t="s">
        <v>1960</v>
      </c>
      <c r="L1308" t="s">
        <v>224</v>
      </c>
      <c r="O1308">
        <v>-121717.89</v>
      </c>
      <c r="P1308" t="s">
        <v>187</v>
      </c>
      <c r="R1308" t="s">
        <v>1795</v>
      </c>
      <c r="W1308" s="2">
        <v>43861.699462534722</v>
      </c>
    </row>
    <row r="1309" spans="1:23" x14ac:dyDescent="0.25">
      <c r="A1309" t="s">
        <v>188</v>
      </c>
      <c r="B1309" t="s">
        <v>189</v>
      </c>
      <c r="C1309" t="s">
        <v>4</v>
      </c>
      <c r="D1309">
        <v>2018</v>
      </c>
      <c r="E1309">
        <v>12</v>
      </c>
      <c r="F1309" t="s">
        <v>215</v>
      </c>
      <c r="G1309" t="s">
        <v>1324</v>
      </c>
      <c r="H1309" t="s">
        <v>1325</v>
      </c>
      <c r="I1309" t="s">
        <v>481</v>
      </c>
      <c r="J1309" t="s">
        <v>1620</v>
      </c>
      <c r="K1309" t="s">
        <v>1879</v>
      </c>
      <c r="L1309" t="s">
        <v>224</v>
      </c>
      <c r="O1309">
        <v>27000</v>
      </c>
      <c r="P1309" t="s">
        <v>187</v>
      </c>
      <c r="R1309" t="s">
        <v>1795</v>
      </c>
      <c r="W1309" s="2">
        <v>43861.699462534722</v>
      </c>
    </row>
    <row r="1310" spans="1:23" x14ac:dyDescent="0.25">
      <c r="A1310" t="s">
        <v>188</v>
      </c>
      <c r="B1310" t="s">
        <v>189</v>
      </c>
      <c r="C1310" t="s">
        <v>4</v>
      </c>
      <c r="D1310">
        <v>2018</v>
      </c>
      <c r="E1310">
        <v>12</v>
      </c>
      <c r="F1310" t="s">
        <v>215</v>
      </c>
      <c r="G1310" t="s">
        <v>1352</v>
      </c>
      <c r="H1310" t="s">
        <v>1353</v>
      </c>
      <c r="I1310" t="s">
        <v>481</v>
      </c>
      <c r="J1310" t="s">
        <v>1895</v>
      </c>
      <c r="K1310" t="s">
        <v>1896</v>
      </c>
      <c r="L1310" t="s">
        <v>224</v>
      </c>
      <c r="O1310">
        <v>-27000</v>
      </c>
      <c r="P1310" t="s">
        <v>187</v>
      </c>
      <c r="R1310" t="s">
        <v>1795</v>
      </c>
      <c r="W1310" s="2">
        <v>43861.699462534722</v>
      </c>
    </row>
    <row r="1311" spans="1:23" x14ac:dyDescent="0.25">
      <c r="A1311" t="s">
        <v>188</v>
      </c>
      <c r="B1311" t="s">
        <v>189</v>
      </c>
      <c r="C1311" t="s">
        <v>4</v>
      </c>
      <c r="D1311">
        <v>2018</v>
      </c>
      <c r="E1311">
        <v>12</v>
      </c>
      <c r="F1311" t="s">
        <v>215</v>
      </c>
      <c r="G1311" t="s">
        <v>1570</v>
      </c>
      <c r="H1311" t="s">
        <v>1571</v>
      </c>
      <c r="I1311" t="s">
        <v>481</v>
      </c>
      <c r="J1311" t="s">
        <v>1668</v>
      </c>
      <c r="K1311" t="s">
        <v>1914</v>
      </c>
      <c r="L1311" t="s">
        <v>224</v>
      </c>
      <c r="O1311">
        <v>-470000</v>
      </c>
      <c r="P1311" t="s">
        <v>187</v>
      </c>
      <c r="R1311" t="s">
        <v>1795</v>
      </c>
      <c r="W1311" s="2">
        <v>43861.699462534722</v>
      </c>
    </row>
    <row r="1312" spans="1:23" x14ac:dyDescent="0.25">
      <c r="A1312" t="s">
        <v>188</v>
      </c>
      <c r="B1312" t="s">
        <v>189</v>
      </c>
      <c r="C1312" t="s">
        <v>4</v>
      </c>
      <c r="D1312">
        <v>2018</v>
      </c>
      <c r="E1312">
        <v>12</v>
      </c>
      <c r="F1312" t="s">
        <v>215</v>
      </c>
      <c r="G1312" t="s">
        <v>1581</v>
      </c>
      <c r="H1312" t="s">
        <v>1582</v>
      </c>
      <c r="I1312" t="s">
        <v>481</v>
      </c>
      <c r="J1312" t="s">
        <v>1908</v>
      </c>
      <c r="K1312" t="s">
        <v>1909</v>
      </c>
      <c r="L1312" t="s">
        <v>224</v>
      </c>
      <c r="O1312">
        <v>470000</v>
      </c>
      <c r="P1312" t="s">
        <v>187</v>
      </c>
      <c r="R1312" t="s">
        <v>1795</v>
      </c>
      <c r="W1312" s="2">
        <v>43861.699462534722</v>
      </c>
    </row>
    <row r="1313" spans="1:23" x14ac:dyDescent="0.25">
      <c r="A1313" t="s">
        <v>188</v>
      </c>
      <c r="B1313" t="s">
        <v>189</v>
      </c>
      <c r="C1313" t="s">
        <v>4</v>
      </c>
      <c r="D1313">
        <v>2018</v>
      </c>
      <c r="E1313">
        <v>12</v>
      </c>
      <c r="F1313" t="s">
        <v>215</v>
      </c>
      <c r="G1313" t="s">
        <v>223</v>
      </c>
      <c r="H1313" t="s">
        <v>248</v>
      </c>
      <c r="I1313" t="s">
        <v>222</v>
      </c>
      <c r="L1313" t="s">
        <v>224</v>
      </c>
      <c r="O1313">
        <v>-293934.65000000002</v>
      </c>
      <c r="P1313" t="s">
        <v>187</v>
      </c>
      <c r="R1313" t="s">
        <v>1795</v>
      </c>
      <c r="W1313" s="2">
        <v>43861.699462534722</v>
      </c>
    </row>
    <row r="1314" spans="1:23" x14ac:dyDescent="0.25">
      <c r="A1314" t="s">
        <v>188</v>
      </c>
      <c r="B1314" t="s">
        <v>189</v>
      </c>
      <c r="C1314" t="s">
        <v>4</v>
      </c>
      <c r="D1314">
        <v>2018</v>
      </c>
      <c r="E1314">
        <v>12</v>
      </c>
      <c r="F1314" t="s">
        <v>215</v>
      </c>
      <c r="G1314" t="s">
        <v>252</v>
      </c>
      <c r="H1314" t="s">
        <v>259</v>
      </c>
      <c r="I1314" t="s">
        <v>222</v>
      </c>
      <c r="L1314" t="s">
        <v>224</v>
      </c>
      <c r="O1314">
        <v>258383.71</v>
      </c>
      <c r="P1314" t="s">
        <v>187</v>
      </c>
      <c r="R1314" t="s">
        <v>1795</v>
      </c>
      <c r="W1314" s="2">
        <v>43861.699462534722</v>
      </c>
    </row>
    <row r="1315" spans="1:23" x14ac:dyDescent="0.25">
      <c r="A1315" t="s">
        <v>188</v>
      </c>
      <c r="B1315" t="s">
        <v>189</v>
      </c>
      <c r="C1315" t="s">
        <v>4</v>
      </c>
      <c r="D1315">
        <v>2018</v>
      </c>
      <c r="E1315">
        <v>12</v>
      </c>
      <c r="F1315" t="s">
        <v>215</v>
      </c>
      <c r="G1315" t="s">
        <v>249</v>
      </c>
      <c r="H1315" t="s">
        <v>260</v>
      </c>
      <c r="I1315" t="s">
        <v>222</v>
      </c>
      <c r="L1315" t="s">
        <v>224</v>
      </c>
      <c r="O1315">
        <v>-35550.94</v>
      </c>
      <c r="P1315" t="s">
        <v>187</v>
      </c>
      <c r="R1315" t="s">
        <v>1795</v>
      </c>
      <c r="W1315" s="2">
        <v>43861.699462534722</v>
      </c>
    </row>
    <row r="1316" spans="1:23" x14ac:dyDescent="0.25">
      <c r="A1316" t="s">
        <v>188</v>
      </c>
      <c r="B1316" t="s">
        <v>189</v>
      </c>
      <c r="C1316" t="s">
        <v>4</v>
      </c>
      <c r="D1316">
        <v>2018</v>
      </c>
      <c r="E1316">
        <v>12</v>
      </c>
      <c r="F1316" t="s">
        <v>215</v>
      </c>
      <c r="G1316" t="s">
        <v>261</v>
      </c>
      <c r="H1316" t="s">
        <v>266</v>
      </c>
      <c r="I1316" t="s">
        <v>222</v>
      </c>
      <c r="L1316" t="s">
        <v>224</v>
      </c>
      <c r="O1316">
        <v>-35550.94</v>
      </c>
      <c r="P1316" t="s">
        <v>187</v>
      </c>
      <c r="R1316" t="s">
        <v>1795</v>
      </c>
      <c r="W1316" s="2">
        <v>43861.699462534722</v>
      </c>
    </row>
    <row r="1317" spans="1:23" x14ac:dyDescent="0.25">
      <c r="A1317" t="s">
        <v>188</v>
      </c>
      <c r="B1317" t="s">
        <v>189</v>
      </c>
      <c r="C1317" t="s">
        <v>4</v>
      </c>
      <c r="D1317">
        <v>2018</v>
      </c>
      <c r="E1317">
        <v>12</v>
      </c>
      <c r="F1317" t="s">
        <v>215</v>
      </c>
      <c r="G1317" t="s">
        <v>267</v>
      </c>
      <c r="H1317" t="s">
        <v>312</v>
      </c>
      <c r="I1317" t="s">
        <v>222</v>
      </c>
      <c r="L1317" t="s">
        <v>224</v>
      </c>
      <c r="O1317">
        <v>-35550.94</v>
      </c>
      <c r="P1317" t="s">
        <v>187</v>
      </c>
      <c r="R1317" t="s">
        <v>1795</v>
      </c>
      <c r="W1317" s="2">
        <v>43861.699462534722</v>
      </c>
    </row>
    <row r="1318" spans="1:23" x14ac:dyDescent="0.25">
      <c r="A1318" t="s">
        <v>188</v>
      </c>
      <c r="B1318" t="s">
        <v>189</v>
      </c>
      <c r="C1318" t="s">
        <v>4</v>
      </c>
      <c r="D1318">
        <v>2018</v>
      </c>
      <c r="E1318">
        <v>12</v>
      </c>
      <c r="F1318" t="s">
        <v>215</v>
      </c>
      <c r="G1318" t="s">
        <v>327</v>
      </c>
      <c r="H1318" t="s">
        <v>334</v>
      </c>
      <c r="I1318" t="s">
        <v>222</v>
      </c>
      <c r="L1318" t="s">
        <v>224</v>
      </c>
      <c r="O1318">
        <v>121717.89</v>
      </c>
      <c r="P1318" t="s">
        <v>187</v>
      </c>
      <c r="R1318" t="s">
        <v>1795</v>
      </c>
      <c r="W1318" s="2">
        <v>43861.699462534722</v>
      </c>
    </row>
    <row r="1319" spans="1:23" x14ac:dyDescent="0.25">
      <c r="A1319" t="s">
        <v>188</v>
      </c>
      <c r="B1319" t="s">
        <v>189</v>
      </c>
      <c r="C1319" t="s">
        <v>4</v>
      </c>
      <c r="D1319">
        <v>2018</v>
      </c>
      <c r="E1319">
        <v>12</v>
      </c>
      <c r="F1319" t="s">
        <v>215</v>
      </c>
      <c r="G1319" t="s">
        <v>324</v>
      </c>
      <c r="H1319" t="s">
        <v>335</v>
      </c>
      <c r="I1319" t="s">
        <v>222</v>
      </c>
      <c r="L1319" t="s">
        <v>224</v>
      </c>
      <c r="O1319">
        <v>121717.89</v>
      </c>
      <c r="P1319" t="s">
        <v>187</v>
      </c>
      <c r="R1319" t="s">
        <v>1795</v>
      </c>
      <c r="W1319" s="2">
        <v>43861.699462534722</v>
      </c>
    </row>
    <row r="1320" spans="1:23" x14ac:dyDescent="0.25">
      <c r="A1320" t="s">
        <v>188</v>
      </c>
      <c r="B1320" t="s">
        <v>189</v>
      </c>
      <c r="C1320" t="s">
        <v>4</v>
      </c>
      <c r="D1320">
        <v>2018</v>
      </c>
      <c r="E1320">
        <v>12</v>
      </c>
      <c r="F1320" t="s">
        <v>215</v>
      </c>
      <c r="G1320" t="s">
        <v>336</v>
      </c>
      <c r="H1320" t="s">
        <v>347</v>
      </c>
      <c r="I1320" t="s">
        <v>222</v>
      </c>
      <c r="L1320" t="s">
        <v>224</v>
      </c>
      <c r="O1320">
        <v>121717.89</v>
      </c>
      <c r="P1320" t="s">
        <v>187</v>
      </c>
      <c r="R1320" t="s">
        <v>1795</v>
      </c>
      <c r="W1320" s="2">
        <v>43861.699462534722</v>
      </c>
    </row>
    <row r="1321" spans="1:23" x14ac:dyDescent="0.25">
      <c r="A1321" t="s">
        <v>188</v>
      </c>
      <c r="B1321" t="s">
        <v>189</v>
      </c>
      <c r="C1321" t="s">
        <v>4</v>
      </c>
      <c r="D1321">
        <v>2018</v>
      </c>
      <c r="E1321">
        <v>12</v>
      </c>
      <c r="F1321" t="s">
        <v>215</v>
      </c>
      <c r="G1321" t="s">
        <v>313</v>
      </c>
      <c r="H1321" t="s">
        <v>348</v>
      </c>
      <c r="I1321" t="s">
        <v>222</v>
      </c>
      <c r="L1321" t="s">
        <v>224</v>
      </c>
      <c r="O1321">
        <v>86166.95</v>
      </c>
      <c r="P1321" t="s">
        <v>187</v>
      </c>
      <c r="R1321" t="s">
        <v>1795</v>
      </c>
      <c r="W1321" s="2">
        <v>43861.699462534722</v>
      </c>
    </row>
    <row r="1322" spans="1:23" x14ac:dyDescent="0.25">
      <c r="A1322" t="s">
        <v>188</v>
      </c>
      <c r="B1322" t="s">
        <v>189</v>
      </c>
      <c r="C1322" t="s">
        <v>4</v>
      </c>
      <c r="D1322">
        <v>2018</v>
      </c>
      <c r="E1322">
        <v>12</v>
      </c>
      <c r="F1322" t="s">
        <v>215</v>
      </c>
      <c r="G1322" t="s">
        <v>349</v>
      </c>
      <c r="H1322" t="s">
        <v>356</v>
      </c>
      <c r="I1322" t="s">
        <v>222</v>
      </c>
      <c r="L1322" t="s">
        <v>224</v>
      </c>
      <c r="O1322">
        <v>86166.95</v>
      </c>
      <c r="P1322" t="s">
        <v>187</v>
      </c>
      <c r="R1322" t="s">
        <v>1795</v>
      </c>
      <c r="W1322" s="2">
        <v>43861.699462534722</v>
      </c>
    </row>
    <row r="1323" spans="1:23" x14ac:dyDescent="0.25">
      <c r="A1323" t="s">
        <v>188</v>
      </c>
      <c r="B1323" t="s">
        <v>189</v>
      </c>
      <c r="C1323" t="s">
        <v>4</v>
      </c>
      <c r="D1323">
        <v>2018</v>
      </c>
      <c r="E1323">
        <v>12</v>
      </c>
      <c r="F1323" t="s">
        <v>215</v>
      </c>
      <c r="G1323" t="s">
        <v>394</v>
      </c>
      <c r="H1323" t="s">
        <v>407</v>
      </c>
      <c r="I1323" t="s">
        <v>222</v>
      </c>
      <c r="L1323" t="s">
        <v>224</v>
      </c>
      <c r="O1323">
        <v>16164.61</v>
      </c>
      <c r="P1323" t="s">
        <v>187</v>
      </c>
      <c r="R1323" t="s">
        <v>1795</v>
      </c>
      <c r="W1323" s="2">
        <v>43861.699462534722</v>
      </c>
    </row>
    <row r="1324" spans="1:23" x14ac:dyDescent="0.25">
      <c r="A1324" t="s">
        <v>188</v>
      </c>
      <c r="B1324" t="s">
        <v>189</v>
      </c>
      <c r="C1324" t="s">
        <v>4</v>
      </c>
      <c r="D1324">
        <v>2018</v>
      </c>
      <c r="E1324">
        <v>12</v>
      </c>
      <c r="F1324" t="s">
        <v>215</v>
      </c>
      <c r="G1324" t="s">
        <v>391</v>
      </c>
      <c r="H1324" t="s">
        <v>408</v>
      </c>
      <c r="I1324" t="s">
        <v>222</v>
      </c>
      <c r="L1324" t="s">
        <v>224</v>
      </c>
      <c r="O1324">
        <v>16164.61</v>
      </c>
      <c r="P1324" t="s">
        <v>187</v>
      </c>
      <c r="R1324" t="s">
        <v>1795</v>
      </c>
      <c r="W1324" s="2">
        <v>43861.699462534722</v>
      </c>
    </row>
    <row r="1325" spans="1:23" x14ac:dyDescent="0.25">
      <c r="A1325" t="s">
        <v>188</v>
      </c>
      <c r="B1325" t="s">
        <v>189</v>
      </c>
      <c r="C1325" t="s">
        <v>4</v>
      </c>
      <c r="D1325">
        <v>2018</v>
      </c>
      <c r="E1325">
        <v>12</v>
      </c>
      <c r="F1325" t="s">
        <v>215</v>
      </c>
      <c r="G1325" t="s">
        <v>357</v>
      </c>
      <c r="H1325" t="s">
        <v>409</v>
      </c>
      <c r="I1325" t="s">
        <v>222</v>
      </c>
      <c r="L1325" t="s">
        <v>224</v>
      </c>
      <c r="O1325">
        <v>102331.56</v>
      </c>
      <c r="P1325" t="s">
        <v>187</v>
      </c>
      <c r="R1325" t="s">
        <v>1795</v>
      </c>
      <c r="W1325" s="2">
        <v>43861.699462534722</v>
      </c>
    </row>
    <row r="1326" spans="1:23" x14ac:dyDescent="0.25">
      <c r="A1326" t="s">
        <v>188</v>
      </c>
      <c r="B1326" t="s">
        <v>189</v>
      </c>
      <c r="C1326" t="s">
        <v>4</v>
      </c>
      <c r="D1326">
        <v>2018</v>
      </c>
      <c r="E1326">
        <v>12</v>
      </c>
      <c r="F1326" t="s">
        <v>215</v>
      </c>
      <c r="G1326" t="s">
        <v>410</v>
      </c>
      <c r="H1326" t="s">
        <v>427</v>
      </c>
      <c r="I1326" t="s">
        <v>222</v>
      </c>
      <c r="L1326" t="s">
        <v>224</v>
      </c>
      <c r="O1326">
        <v>102331.56</v>
      </c>
      <c r="P1326" t="s">
        <v>187</v>
      </c>
      <c r="R1326" t="s">
        <v>1795</v>
      </c>
      <c r="W1326" s="2">
        <v>43861.699462534722</v>
      </c>
    </row>
    <row r="1327" spans="1:23" x14ac:dyDescent="0.25">
      <c r="A1327" t="s">
        <v>188</v>
      </c>
      <c r="B1327" t="s">
        <v>189</v>
      </c>
      <c r="C1327" t="s">
        <v>4</v>
      </c>
      <c r="D1327">
        <v>2018</v>
      </c>
      <c r="E1327">
        <v>12</v>
      </c>
      <c r="F1327" t="s">
        <v>215</v>
      </c>
      <c r="G1327" t="s">
        <v>431</v>
      </c>
      <c r="H1327" t="s">
        <v>436</v>
      </c>
      <c r="I1327" t="s">
        <v>222</v>
      </c>
      <c r="L1327" t="s">
        <v>224</v>
      </c>
      <c r="O1327">
        <v>15750</v>
      </c>
      <c r="P1327" t="s">
        <v>187</v>
      </c>
      <c r="R1327" t="s">
        <v>1795</v>
      </c>
      <c r="W1327" s="2">
        <v>43861.699462534722</v>
      </c>
    </row>
    <row r="1328" spans="1:23" x14ac:dyDescent="0.25">
      <c r="A1328" t="s">
        <v>188</v>
      </c>
      <c r="B1328" t="s">
        <v>189</v>
      </c>
      <c r="C1328" t="s">
        <v>4</v>
      </c>
      <c r="D1328">
        <v>2018</v>
      </c>
      <c r="E1328">
        <v>12</v>
      </c>
      <c r="F1328" t="s">
        <v>215</v>
      </c>
      <c r="G1328" t="s">
        <v>428</v>
      </c>
      <c r="H1328" t="s">
        <v>437</v>
      </c>
      <c r="I1328" t="s">
        <v>222</v>
      </c>
      <c r="L1328" t="s">
        <v>224</v>
      </c>
      <c r="O1328">
        <v>118081.56</v>
      </c>
      <c r="P1328" t="s">
        <v>187</v>
      </c>
      <c r="R1328" t="s">
        <v>1795</v>
      </c>
      <c r="W1328" s="2">
        <v>43861.699462534722</v>
      </c>
    </row>
    <row r="1329" spans="1:23" x14ac:dyDescent="0.25">
      <c r="A1329" t="s">
        <v>188</v>
      </c>
      <c r="B1329" t="s">
        <v>189</v>
      </c>
      <c r="C1329" t="s">
        <v>4</v>
      </c>
      <c r="D1329">
        <v>2018</v>
      </c>
      <c r="E1329">
        <v>12</v>
      </c>
      <c r="F1329" t="s">
        <v>215</v>
      </c>
      <c r="G1329" t="s">
        <v>438</v>
      </c>
      <c r="H1329" t="s">
        <v>463</v>
      </c>
      <c r="I1329" t="s">
        <v>222</v>
      </c>
      <c r="L1329" t="s">
        <v>224</v>
      </c>
      <c r="O1329">
        <v>118081.56</v>
      </c>
      <c r="P1329" t="s">
        <v>187</v>
      </c>
      <c r="R1329" t="s">
        <v>1795</v>
      </c>
      <c r="W1329" s="2">
        <v>43861.699462534722</v>
      </c>
    </row>
    <row r="1330" spans="1:23" x14ac:dyDescent="0.25">
      <c r="A1330" t="s">
        <v>188</v>
      </c>
      <c r="B1330" t="s">
        <v>189</v>
      </c>
      <c r="C1330" t="s">
        <v>4</v>
      </c>
      <c r="D1330">
        <v>2018</v>
      </c>
      <c r="E1330">
        <v>12</v>
      </c>
      <c r="F1330" t="s">
        <v>215</v>
      </c>
      <c r="G1330" t="s">
        <v>677</v>
      </c>
      <c r="H1330" t="s">
        <v>684</v>
      </c>
      <c r="I1330" t="s">
        <v>481</v>
      </c>
      <c r="L1330" t="s">
        <v>224</v>
      </c>
      <c r="O1330">
        <v>3181886.03</v>
      </c>
      <c r="P1330" t="s">
        <v>187</v>
      </c>
      <c r="R1330" t="s">
        <v>1795</v>
      </c>
      <c r="W1330" s="2">
        <v>43861.699462534722</v>
      </c>
    </row>
    <row r="1331" spans="1:23" x14ac:dyDescent="0.25">
      <c r="A1331" t="s">
        <v>188</v>
      </c>
      <c r="B1331" t="s">
        <v>189</v>
      </c>
      <c r="C1331" t="s">
        <v>4</v>
      </c>
      <c r="D1331">
        <v>2018</v>
      </c>
      <c r="E1331">
        <v>12</v>
      </c>
      <c r="F1331" t="s">
        <v>215</v>
      </c>
      <c r="G1331" t="s">
        <v>687</v>
      </c>
      <c r="H1331" t="s">
        <v>693</v>
      </c>
      <c r="I1331" t="s">
        <v>481</v>
      </c>
      <c r="L1331" t="s">
        <v>224</v>
      </c>
      <c r="O1331">
        <v>-1700953.38</v>
      </c>
      <c r="P1331" t="s">
        <v>187</v>
      </c>
      <c r="R1331" t="s">
        <v>1795</v>
      </c>
      <c r="W1331" s="2">
        <v>43861.699462534722</v>
      </c>
    </row>
    <row r="1332" spans="1:23" x14ac:dyDescent="0.25">
      <c r="A1332" t="s">
        <v>188</v>
      </c>
      <c r="B1332" t="s">
        <v>189</v>
      </c>
      <c r="C1332" t="s">
        <v>4</v>
      </c>
      <c r="D1332">
        <v>2018</v>
      </c>
      <c r="E1332">
        <v>12</v>
      </c>
      <c r="F1332" t="s">
        <v>215</v>
      </c>
      <c r="G1332" t="s">
        <v>685</v>
      </c>
      <c r="H1332" t="s">
        <v>329</v>
      </c>
      <c r="I1332" t="s">
        <v>481</v>
      </c>
      <c r="L1332" t="s">
        <v>224</v>
      </c>
      <c r="O1332">
        <v>1480932.65</v>
      </c>
      <c r="P1332" t="s">
        <v>187</v>
      </c>
      <c r="R1332" t="s">
        <v>1795</v>
      </c>
      <c r="W1332" s="2">
        <v>43861.699462534722</v>
      </c>
    </row>
    <row r="1333" spans="1:23" x14ac:dyDescent="0.25">
      <c r="A1333" t="s">
        <v>188</v>
      </c>
      <c r="B1333" t="s">
        <v>189</v>
      </c>
      <c r="C1333" t="s">
        <v>4</v>
      </c>
      <c r="D1333">
        <v>2018</v>
      </c>
      <c r="E1333">
        <v>12</v>
      </c>
      <c r="F1333" t="s">
        <v>215</v>
      </c>
      <c r="G1333" t="s">
        <v>675</v>
      </c>
      <c r="H1333" t="s">
        <v>809</v>
      </c>
      <c r="I1333" t="s">
        <v>481</v>
      </c>
      <c r="L1333" t="s">
        <v>224</v>
      </c>
      <c r="O1333">
        <v>1480932.65</v>
      </c>
      <c r="P1333" t="s">
        <v>187</v>
      </c>
      <c r="R1333" t="s">
        <v>1795</v>
      </c>
      <c r="W1333" s="2">
        <v>43861.699462534722</v>
      </c>
    </row>
    <row r="1334" spans="1:23" x14ac:dyDescent="0.25">
      <c r="A1334" t="s">
        <v>188</v>
      </c>
      <c r="B1334" t="s">
        <v>189</v>
      </c>
      <c r="C1334" t="s">
        <v>4</v>
      </c>
      <c r="D1334">
        <v>2018</v>
      </c>
      <c r="E1334">
        <v>12</v>
      </c>
      <c r="F1334" t="s">
        <v>215</v>
      </c>
      <c r="G1334" t="s">
        <v>1052</v>
      </c>
      <c r="H1334" t="s">
        <v>1051</v>
      </c>
      <c r="I1334" t="s">
        <v>481</v>
      </c>
      <c r="L1334" t="s">
        <v>224</v>
      </c>
      <c r="O1334">
        <v>5532.03</v>
      </c>
      <c r="P1334" t="s">
        <v>187</v>
      </c>
      <c r="R1334" t="s">
        <v>1795</v>
      </c>
      <c r="W1334" s="2">
        <v>43861.699462534722</v>
      </c>
    </row>
    <row r="1335" spans="1:23" x14ac:dyDescent="0.25">
      <c r="A1335" t="s">
        <v>188</v>
      </c>
      <c r="B1335" t="s">
        <v>189</v>
      </c>
      <c r="C1335" t="s">
        <v>4</v>
      </c>
      <c r="D1335">
        <v>2018</v>
      </c>
      <c r="E1335">
        <v>12</v>
      </c>
      <c r="F1335" t="s">
        <v>215</v>
      </c>
      <c r="G1335" t="s">
        <v>642</v>
      </c>
      <c r="H1335" t="s">
        <v>1317</v>
      </c>
      <c r="I1335" t="s">
        <v>481</v>
      </c>
      <c r="L1335" t="s">
        <v>224</v>
      </c>
      <c r="O1335">
        <v>1486464.68</v>
      </c>
      <c r="P1335" t="s">
        <v>187</v>
      </c>
      <c r="R1335" t="s">
        <v>1795</v>
      </c>
      <c r="W1335" s="2">
        <v>43861.699462534722</v>
      </c>
    </row>
    <row r="1336" spans="1:23" x14ac:dyDescent="0.25">
      <c r="A1336" t="s">
        <v>188</v>
      </c>
      <c r="B1336" t="s">
        <v>189</v>
      </c>
      <c r="C1336" t="s">
        <v>4</v>
      </c>
      <c r="D1336">
        <v>2018</v>
      </c>
      <c r="E1336">
        <v>12</v>
      </c>
      <c r="F1336" t="s">
        <v>215</v>
      </c>
      <c r="G1336" t="s">
        <v>1321</v>
      </c>
      <c r="H1336" t="s">
        <v>1328</v>
      </c>
      <c r="I1336" t="s">
        <v>481</v>
      </c>
      <c r="L1336" t="s">
        <v>224</v>
      </c>
      <c r="O1336">
        <v>27000</v>
      </c>
      <c r="P1336" t="s">
        <v>187</v>
      </c>
      <c r="R1336" t="s">
        <v>1795</v>
      </c>
      <c r="W1336" s="2">
        <v>43861.699462534722</v>
      </c>
    </row>
    <row r="1337" spans="1:23" x14ac:dyDescent="0.25">
      <c r="A1337" t="s">
        <v>188</v>
      </c>
      <c r="B1337" t="s">
        <v>189</v>
      </c>
      <c r="C1337" t="s">
        <v>4</v>
      </c>
      <c r="D1337">
        <v>2018</v>
      </c>
      <c r="E1337">
        <v>12</v>
      </c>
      <c r="F1337" t="s">
        <v>215</v>
      </c>
      <c r="G1337" t="s">
        <v>1333</v>
      </c>
      <c r="H1337" t="s">
        <v>1336</v>
      </c>
      <c r="I1337" t="s">
        <v>481</v>
      </c>
      <c r="L1337" t="s">
        <v>224</v>
      </c>
      <c r="O1337">
        <v>62613.32</v>
      </c>
      <c r="P1337" t="s">
        <v>187</v>
      </c>
      <c r="R1337" t="s">
        <v>1795</v>
      </c>
      <c r="W1337" s="2">
        <v>43861.699462534722</v>
      </c>
    </row>
    <row r="1338" spans="1:23" x14ac:dyDescent="0.25">
      <c r="A1338" t="s">
        <v>188</v>
      </c>
      <c r="B1338" t="s">
        <v>189</v>
      </c>
      <c r="C1338" t="s">
        <v>4</v>
      </c>
      <c r="D1338">
        <v>2018</v>
      </c>
      <c r="E1338">
        <v>12</v>
      </c>
      <c r="F1338" t="s">
        <v>215</v>
      </c>
      <c r="G1338" t="s">
        <v>1337</v>
      </c>
      <c r="H1338" t="s">
        <v>1348</v>
      </c>
      <c r="I1338" t="s">
        <v>481</v>
      </c>
      <c r="L1338" t="s">
        <v>224</v>
      </c>
      <c r="O1338">
        <v>75199.92</v>
      </c>
      <c r="P1338" t="s">
        <v>187</v>
      </c>
      <c r="R1338" t="s">
        <v>1795</v>
      </c>
      <c r="W1338" s="2">
        <v>43861.699462534722</v>
      </c>
    </row>
    <row r="1339" spans="1:23" x14ac:dyDescent="0.25">
      <c r="A1339" t="s">
        <v>188</v>
      </c>
      <c r="B1339" t="s">
        <v>189</v>
      </c>
      <c r="C1339" t="s">
        <v>4</v>
      </c>
      <c r="D1339">
        <v>2018</v>
      </c>
      <c r="E1339">
        <v>12</v>
      </c>
      <c r="F1339" t="s">
        <v>215</v>
      </c>
      <c r="G1339" t="s">
        <v>1354</v>
      </c>
      <c r="H1339" t="s">
        <v>1357</v>
      </c>
      <c r="I1339" t="s">
        <v>481</v>
      </c>
      <c r="L1339" t="s">
        <v>224</v>
      </c>
      <c r="O1339">
        <v>-8679.5</v>
      </c>
      <c r="P1339" t="s">
        <v>187</v>
      </c>
      <c r="R1339" t="s">
        <v>1795</v>
      </c>
      <c r="W1339" s="2">
        <v>43861.699462534722</v>
      </c>
    </row>
    <row r="1340" spans="1:23" x14ac:dyDescent="0.25">
      <c r="A1340" t="s">
        <v>188</v>
      </c>
      <c r="B1340" t="s">
        <v>189</v>
      </c>
      <c r="C1340" t="s">
        <v>4</v>
      </c>
      <c r="D1340">
        <v>2018</v>
      </c>
      <c r="E1340">
        <v>12</v>
      </c>
      <c r="F1340" t="s">
        <v>215</v>
      </c>
      <c r="G1340" t="s">
        <v>1329</v>
      </c>
      <c r="H1340" t="s">
        <v>1364</v>
      </c>
      <c r="I1340" t="s">
        <v>481</v>
      </c>
      <c r="L1340" t="s">
        <v>224</v>
      </c>
      <c r="O1340">
        <v>93520.42</v>
      </c>
      <c r="P1340" t="s">
        <v>187</v>
      </c>
      <c r="R1340" t="s">
        <v>1795</v>
      </c>
      <c r="W1340" s="2">
        <v>43861.699462534722</v>
      </c>
    </row>
    <row r="1341" spans="1:23" x14ac:dyDescent="0.25">
      <c r="A1341" t="s">
        <v>188</v>
      </c>
      <c r="B1341" t="s">
        <v>189</v>
      </c>
      <c r="C1341" t="s">
        <v>4</v>
      </c>
      <c r="D1341">
        <v>2018</v>
      </c>
      <c r="E1341">
        <v>12</v>
      </c>
      <c r="F1341" t="s">
        <v>215</v>
      </c>
      <c r="G1341" t="s">
        <v>1318</v>
      </c>
      <c r="H1341" t="s">
        <v>1365</v>
      </c>
      <c r="I1341" t="s">
        <v>481</v>
      </c>
      <c r="L1341" t="s">
        <v>224</v>
      </c>
      <c r="O1341">
        <v>1579985.1</v>
      </c>
      <c r="P1341" t="s">
        <v>187</v>
      </c>
      <c r="R1341" t="s">
        <v>1795</v>
      </c>
      <c r="W1341" s="2">
        <v>43861.699462534722</v>
      </c>
    </row>
    <row r="1342" spans="1:23" x14ac:dyDescent="0.25">
      <c r="A1342" t="s">
        <v>188</v>
      </c>
      <c r="B1342" t="s">
        <v>189</v>
      </c>
      <c r="C1342" t="s">
        <v>4</v>
      </c>
      <c r="D1342">
        <v>2018</v>
      </c>
      <c r="E1342">
        <v>12</v>
      </c>
      <c r="F1342" t="s">
        <v>215</v>
      </c>
      <c r="G1342" t="s">
        <v>1369</v>
      </c>
      <c r="H1342" t="s">
        <v>1375</v>
      </c>
      <c r="I1342" t="s">
        <v>481</v>
      </c>
      <c r="L1342" t="s">
        <v>224</v>
      </c>
      <c r="O1342">
        <v>-90000</v>
      </c>
      <c r="P1342" t="s">
        <v>187</v>
      </c>
      <c r="R1342" t="s">
        <v>1795</v>
      </c>
      <c r="W1342" s="2">
        <v>43861.699462534722</v>
      </c>
    </row>
    <row r="1343" spans="1:23" x14ac:dyDescent="0.25">
      <c r="A1343" t="s">
        <v>188</v>
      </c>
      <c r="B1343" t="s">
        <v>189</v>
      </c>
      <c r="C1343" t="s">
        <v>4</v>
      </c>
      <c r="D1343">
        <v>2018</v>
      </c>
      <c r="E1343">
        <v>12</v>
      </c>
      <c r="F1343" t="s">
        <v>215</v>
      </c>
      <c r="G1343" t="s">
        <v>1421</v>
      </c>
      <c r="H1343" t="s">
        <v>1429</v>
      </c>
      <c r="I1343" t="s">
        <v>481</v>
      </c>
      <c r="L1343" t="s">
        <v>224</v>
      </c>
      <c r="O1343">
        <v>-11464.23</v>
      </c>
      <c r="P1343" t="s">
        <v>187</v>
      </c>
      <c r="R1343" t="s">
        <v>1795</v>
      </c>
      <c r="W1343" s="2">
        <v>43861.699462534722</v>
      </c>
    </row>
    <row r="1344" spans="1:23" x14ac:dyDescent="0.25">
      <c r="A1344" t="s">
        <v>188</v>
      </c>
      <c r="B1344" t="s">
        <v>189</v>
      </c>
      <c r="C1344" t="s">
        <v>4</v>
      </c>
      <c r="D1344">
        <v>2018</v>
      </c>
      <c r="E1344">
        <v>12</v>
      </c>
      <c r="F1344" t="s">
        <v>215</v>
      </c>
      <c r="G1344" t="s">
        <v>1407</v>
      </c>
      <c r="H1344" t="s">
        <v>1442</v>
      </c>
      <c r="I1344" t="s">
        <v>481</v>
      </c>
      <c r="L1344" t="s">
        <v>224</v>
      </c>
      <c r="O1344">
        <v>-11464.23</v>
      </c>
      <c r="P1344" t="s">
        <v>187</v>
      </c>
      <c r="R1344" t="s">
        <v>1795</v>
      </c>
      <c r="W1344" s="2">
        <v>43861.699462534722</v>
      </c>
    </row>
    <row r="1345" spans="1:23" x14ac:dyDescent="0.25">
      <c r="A1345" t="s">
        <v>188</v>
      </c>
      <c r="B1345" t="s">
        <v>189</v>
      </c>
      <c r="C1345" t="s">
        <v>4</v>
      </c>
      <c r="D1345">
        <v>2018</v>
      </c>
      <c r="E1345">
        <v>12</v>
      </c>
      <c r="F1345" t="s">
        <v>215</v>
      </c>
      <c r="G1345" t="s">
        <v>1445</v>
      </c>
      <c r="H1345" t="s">
        <v>466</v>
      </c>
      <c r="I1345" t="s">
        <v>481</v>
      </c>
      <c r="L1345" t="s">
        <v>224</v>
      </c>
      <c r="O1345">
        <v>-1763683.74</v>
      </c>
      <c r="P1345" t="s">
        <v>187</v>
      </c>
      <c r="R1345" t="s">
        <v>1795</v>
      </c>
      <c r="W1345" s="2">
        <v>43861.699462534722</v>
      </c>
    </row>
    <row r="1346" spans="1:23" x14ac:dyDescent="0.25">
      <c r="A1346" t="s">
        <v>188</v>
      </c>
      <c r="B1346" t="s">
        <v>189</v>
      </c>
      <c r="C1346" t="s">
        <v>4</v>
      </c>
      <c r="D1346">
        <v>2018</v>
      </c>
      <c r="E1346">
        <v>12</v>
      </c>
      <c r="F1346" t="s">
        <v>215</v>
      </c>
      <c r="G1346" t="s">
        <v>1376</v>
      </c>
      <c r="H1346" t="s">
        <v>1457</v>
      </c>
      <c r="I1346" t="s">
        <v>481</v>
      </c>
      <c r="L1346" t="s">
        <v>224</v>
      </c>
      <c r="O1346">
        <v>-1865147.97</v>
      </c>
      <c r="P1346" t="s">
        <v>187</v>
      </c>
      <c r="R1346" t="s">
        <v>1795</v>
      </c>
      <c r="W1346" s="2">
        <v>43861.699462534722</v>
      </c>
    </row>
    <row r="1347" spans="1:23" x14ac:dyDescent="0.25">
      <c r="A1347" t="s">
        <v>188</v>
      </c>
      <c r="B1347" t="s">
        <v>189</v>
      </c>
      <c r="C1347" t="s">
        <v>4</v>
      </c>
      <c r="D1347">
        <v>2018</v>
      </c>
      <c r="E1347">
        <v>12</v>
      </c>
      <c r="F1347" t="s">
        <v>215</v>
      </c>
      <c r="G1347" t="s">
        <v>1458</v>
      </c>
      <c r="H1347" t="s">
        <v>1479</v>
      </c>
      <c r="I1347" t="s">
        <v>481</v>
      </c>
      <c r="L1347" t="s">
        <v>224</v>
      </c>
      <c r="O1347">
        <v>-1865147.97</v>
      </c>
      <c r="P1347" t="s">
        <v>187</v>
      </c>
      <c r="R1347" t="s">
        <v>1795</v>
      </c>
      <c r="W1347" s="2">
        <v>43861.699462534722</v>
      </c>
    </row>
    <row r="1348" spans="1:23" x14ac:dyDescent="0.25">
      <c r="A1348" t="s">
        <v>188</v>
      </c>
      <c r="B1348" t="s">
        <v>189</v>
      </c>
      <c r="C1348" t="s">
        <v>4</v>
      </c>
      <c r="D1348">
        <v>2018</v>
      </c>
      <c r="E1348">
        <v>12</v>
      </c>
      <c r="F1348" t="s">
        <v>215</v>
      </c>
      <c r="G1348" t="s">
        <v>1578</v>
      </c>
      <c r="H1348" t="s">
        <v>1583</v>
      </c>
      <c r="I1348" t="s">
        <v>481</v>
      </c>
      <c r="L1348" t="s">
        <v>224</v>
      </c>
      <c r="O1348">
        <v>454374.84</v>
      </c>
      <c r="P1348" t="s">
        <v>187</v>
      </c>
      <c r="R1348" t="s">
        <v>1795</v>
      </c>
      <c r="W1348" s="2">
        <v>43861.699462534722</v>
      </c>
    </row>
    <row r="1349" spans="1:23" x14ac:dyDescent="0.25">
      <c r="A1349" t="s">
        <v>188</v>
      </c>
      <c r="B1349" t="s">
        <v>189</v>
      </c>
      <c r="C1349" t="s">
        <v>4</v>
      </c>
      <c r="D1349">
        <v>2018</v>
      </c>
      <c r="E1349">
        <v>12</v>
      </c>
      <c r="F1349" t="s">
        <v>215</v>
      </c>
      <c r="G1349" t="s">
        <v>1559</v>
      </c>
      <c r="H1349" t="s">
        <v>1592</v>
      </c>
      <c r="I1349" t="s">
        <v>481</v>
      </c>
      <c r="L1349" t="s">
        <v>224</v>
      </c>
      <c r="O1349">
        <v>428605.98</v>
      </c>
      <c r="P1349" t="s">
        <v>187</v>
      </c>
      <c r="R1349" t="s">
        <v>1795</v>
      </c>
      <c r="W1349" s="2">
        <v>43861.699462534722</v>
      </c>
    </row>
    <row r="1350" spans="1:23" x14ac:dyDescent="0.25">
      <c r="A1350" t="s">
        <v>188</v>
      </c>
      <c r="B1350" t="s">
        <v>189</v>
      </c>
      <c r="C1350" t="s">
        <v>4</v>
      </c>
      <c r="D1350">
        <v>2018</v>
      </c>
      <c r="E1350">
        <v>12</v>
      </c>
      <c r="F1350" t="s">
        <v>215</v>
      </c>
      <c r="G1350" t="s">
        <v>1554</v>
      </c>
      <c r="H1350" t="s">
        <v>1593</v>
      </c>
      <c r="I1350" t="s">
        <v>481</v>
      </c>
      <c r="L1350" t="s">
        <v>224</v>
      </c>
      <c r="O1350">
        <v>428605.98</v>
      </c>
      <c r="P1350" t="s">
        <v>187</v>
      </c>
      <c r="R1350" t="s">
        <v>1795</v>
      </c>
      <c r="W1350" s="2">
        <v>43861.699462534722</v>
      </c>
    </row>
    <row r="1351" spans="1:23" x14ac:dyDescent="0.25">
      <c r="A1351" t="s">
        <v>188</v>
      </c>
      <c r="B1351" t="s">
        <v>189</v>
      </c>
      <c r="C1351" t="s">
        <v>4</v>
      </c>
      <c r="D1351">
        <v>2018</v>
      </c>
      <c r="E1351">
        <v>12</v>
      </c>
      <c r="F1351" t="s">
        <v>215</v>
      </c>
      <c r="G1351" t="s">
        <v>1480</v>
      </c>
      <c r="H1351" t="s">
        <v>1594</v>
      </c>
      <c r="I1351" t="s">
        <v>481</v>
      </c>
      <c r="L1351" t="s">
        <v>224</v>
      </c>
      <c r="O1351">
        <v>-1436541.99</v>
      </c>
      <c r="P1351" t="s">
        <v>187</v>
      </c>
      <c r="R1351" t="s">
        <v>1795</v>
      </c>
      <c r="W1351" s="2">
        <v>43861.699462534722</v>
      </c>
    </row>
    <row r="1352" spans="1:23" x14ac:dyDescent="0.25">
      <c r="A1352" t="s">
        <v>188</v>
      </c>
      <c r="B1352" t="s">
        <v>189</v>
      </c>
      <c r="C1352" t="s">
        <v>4</v>
      </c>
      <c r="D1352">
        <v>2018</v>
      </c>
      <c r="E1352">
        <v>12</v>
      </c>
      <c r="F1352" t="s">
        <v>215</v>
      </c>
      <c r="G1352" t="s">
        <v>240</v>
      </c>
      <c r="H1352" t="s">
        <v>241</v>
      </c>
      <c r="I1352" t="s">
        <v>222</v>
      </c>
      <c r="J1352" t="s">
        <v>1917</v>
      </c>
      <c r="K1352" t="s">
        <v>1918</v>
      </c>
      <c r="L1352" t="s">
        <v>1965</v>
      </c>
      <c r="M1352" t="s">
        <v>1966</v>
      </c>
      <c r="O1352">
        <v>-89003.9</v>
      </c>
      <c r="P1352" t="s">
        <v>187</v>
      </c>
      <c r="R1352" t="s">
        <v>1795</v>
      </c>
      <c r="W1352" s="2">
        <v>43861.699462534722</v>
      </c>
    </row>
    <row r="1353" spans="1:23" x14ac:dyDescent="0.25">
      <c r="A1353" t="s">
        <v>188</v>
      </c>
      <c r="B1353" t="s">
        <v>189</v>
      </c>
      <c r="C1353" t="s">
        <v>4</v>
      </c>
      <c r="D1353">
        <v>2018</v>
      </c>
      <c r="E1353">
        <v>12</v>
      </c>
      <c r="F1353" t="s">
        <v>215</v>
      </c>
      <c r="G1353" t="s">
        <v>250</v>
      </c>
      <c r="H1353" t="s">
        <v>251</v>
      </c>
      <c r="I1353" t="s">
        <v>222</v>
      </c>
      <c r="J1353" t="s">
        <v>1931</v>
      </c>
      <c r="K1353" t="s">
        <v>1932</v>
      </c>
      <c r="L1353" t="s">
        <v>1965</v>
      </c>
      <c r="M1353" t="s">
        <v>1966</v>
      </c>
      <c r="O1353">
        <v>387.98</v>
      </c>
      <c r="P1353" t="s">
        <v>187</v>
      </c>
      <c r="R1353" t="s">
        <v>1795</v>
      </c>
      <c r="W1353" s="2">
        <v>43861.699462534722</v>
      </c>
    </row>
    <row r="1354" spans="1:23" x14ac:dyDescent="0.25">
      <c r="A1354" t="s">
        <v>188</v>
      </c>
      <c r="B1354" t="s">
        <v>189</v>
      </c>
      <c r="C1354" t="s">
        <v>4</v>
      </c>
      <c r="D1354">
        <v>2018</v>
      </c>
      <c r="E1354">
        <v>12</v>
      </c>
      <c r="F1354" t="s">
        <v>215</v>
      </c>
      <c r="G1354" t="s">
        <v>223</v>
      </c>
      <c r="H1354" t="s">
        <v>248</v>
      </c>
      <c r="I1354" t="s">
        <v>222</v>
      </c>
      <c r="L1354" t="s">
        <v>1965</v>
      </c>
      <c r="M1354" t="s">
        <v>1966</v>
      </c>
      <c r="O1354">
        <v>-89003.9</v>
      </c>
      <c r="P1354" t="s">
        <v>187</v>
      </c>
      <c r="R1354" t="s">
        <v>1795</v>
      </c>
      <c r="W1354" s="2">
        <v>43861.699462534722</v>
      </c>
    </row>
    <row r="1355" spans="1:23" x14ac:dyDescent="0.25">
      <c r="A1355" t="s">
        <v>188</v>
      </c>
      <c r="B1355" t="s">
        <v>189</v>
      </c>
      <c r="C1355" t="s">
        <v>4</v>
      </c>
      <c r="D1355">
        <v>2018</v>
      </c>
      <c r="E1355">
        <v>12</v>
      </c>
      <c r="F1355" t="s">
        <v>215</v>
      </c>
      <c r="G1355" t="s">
        <v>252</v>
      </c>
      <c r="H1355" t="s">
        <v>259</v>
      </c>
      <c r="I1355" t="s">
        <v>222</v>
      </c>
      <c r="L1355" t="s">
        <v>1965</v>
      </c>
      <c r="M1355" t="s">
        <v>1966</v>
      </c>
      <c r="O1355">
        <v>387.98</v>
      </c>
      <c r="P1355" t="s">
        <v>187</v>
      </c>
      <c r="R1355" t="s">
        <v>1795</v>
      </c>
      <c r="W1355" s="2">
        <v>43861.699462534722</v>
      </c>
    </row>
    <row r="1356" spans="1:23" x14ac:dyDescent="0.25">
      <c r="A1356" t="s">
        <v>188</v>
      </c>
      <c r="B1356" t="s">
        <v>189</v>
      </c>
      <c r="C1356" t="s">
        <v>4</v>
      </c>
      <c r="D1356">
        <v>2018</v>
      </c>
      <c r="E1356">
        <v>12</v>
      </c>
      <c r="F1356" t="s">
        <v>215</v>
      </c>
      <c r="G1356" t="s">
        <v>249</v>
      </c>
      <c r="H1356" t="s">
        <v>260</v>
      </c>
      <c r="I1356" t="s">
        <v>222</v>
      </c>
      <c r="L1356" t="s">
        <v>1965</v>
      </c>
      <c r="M1356" t="s">
        <v>1966</v>
      </c>
      <c r="O1356">
        <v>-88615.92</v>
      </c>
      <c r="P1356" t="s">
        <v>187</v>
      </c>
      <c r="R1356" t="s">
        <v>1795</v>
      </c>
      <c r="W1356" s="2">
        <v>43861.699462534722</v>
      </c>
    </row>
    <row r="1357" spans="1:23" x14ac:dyDescent="0.25">
      <c r="A1357" t="s">
        <v>188</v>
      </c>
      <c r="B1357" t="s">
        <v>189</v>
      </c>
      <c r="C1357" t="s">
        <v>4</v>
      </c>
      <c r="D1357">
        <v>2018</v>
      </c>
      <c r="E1357">
        <v>12</v>
      </c>
      <c r="F1357" t="s">
        <v>215</v>
      </c>
      <c r="G1357" t="s">
        <v>261</v>
      </c>
      <c r="H1357" t="s">
        <v>266</v>
      </c>
      <c r="I1357" t="s">
        <v>222</v>
      </c>
      <c r="L1357" t="s">
        <v>1965</v>
      </c>
      <c r="M1357" t="s">
        <v>1966</v>
      </c>
      <c r="O1357">
        <v>-88615.92</v>
      </c>
      <c r="P1357" t="s">
        <v>187</v>
      </c>
      <c r="R1357" t="s">
        <v>1795</v>
      </c>
      <c r="W1357" s="2">
        <v>43861.699462534722</v>
      </c>
    </row>
    <row r="1358" spans="1:23" x14ac:dyDescent="0.25">
      <c r="A1358" t="s">
        <v>188</v>
      </c>
      <c r="B1358" t="s">
        <v>189</v>
      </c>
      <c r="C1358" t="s">
        <v>4</v>
      </c>
      <c r="D1358">
        <v>2018</v>
      </c>
      <c r="E1358">
        <v>12</v>
      </c>
      <c r="F1358" t="s">
        <v>215</v>
      </c>
      <c r="G1358" t="s">
        <v>267</v>
      </c>
      <c r="H1358" t="s">
        <v>312</v>
      </c>
      <c r="I1358" t="s">
        <v>222</v>
      </c>
      <c r="L1358" t="s">
        <v>1965</v>
      </c>
      <c r="M1358" t="s">
        <v>1966</v>
      </c>
      <c r="O1358">
        <v>-88615.92</v>
      </c>
      <c r="P1358" t="s">
        <v>187</v>
      </c>
      <c r="R1358" t="s">
        <v>1795</v>
      </c>
      <c r="W1358" s="2">
        <v>43861.699462534722</v>
      </c>
    </row>
    <row r="1359" spans="1:23" x14ac:dyDescent="0.25">
      <c r="A1359" t="s">
        <v>188</v>
      </c>
      <c r="B1359" t="s">
        <v>189</v>
      </c>
      <c r="C1359" t="s">
        <v>4</v>
      </c>
      <c r="D1359">
        <v>2018</v>
      </c>
      <c r="E1359">
        <v>12</v>
      </c>
      <c r="F1359" t="s">
        <v>215</v>
      </c>
      <c r="G1359" t="s">
        <v>313</v>
      </c>
      <c r="H1359" t="s">
        <v>348</v>
      </c>
      <c r="I1359" t="s">
        <v>222</v>
      </c>
      <c r="L1359" t="s">
        <v>1965</v>
      </c>
      <c r="M1359" t="s">
        <v>1966</v>
      </c>
      <c r="O1359">
        <v>-88615.92</v>
      </c>
      <c r="P1359" t="s">
        <v>187</v>
      </c>
      <c r="R1359" t="s">
        <v>1795</v>
      </c>
      <c r="W1359" s="2">
        <v>43861.699462534722</v>
      </c>
    </row>
    <row r="1360" spans="1:23" x14ac:dyDescent="0.25">
      <c r="A1360" t="s">
        <v>188</v>
      </c>
      <c r="B1360" t="s">
        <v>189</v>
      </c>
      <c r="C1360" t="s">
        <v>4</v>
      </c>
      <c r="D1360">
        <v>2018</v>
      </c>
      <c r="E1360">
        <v>12</v>
      </c>
      <c r="F1360" t="s">
        <v>215</v>
      </c>
      <c r="G1360" t="s">
        <v>349</v>
      </c>
      <c r="H1360" t="s">
        <v>356</v>
      </c>
      <c r="I1360" t="s">
        <v>222</v>
      </c>
      <c r="L1360" t="s">
        <v>1965</v>
      </c>
      <c r="M1360" t="s">
        <v>1966</v>
      </c>
      <c r="O1360">
        <v>-88615.92</v>
      </c>
      <c r="P1360" t="s">
        <v>187</v>
      </c>
      <c r="R1360" t="s">
        <v>1795</v>
      </c>
      <c r="W1360" s="2">
        <v>43861.699462534722</v>
      </c>
    </row>
    <row r="1361" spans="1:23" x14ac:dyDescent="0.25">
      <c r="A1361" t="s">
        <v>188</v>
      </c>
      <c r="B1361" t="s">
        <v>189</v>
      </c>
      <c r="C1361" t="s">
        <v>4</v>
      </c>
      <c r="D1361">
        <v>2018</v>
      </c>
      <c r="E1361">
        <v>12</v>
      </c>
      <c r="F1361" t="s">
        <v>215</v>
      </c>
      <c r="G1361" t="s">
        <v>357</v>
      </c>
      <c r="H1361" t="s">
        <v>409</v>
      </c>
      <c r="I1361" t="s">
        <v>222</v>
      </c>
      <c r="L1361" t="s">
        <v>1965</v>
      </c>
      <c r="M1361" t="s">
        <v>1966</v>
      </c>
      <c r="O1361">
        <v>-88615.92</v>
      </c>
      <c r="P1361" t="s">
        <v>187</v>
      </c>
      <c r="R1361" t="s">
        <v>1795</v>
      </c>
      <c r="W1361" s="2">
        <v>43861.699462534722</v>
      </c>
    </row>
    <row r="1362" spans="1:23" x14ac:dyDescent="0.25">
      <c r="A1362" t="s">
        <v>188</v>
      </c>
      <c r="B1362" t="s">
        <v>189</v>
      </c>
      <c r="C1362" t="s">
        <v>4</v>
      </c>
      <c r="D1362">
        <v>2018</v>
      </c>
      <c r="E1362">
        <v>12</v>
      </c>
      <c r="F1362" t="s">
        <v>215</v>
      </c>
      <c r="G1362" t="s">
        <v>410</v>
      </c>
      <c r="H1362" t="s">
        <v>427</v>
      </c>
      <c r="I1362" t="s">
        <v>222</v>
      </c>
      <c r="L1362" t="s">
        <v>1965</v>
      </c>
      <c r="M1362" t="s">
        <v>1966</v>
      </c>
      <c r="O1362">
        <v>-88615.92</v>
      </c>
      <c r="P1362" t="s">
        <v>187</v>
      </c>
      <c r="R1362" t="s">
        <v>1795</v>
      </c>
      <c r="W1362" s="2">
        <v>43861.699462534722</v>
      </c>
    </row>
    <row r="1363" spans="1:23" x14ac:dyDescent="0.25">
      <c r="A1363" t="s">
        <v>188</v>
      </c>
      <c r="B1363" t="s">
        <v>189</v>
      </c>
      <c r="C1363" t="s">
        <v>4</v>
      </c>
      <c r="D1363">
        <v>2018</v>
      </c>
      <c r="E1363">
        <v>12</v>
      </c>
      <c r="F1363" t="s">
        <v>215</v>
      </c>
      <c r="G1363" t="s">
        <v>428</v>
      </c>
      <c r="H1363" t="s">
        <v>437</v>
      </c>
      <c r="I1363" t="s">
        <v>222</v>
      </c>
      <c r="L1363" t="s">
        <v>1965</v>
      </c>
      <c r="M1363" t="s">
        <v>1966</v>
      </c>
      <c r="O1363">
        <v>-88615.92</v>
      </c>
      <c r="P1363" t="s">
        <v>187</v>
      </c>
      <c r="R1363" t="s">
        <v>1795</v>
      </c>
      <c r="W1363" s="2">
        <v>43861.699462534722</v>
      </c>
    </row>
    <row r="1364" spans="1:23" x14ac:dyDescent="0.25">
      <c r="A1364" t="s">
        <v>188</v>
      </c>
      <c r="B1364" t="s">
        <v>189</v>
      </c>
      <c r="C1364" t="s">
        <v>4</v>
      </c>
      <c r="D1364">
        <v>2018</v>
      </c>
      <c r="E1364">
        <v>12</v>
      </c>
      <c r="F1364" t="s">
        <v>215</v>
      </c>
      <c r="G1364" t="s">
        <v>438</v>
      </c>
      <c r="H1364" t="s">
        <v>463</v>
      </c>
      <c r="I1364" t="s">
        <v>222</v>
      </c>
      <c r="L1364" t="s">
        <v>1965</v>
      </c>
      <c r="M1364" t="s">
        <v>1966</v>
      </c>
      <c r="O1364">
        <v>-88615.92</v>
      </c>
      <c r="P1364" t="s">
        <v>187</v>
      </c>
      <c r="R1364" t="s">
        <v>1795</v>
      </c>
      <c r="W1364" s="2">
        <v>43861.699462534722</v>
      </c>
    </row>
    <row r="1365" spans="1:23" x14ac:dyDescent="0.25">
      <c r="A1365" t="s">
        <v>188</v>
      </c>
      <c r="B1365" t="s">
        <v>189</v>
      </c>
      <c r="C1365" t="s">
        <v>4</v>
      </c>
      <c r="D1365">
        <v>2018</v>
      </c>
      <c r="E1365">
        <v>12</v>
      </c>
      <c r="F1365" t="s">
        <v>215</v>
      </c>
      <c r="G1365" t="s">
        <v>240</v>
      </c>
      <c r="H1365" t="s">
        <v>241</v>
      </c>
      <c r="I1365" t="s">
        <v>222</v>
      </c>
      <c r="J1365" t="s">
        <v>1917</v>
      </c>
      <c r="K1365" t="s">
        <v>1918</v>
      </c>
      <c r="L1365" t="s">
        <v>1968</v>
      </c>
      <c r="M1365" t="s">
        <v>1969</v>
      </c>
      <c r="O1365">
        <v>-173250</v>
      </c>
      <c r="P1365" t="s">
        <v>187</v>
      </c>
      <c r="R1365" t="s">
        <v>1795</v>
      </c>
      <c r="W1365" s="2">
        <v>43861.699462534722</v>
      </c>
    </row>
    <row r="1366" spans="1:23" x14ac:dyDescent="0.25">
      <c r="A1366" t="s">
        <v>188</v>
      </c>
      <c r="B1366" t="s">
        <v>189</v>
      </c>
      <c r="C1366" t="s">
        <v>4</v>
      </c>
      <c r="D1366">
        <v>2018</v>
      </c>
      <c r="E1366">
        <v>12</v>
      </c>
      <c r="F1366" t="s">
        <v>215</v>
      </c>
      <c r="G1366" t="s">
        <v>250</v>
      </c>
      <c r="H1366" t="s">
        <v>251</v>
      </c>
      <c r="I1366" t="s">
        <v>222</v>
      </c>
      <c r="J1366" t="s">
        <v>1931</v>
      </c>
      <c r="K1366" t="s">
        <v>1932</v>
      </c>
      <c r="L1366" t="s">
        <v>1968</v>
      </c>
      <c r="M1366" t="s">
        <v>1969</v>
      </c>
      <c r="O1366">
        <v>341.25</v>
      </c>
      <c r="P1366" t="s">
        <v>187</v>
      </c>
      <c r="R1366" t="s">
        <v>1795</v>
      </c>
      <c r="W1366" s="2">
        <v>43861.699462534722</v>
      </c>
    </row>
    <row r="1367" spans="1:23" x14ac:dyDescent="0.25">
      <c r="A1367" t="s">
        <v>188</v>
      </c>
      <c r="B1367" t="s">
        <v>189</v>
      </c>
      <c r="C1367" t="s">
        <v>4</v>
      </c>
      <c r="D1367">
        <v>2018</v>
      </c>
      <c r="E1367">
        <v>12</v>
      </c>
      <c r="F1367" t="s">
        <v>215</v>
      </c>
      <c r="G1367" t="s">
        <v>223</v>
      </c>
      <c r="H1367" t="s">
        <v>248</v>
      </c>
      <c r="I1367" t="s">
        <v>222</v>
      </c>
      <c r="L1367" t="s">
        <v>1968</v>
      </c>
      <c r="M1367" t="s">
        <v>1969</v>
      </c>
      <c r="O1367">
        <v>-173250</v>
      </c>
      <c r="P1367" t="s">
        <v>187</v>
      </c>
      <c r="R1367" t="s">
        <v>1795</v>
      </c>
      <c r="W1367" s="2">
        <v>43861.699462534722</v>
      </c>
    </row>
    <row r="1368" spans="1:23" x14ac:dyDescent="0.25">
      <c r="A1368" t="s">
        <v>188</v>
      </c>
      <c r="B1368" t="s">
        <v>189</v>
      </c>
      <c r="C1368" t="s">
        <v>4</v>
      </c>
      <c r="D1368">
        <v>2018</v>
      </c>
      <c r="E1368">
        <v>12</v>
      </c>
      <c r="F1368" t="s">
        <v>215</v>
      </c>
      <c r="G1368" t="s">
        <v>252</v>
      </c>
      <c r="H1368" t="s">
        <v>259</v>
      </c>
      <c r="I1368" t="s">
        <v>222</v>
      </c>
      <c r="L1368" t="s">
        <v>1968</v>
      </c>
      <c r="M1368" t="s">
        <v>1969</v>
      </c>
      <c r="O1368">
        <v>341.25</v>
      </c>
      <c r="P1368" t="s">
        <v>187</v>
      </c>
      <c r="R1368" t="s">
        <v>1795</v>
      </c>
      <c r="W1368" s="2">
        <v>43861.699462534722</v>
      </c>
    </row>
    <row r="1369" spans="1:23" x14ac:dyDescent="0.25">
      <c r="A1369" t="s">
        <v>188</v>
      </c>
      <c r="B1369" t="s">
        <v>189</v>
      </c>
      <c r="C1369" t="s">
        <v>4</v>
      </c>
      <c r="D1369">
        <v>2018</v>
      </c>
      <c r="E1369">
        <v>12</v>
      </c>
      <c r="F1369" t="s">
        <v>215</v>
      </c>
      <c r="G1369" t="s">
        <v>249</v>
      </c>
      <c r="H1369" t="s">
        <v>260</v>
      </c>
      <c r="I1369" t="s">
        <v>222</v>
      </c>
      <c r="L1369" t="s">
        <v>1968</v>
      </c>
      <c r="M1369" t="s">
        <v>1969</v>
      </c>
      <c r="O1369">
        <v>-172908.75</v>
      </c>
      <c r="P1369" t="s">
        <v>187</v>
      </c>
      <c r="R1369" t="s">
        <v>1795</v>
      </c>
      <c r="W1369" s="2">
        <v>43861.699462534722</v>
      </c>
    </row>
    <row r="1370" spans="1:23" x14ac:dyDescent="0.25">
      <c r="A1370" t="s">
        <v>188</v>
      </c>
      <c r="B1370" t="s">
        <v>189</v>
      </c>
      <c r="C1370" t="s">
        <v>4</v>
      </c>
      <c r="D1370">
        <v>2018</v>
      </c>
      <c r="E1370">
        <v>12</v>
      </c>
      <c r="F1370" t="s">
        <v>215</v>
      </c>
      <c r="G1370" t="s">
        <v>261</v>
      </c>
      <c r="H1370" t="s">
        <v>266</v>
      </c>
      <c r="I1370" t="s">
        <v>222</v>
      </c>
      <c r="L1370" t="s">
        <v>1968</v>
      </c>
      <c r="M1370" t="s">
        <v>1969</v>
      </c>
      <c r="O1370">
        <v>-172908.75</v>
      </c>
      <c r="P1370" t="s">
        <v>187</v>
      </c>
      <c r="R1370" t="s">
        <v>1795</v>
      </c>
      <c r="W1370" s="2">
        <v>43861.699462534722</v>
      </c>
    </row>
    <row r="1371" spans="1:23" x14ac:dyDescent="0.25">
      <c r="A1371" t="s">
        <v>188</v>
      </c>
      <c r="B1371" t="s">
        <v>189</v>
      </c>
      <c r="C1371" t="s">
        <v>4</v>
      </c>
      <c r="D1371">
        <v>2018</v>
      </c>
      <c r="E1371">
        <v>12</v>
      </c>
      <c r="F1371" t="s">
        <v>215</v>
      </c>
      <c r="G1371" t="s">
        <v>267</v>
      </c>
      <c r="H1371" t="s">
        <v>312</v>
      </c>
      <c r="I1371" t="s">
        <v>222</v>
      </c>
      <c r="L1371" t="s">
        <v>1968</v>
      </c>
      <c r="M1371" t="s">
        <v>1969</v>
      </c>
      <c r="O1371">
        <v>-172908.75</v>
      </c>
      <c r="P1371" t="s">
        <v>187</v>
      </c>
      <c r="R1371" t="s">
        <v>1795</v>
      </c>
      <c r="W1371" s="2">
        <v>43861.699462534722</v>
      </c>
    </row>
    <row r="1372" spans="1:23" x14ac:dyDescent="0.25">
      <c r="A1372" t="s">
        <v>188</v>
      </c>
      <c r="B1372" t="s">
        <v>189</v>
      </c>
      <c r="C1372" t="s">
        <v>4</v>
      </c>
      <c r="D1372">
        <v>2018</v>
      </c>
      <c r="E1372">
        <v>12</v>
      </c>
      <c r="F1372" t="s">
        <v>215</v>
      </c>
      <c r="G1372" t="s">
        <v>313</v>
      </c>
      <c r="H1372" t="s">
        <v>348</v>
      </c>
      <c r="I1372" t="s">
        <v>222</v>
      </c>
      <c r="L1372" t="s">
        <v>1968</v>
      </c>
      <c r="M1372" t="s">
        <v>1969</v>
      </c>
      <c r="O1372">
        <v>-172908.75</v>
      </c>
      <c r="P1372" t="s">
        <v>187</v>
      </c>
      <c r="R1372" t="s">
        <v>1795</v>
      </c>
      <c r="W1372" s="2">
        <v>43861.699462534722</v>
      </c>
    </row>
    <row r="1373" spans="1:23" x14ac:dyDescent="0.25">
      <c r="A1373" t="s">
        <v>188</v>
      </c>
      <c r="B1373" t="s">
        <v>189</v>
      </c>
      <c r="C1373" t="s">
        <v>4</v>
      </c>
      <c r="D1373">
        <v>2018</v>
      </c>
      <c r="E1373">
        <v>12</v>
      </c>
      <c r="F1373" t="s">
        <v>215</v>
      </c>
      <c r="G1373" t="s">
        <v>349</v>
      </c>
      <c r="H1373" t="s">
        <v>356</v>
      </c>
      <c r="I1373" t="s">
        <v>222</v>
      </c>
      <c r="L1373" t="s">
        <v>1968</v>
      </c>
      <c r="M1373" t="s">
        <v>1969</v>
      </c>
      <c r="O1373">
        <v>-172908.75</v>
      </c>
      <c r="P1373" t="s">
        <v>187</v>
      </c>
      <c r="R1373" t="s">
        <v>1795</v>
      </c>
      <c r="W1373" s="2">
        <v>43861.699462534722</v>
      </c>
    </row>
    <row r="1374" spans="1:23" x14ac:dyDescent="0.25">
      <c r="A1374" t="s">
        <v>188</v>
      </c>
      <c r="B1374" t="s">
        <v>189</v>
      </c>
      <c r="C1374" t="s">
        <v>4</v>
      </c>
      <c r="D1374">
        <v>2018</v>
      </c>
      <c r="E1374">
        <v>12</v>
      </c>
      <c r="F1374" t="s">
        <v>215</v>
      </c>
      <c r="G1374" t="s">
        <v>357</v>
      </c>
      <c r="H1374" t="s">
        <v>409</v>
      </c>
      <c r="I1374" t="s">
        <v>222</v>
      </c>
      <c r="L1374" t="s">
        <v>1968</v>
      </c>
      <c r="M1374" t="s">
        <v>1969</v>
      </c>
      <c r="O1374">
        <v>-172908.75</v>
      </c>
      <c r="P1374" t="s">
        <v>187</v>
      </c>
      <c r="R1374" t="s">
        <v>1795</v>
      </c>
      <c r="W1374" s="2">
        <v>43861.699462534722</v>
      </c>
    </row>
    <row r="1375" spans="1:23" x14ac:dyDescent="0.25">
      <c r="A1375" t="s">
        <v>188</v>
      </c>
      <c r="B1375" t="s">
        <v>189</v>
      </c>
      <c r="C1375" t="s">
        <v>4</v>
      </c>
      <c r="D1375">
        <v>2018</v>
      </c>
      <c r="E1375">
        <v>12</v>
      </c>
      <c r="F1375" t="s">
        <v>215</v>
      </c>
      <c r="G1375" t="s">
        <v>410</v>
      </c>
      <c r="H1375" t="s">
        <v>427</v>
      </c>
      <c r="I1375" t="s">
        <v>222</v>
      </c>
      <c r="L1375" t="s">
        <v>1968</v>
      </c>
      <c r="M1375" t="s">
        <v>1969</v>
      </c>
      <c r="O1375">
        <v>-172908.75</v>
      </c>
      <c r="P1375" t="s">
        <v>187</v>
      </c>
      <c r="R1375" t="s">
        <v>1795</v>
      </c>
      <c r="W1375" s="2">
        <v>43861.699462534722</v>
      </c>
    </row>
    <row r="1376" spans="1:23" x14ac:dyDescent="0.25">
      <c r="A1376" t="s">
        <v>188</v>
      </c>
      <c r="B1376" t="s">
        <v>189</v>
      </c>
      <c r="C1376" t="s">
        <v>4</v>
      </c>
      <c r="D1376">
        <v>2018</v>
      </c>
      <c r="E1376">
        <v>12</v>
      </c>
      <c r="F1376" t="s">
        <v>215</v>
      </c>
      <c r="G1376" t="s">
        <v>428</v>
      </c>
      <c r="H1376" t="s">
        <v>437</v>
      </c>
      <c r="I1376" t="s">
        <v>222</v>
      </c>
      <c r="L1376" t="s">
        <v>1968</v>
      </c>
      <c r="M1376" t="s">
        <v>1969</v>
      </c>
      <c r="O1376">
        <v>-172908.75</v>
      </c>
      <c r="P1376" t="s">
        <v>187</v>
      </c>
      <c r="R1376" t="s">
        <v>1795</v>
      </c>
      <c r="W1376" s="2">
        <v>43861.699462534722</v>
      </c>
    </row>
    <row r="1377" spans="1:23" x14ac:dyDescent="0.25">
      <c r="A1377" t="s">
        <v>188</v>
      </c>
      <c r="B1377" t="s">
        <v>189</v>
      </c>
      <c r="C1377" t="s">
        <v>4</v>
      </c>
      <c r="D1377">
        <v>2018</v>
      </c>
      <c r="E1377">
        <v>12</v>
      </c>
      <c r="F1377" t="s">
        <v>215</v>
      </c>
      <c r="G1377" t="s">
        <v>438</v>
      </c>
      <c r="H1377" t="s">
        <v>463</v>
      </c>
      <c r="I1377" t="s">
        <v>222</v>
      </c>
      <c r="L1377" t="s">
        <v>1968</v>
      </c>
      <c r="M1377" t="s">
        <v>1969</v>
      </c>
      <c r="O1377">
        <v>-172908.75</v>
      </c>
      <c r="P1377" t="s">
        <v>187</v>
      </c>
      <c r="R1377" t="s">
        <v>1795</v>
      </c>
      <c r="W1377" s="2">
        <v>43861.699462534722</v>
      </c>
    </row>
    <row r="1378" spans="1:23" x14ac:dyDescent="0.25">
      <c r="A1378" t="s">
        <v>155</v>
      </c>
      <c r="B1378" t="s">
        <v>156</v>
      </c>
      <c r="C1378" t="s">
        <v>4</v>
      </c>
      <c r="D1378">
        <v>2018</v>
      </c>
      <c r="E1378">
        <v>12</v>
      </c>
      <c r="F1378" t="s">
        <v>215</v>
      </c>
      <c r="G1378" t="s">
        <v>244</v>
      </c>
      <c r="H1378" t="s">
        <v>245</v>
      </c>
      <c r="I1378" t="s">
        <v>222</v>
      </c>
      <c r="J1378" t="s">
        <v>1614</v>
      </c>
      <c r="K1378" t="s">
        <v>1976</v>
      </c>
      <c r="L1378" t="s">
        <v>224</v>
      </c>
      <c r="O1378">
        <v>-263838.2</v>
      </c>
      <c r="P1378" t="s">
        <v>157</v>
      </c>
      <c r="R1378" t="s">
        <v>1795</v>
      </c>
      <c r="W1378" s="2">
        <v>43861.699467395832</v>
      </c>
    </row>
    <row r="1379" spans="1:23" x14ac:dyDescent="0.25">
      <c r="A1379" t="s">
        <v>155</v>
      </c>
      <c r="B1379" t="s">
        <v>156</v>
      </c>
      <c r="C1379" t="s">
        <v>4</v>
      </c>
      <c r="D1379">
        <v>2018</v>
      </c>
      <c r="E1379">
        <v>12</v>
      </c>
      <c r="F1379" t="s">
        <v>215</v>
      </c>
      <c r="G1379" t="s">
        <v>255</v>
      </c>
      <c r="H1379" t="s">
        <v>256</v>
      </c>
      <c r="I1379" t="s">
        <v>222</v>
      </c>
      <c r="J1379" t="s">
        <v>1977</v>
      </c>
      <c r="K1379" t="s">
        <v>1831</v>
      </c>
      <c r="L1379" t="s">
        <v>224</v>
      </c>
      <c r="O1379">
        <v>19026.240000000002</v>
      </c>
      <c r="P1379" t="s">
        <v>157</v>
      </c>
      <c r="R1379" t="s">
        <v>1795</v>
      </c>
      <c r="W1379" s="2">
        <v>43861.699467395832</v>
      </c>
    </row>
    <row r="1380" spans="1:23" x14ac:dyDescent="0.25">
      <c r="A1380" t="s">
        <v>155</v>
      </c>
      <c r="B1380" t="s">
        <v>156</v>
      </c>
      <c r="C1380" t="s">
        <v>4</v>
      </c>
      <c r="D1380">
        <v>2018</v>
      </c>
      <c r="E1380">
        <v>12</v>
      </c>
      <c r="F1380" t="s">
        <v>215</v>
      </c>
      <c r="G1380" t="s">
        <v>255</v>
      </c>
      <c r="H1380" t="s">
        <v>256</v>
      </c>
      <c r="I1380" t="s">
        <v>222</v>
      </c>
      <c r="J1380" t="s">
        <v>1978</v>
      </c>
      <c r="K1380" t="s">
        <v>1979</v>
      </c>
      <c r="L1380" t="s">
        <v>224</v>
      </c>
      <c r="O1380">
        <v>1897.54</v>
      </c>
      <c r="P1380" t="s">
        <v>157</v>
      </c>
      <c r="R1380" t="s">
        <v>1795</v>
      </c>
      <c r="W1380" s="2">
        <v>43861.699467395832</v>
      </c>
    </row>
    <row r="1381" spans="1:23" x14ac:dyDescent="0.25">
      <c r="A1381" t="s">
        <v>155</v>
      </c>
      <c r="B1381" t="s">
        <v>156</v>
      </c>
      <c r="C1381" t="s">
        <v>4</v>
      </c>
      <c r="D1381">
        <v>2018</v>
      </c>
      <c r="E1381">
        <v>12</v>
      </c>
      <c r="F1381" t="s">
        <v>215</v>
      </c>
      <c r="G1381" t="s">
        <v>255</v>
      </c>
      <c r="H1381" t="s">
        <v>256</v>
      </c>
      <c r="I1381" t="s">
        <v>222</v>
      </c>
      <c r="J1381" t="s">
        <v>1980</v>
      </c>
      <c r="K1381" t="s">
        <v>1981</v>
      </c>
      <c r="L1381" t="s">
        <v>224</v>
      </c>
      <c r="O1381">
        <v>1549.91</v>
      </c>
      <c r="P1381" t="s">
        <v>157</v>
      </c>
      <c r="R1381" t="s">
        <v>1795</v>
      </c>
      <c r="W1381" s="2">
        <v>43861.699467395832</v>
      </c>
    </row>
    <row r="1382" spans="1:23" x14ac:dyDescent="0.25">
      <c r="A1382" t="s">
        <v>155</v>
      </c>
      <c r="B1382" t="s">
        <v>156</v>
      </c>
      <c r="C1382" t="s">
        <v>4</v>
      </c>
      <c r="D1382">
        <v>2018</v>
      </c>
      <c r="E1382">
        <v>12</v>
      </c>
      <c r="F1382" t="s">
        <v>215</v>
      </c>
      <c r="G1382" t="s">
        <v>255</v>
      </c>
      <c r="H1382" t="s">
        <v>256</v>
      </c>
      <c r="I1382" t="s">
        <v>222</v>
      </c>
      <c r="J1382" t="s">
        <v>1982</v>
      </c>
      <c r="K1382" t="s">
        <v>1833</v>
      </c>
      <c r="L1382" t="s">
        <v>224</v>
      </c>
      <c r="O1382">
        <v>13373.44</v>
      </c>
      <c r="P1382" t="s">
        <v>157</v>
      </c>
      <c r="R1382" t="s">
        <v>1795</v>
      </c>
      <c r="W1382" s="2">
        <v>43861.699467395832</v>
      </c>
    </row>
    <row r="1383" spans="1:23" x14ac:dyDescent="0.25">
      <c r="A1383" t="s">
        <v>155</v>
      </c>
      <c r="B1383" t="s">
        <v>156</v>
      </c>
      <c r="C1383" t="s">
        <v>4</v>
      </c>
      <c r="D1383">
        <v>2018</v>
      </c>
      <c r="E1383">
        <v>12</v>
      </c>
      <c r="F1383" t="s">
        <v>215</v>
      </c>
      <c r="G1383" t="s">
        <v>244</v>
      </c>
      <c r="H1383" t="s">
        <v>245</v>
      </c>
      <c r="I1383" t="s">
        <v>222</v>
      </c>
      <c r="J1383" t="s">
        <v>1616</v>
      </c>
      <c r="K1383" t="s">
        <v>1983</v>
      </c>
      <c r="L1383" t="s">
        <v>224</v>
      </c>
      <c r="O1383">
        <v>-590054.73</v>
      </c>
      <c r="P1383" t="s">
        <v>157</v>
      </c>
      <c r="R1383" t="s">
        <v>1795</v>
      </c>
      <c r="W1383" s="2">
        <v>43861.699467395832</v>
      </c>
    </row>
    <row r="1384" spans="1:23" x14ac:dyDescent="0.25">
      <c r="A1384" t="s">
        <v>155</v>
      </c>
      <c r="B1384" t="s">
        <v>156</v>
      </c>
      <c r="C1384" t="s">
        <v>4</v>
      </c>
      <c r="D1384">
        <v>2018</v>
      </c>
      <c r="E1384">
        <v>12</v>
      </c>
      <c r="F1384" t="s">
        <v>215</v>
      </c>
      <c r="G1384" t="s">
        <v>397</v>
      </c>
      <c r="H1384" t="s">
        <v>398</v>
      </c>
      <c r="I1384" t="s">
        <v>222</v>
      </c>
      <c r="J1384" t="s">
        <v>1984</v>
      </c>
      <c r="K1384" t="s">
        <v>1985</v>
      </c>
      <c r="L1384" t="s">
        <v>224</v>
      </c>
      <c r="O1384">
        <v>38714.949999999997</v>
      </c>
      <c r="P1384" t="s">
        <v>157</v>
      </c>
      <c r="R1384" t="s">
        <v>1795</v>
      </c>
      <c r="W1384" s="2">
        <v>43861.699467395832</v>
      </c>
    </row>
    <row r="1385" spans="1:23" x14ac:dyDescent="0.25">
      <c r="A1385" t="s">
        <v>155</v>
      </c>
      <c r="B1385" t="s">
        <v>156</v>
      </c>
      <c r="C1385" t="s">
        <v>4</v>
      </c>
      <c r="D1385">
        <v>2018</v>
      </c>
      <c r="E1385">
        <v>12</v>
      </c>
      <c r="F1385" t="s">
        <v>215</v>
      </c>
      <c r="G1385" t="s">
        <v>255</v>
      </c>
      <c r="H1385" t="s">
        <v>256</v>
      </c>
      <c r="I1385" t="s">
        <v>222</v>
      </c>
      <c r="J1385" t="s">
        <v>1986</v>
      </c>
      <c r="K1385" t="s">
        <v>1831</v>
      </c>
      <c r="L1385" t="s">
        <v>224</v>
      </c>
      <c r="O1385">
        <v>17816.740000000002</v>
      </c>
      <c r="P1385" t="s">
        <v>157</v>
      </c>
      <c r="R1385" t="s">
        <v>1795</v>
      </c>
      <c r="W1385" s="2">
        <v>43861.699467395832</v>
      </c>
    </row>
    <row r="1386" spans="1:23" x14ac:dyDescent="0.25">
      <c r="A1386" t="s">
        <v>155</v>
      </c>
      <c r="B1386" t="s">
        <v>156</v>
      </c>
      <c r="C1386" t="s">
        <v>4</v>
      </c>
      <c r="D1386">
        <v>2018</v>
      </c>
      <c r="E1386">
        <v>12</v>
      </c>
      <c r="F1386" t="s">
        <v>215</v>
      </c>
      <c r="G1386" t="s">
        <v>255</v>
      </c>
      <c r="H1386" t="s">
        <v>256</v>
      </c>
      <c r="I1386" t="s">
        <v>222</v>
      </c>
      <c r="J1386" t="s">
        <v>1987</v>
      </c>
      <c r="K1386" t="s">
        <v>1979</v>
      </c>
      <c r="L1386" t="s">
        <v>224</v>
      </c>
      <c r="O1386">
        <v>8140.3</v>
      </c>
      <c r="P1386" t="s">
        <v>157</v>
      </c>
      <c r="R1386" t="s">
        <v>1795</v>
      </c>
      <c r="W1386" s="2">
        <v>43861.699467395832</v>
      </c>
    </row>
    <row r="1387" spans="1:23" x14ac:dyDescent="0.25">
      <c r="A1387" t="s">
        <v>155</v>
      </c>
      <c r="B1387" t="s">
        <v>156</v>
      </c>
      <c r="C1387" t="s">
        <v>4</v>
      </c>
      <c r="D1387">
        <v>2018</v>
      </c>
      <c r="E1387">
        <v>12</v>
      </c>
      <c r="F1387" t="s">
        <v>215</v>
      </c>
      <c r="G1387" t="s">
        <v>255</v>
      </c>
      <c r="H1387" t="s">
        <v>256</v>
      </c>
      <c r="I1387" t="s">
        <v>222</v>
      </c>
      <c r="J1387" t="s">
        <v>1988</v>
      </c>
      <c r="K1387" t="s">
        <v>1981</v>
      </c>
      <c r="L1387" t="s">
        <v>224</v>
      </c>
      <c r="O1387">
        <v>16280.81</v>
      </c>
      <c r="P1387" t="s">
        <v>157</v>
      </c>
      <c r="R1387" t="s">
        <v>1795</v>
      </c>
      <c r="W1387" s="2">
        <v>43861.699467395832</v>
      </c>
    </row>
    <row r="1388" spans="1:23" x14ac:dyDescent="0.25">
      <c r="A1388" t="s">
        <v>155</v>
      </c>
      <c r="B1388" t="s">
        <v>156</v>
      </c>
      <c r="C1388" t="s">
        <v>4</v>
      </c>
      <c r="D1388">
        <v>2018</v>
      </c>
      <c r="E1388">
        <v>12</v>
      </c>
      <c r="F1388" t="s">
        <v>215</v>
      </c>
      <c r="G1388" t="s">
        <v>255</v>
      </c>
      <c r="H1388" t="s">
        <v>256</v>
      </c>
      <c r="I1388" t="s">
        <v>222</v>
      </c>
      <c r="J1388" t="s">
        <v>1989</v>
      </c>
      <c r="K1388" t="s">
        <v>1990</v>
      </c>
      <c r="L1388" t="s">
        <v>224</v>
      </c>
      <c r="O1388">
        <v>15384.13</v>
      </c>
      <c r="P1388" t="s">
        <v>157</v>
      </c>
      <c r="R1388" t="s">
        <v>1795</v>
      </c>
      <c r="W1388" s="2">
        <v>43861.699467395832</v>
      </c>
    </row>
    <row r="1389" spans="1:23" x14ac:dyDescent="0.25">
      <c r="A1389" t="s">
        <v>155</v>
      </c>
      <c r="B1389" t="s">
        <v>156</v>
      </c>
      <c r="C1389" t="s">
        <v>4</v>
      </c>
      <c r="D1389">
        <v>2018</v>
      </c>
      <c r="E1389">
        <v>12</v>
      </c>
      <c r="F1389" t="s">
        <v>215</v>
      </c>
      <c r="G1389" t="s">
        <v>255</v>
      </c>
      <c r="H1389" t="s">
        <v>256</v>
      </c>
      <c r="I1389" t="s">
        <v>222</v>
      </c>
      <c r="J1389" t="s">
        <v>1991</v>
      </c>
      <c r="K1389" t="s">
        <v>1992</v>
      </c>
      <c r="L1389" t="s">
        <v>224</v>
      </c>
      <c r="O1389">
        <v>-11462.94</v>
      </c>
      <c r="P1389" t="s">
        <v>157</v>
      </c>
      <c r="R1389" t="s">
        <v>1795</v>
      </c>
      <c r="W1389" s="2">
        <v>43861.699467395832</v>
      </c>
    </row>
    <row r="1390" spans="1:23" x14ac:dyDescent="0.25">
      <c r="A1390" t="s">
        <v>155</v>
      </c>
      <c r="B1390" t="s">
        <v>156</v>
      </c>
      <c r="C1390" t="s">
        <v>4</v>
      </c>
      <c r="D1390">
        <v>2018</v>
      </c>
      <c r="E1390">
        <v>12</v>
      </c>
      <c r="F1390" t="s">
        <v>215</v>
      </c>
      <c r="G1390" t="s">
        <v>255</v>
      </c>
      <c r="H1390" t="s">
        <v>256</v>
      </c>
      <c r="I1390" t="s">
        <v>222</v>
      </c>
      <c r="J1390" t="s">
        <v>1993</v>
      </c>
      <c r="K1390" t="s">
        <v>1994</v>
      </c>
      <c r="L1390" t="s">
        <v>224</v>
      </c>
      <c r="O1390">
        <v>22386.47</v>
      </c>
      <c r="P1390" t="s">
        <v>157</v>
      </c>
      <c r="R1390" t="s">
        <v>1795</v>
      </c>
      <c r="W1390" s="2">
        <v>43861.699467395832</v>
      </c>
    </row>
    <row r="1391" spans="1:23" x14ac:dyDescent="0.25">
      <c r="A1391" t="s">
        <v>155</v>
      </c>
      <c r="B1391" t="s">
        <v>156</v>
      </c>
      <c r="C1391" t="s">
        <v>4</v>
      </c>
      <c r="D1391">
        <v>2018</v>
      </c>
      <c r="E1391">
        <v>12</v>
      </c>
      <c r="F1391" t="s">
        <v>215</v>
      </c>
      <c r="G1391" t="s">
        <v>255</v>
      </c>
      <c r="H1391" t="s">
        <v>256</v>
      </c>
      <c r="I1391" t="s">
        <v>222</v>
      </c>
      <c r="J1391" t="s">
        <v>1995</v>
      </c>
      <c r="K1391" t="s">
        <v>1996</v>
      </c>
      <c r="L1391" t="s">
        <v>224</v>
      </c>
      <c r="O1391">
        <v>13939.68</v>
      </c>
      <c r="P1391" t="s">
        <v>157</v>
      </c>
      <c r="R1391" t="s">
        <v>1795</v>
      </c>
      <c r="W1391" s="2">
        <v>43861.699467395832</v>
      </c>
    </row>
    <row r="1392" spans="1:23" x14ac:dyDescent="0.25">
      <c r="A1392" t="s">
        <v>155</v>
      </c>
      <c r="B1392" t="s">
        <v>156</v>
      </c>
      <c r="C1392" t="s">
        <v>4</v>
      </c>
      <c r="D1392">
        <v>2018</v>
      </c>
      <c r="E1392">
        <v>12</v>
      </c>
      <c r="F1392" t="s">
        <v>215</v>
      </c>
      <c r="G1392" t="s">
        <v>255</v>
      </c>
      <c r="H1392" t="s">
        <v>256</v>
      </c>
      <c r="I1392" t="s">
        <v>222</v>
      </c>
      <c r="J1392" t="s">
        <v>1997</v>
      </c>
      <c r="K1392" t="s">
        <v>1998</v>
      </c>
      <c r="L1392" t="s">
        <v>224</v>
      </c>
      <c r="O1392">
        <v>117637.14</v>
      </c>
      <c r="P1392" t="s">
        <v>157</v>
      </c>
      <c r="R1392" t="s">
        <v>1795</v>
      </c>
      <c r="W1392" s="2">
        <v>43861.699467395832</v>
      </c>
    </row>
    <row r="1393" spans="1:23" x14ac:dyDescent="0.25">
      <c r="A1393" t="s">
        <v>155</v>
      </c>
      <c r="B1393" t="s">
        <v>156</v>
      </c>
      <c r="C1393" t="s">
        <v>4</v>
      </c>
      <c r="D1393">
        <v>2018</v>
      </c>
      <c r="E1393">
        <v>12</v>
      </c>
      <c r="F1393" t="s">
        <v>215</v>
      </c>
      <c r="G1393" t="s">
        <v>255</v>
      </c>
      <c r="H1393" t="s">
        <v>256</v>
      </c>
      <c r="I1393" t="s">
        <v>222</v>
      </c>
      <c r="J1393" t="s">
        <v>1999</v>
      </c>
      <c r="K1393" t="s">
        <v>1833</v>
      </c>
      <c r="L1393" t="s">
        <v>224</v>
      </c>
      <c r="O1393">
        <v>28275.26</v>
      </c>
      <c r="P1393" t="s">
        <v>157</v>
      </c>
      <c r="R1393" t="s">
        <v>1795</v>
      </c>
      <c r="W1393" s="2">
        <v>43861.699467395832</v>
      </c>
    </row>
    <row r="1394" spans="1:23" x14ac:dyDescent="0.25">
      <c r="A1394" t="s">
        <v>155</v>
      </c>
      <c r="B1394" t="s">
        <v>156</v>
      </c>
      <c r="C1394" t="s">
        <v>4</v>
      </c>
      <c r="D1394">
        <v>2018</v>
      </c>
      <c r="E1394">
        <v>12</v>
      </c>
      <c r="F1394" t="s">
        <v>215</v>
      </c>
      <c r="G1394" t="s">
        <v>255</v>
      </c>
      <c r="H1394" t="s">
        <v>256</v>
      </c>
      <c r="I1394" t="s">
        <v>222</v>
      </c>
      <c r="J1394" t="s">
        <v>2000</v>
      </c>
      <c r="K1394" t="s">
        <v>2001</v>
      </c>
      <c r="L1394" t="s">
        <v>224</v>
      </c>
      <c r="O1394">
        <v>-282.32</v>
      </c>
      <c r="P1394" t="s">
        <v>157</v>
      </c>
      <c r="R1394" t="s">
        <v>1795</v>
      </c>
      <c r="W1394" s="2">
        <v>43861.699467395832</v>
      </c>
    </row>
    <row r="1395" spans="1:23" x14ac:dyDescent="0.25">
      <c r="A1395" t="s">
        <v>155</v>
      </c>
      <c r="B1395" t="s">
        <v>156</v>
      </c>
      <c r="C1395" t="s">
        <v>4</v>
      </c>
      <c r="D1395">
        <v>2018</v>
      </c>
      <c r="E1395">
        <v>12</v>
      </c>
      <c r="F1395" t="s">
        <v>215</v>
      </c>
      <c r="G1395" t="s">
        <v>244</v>
      </c>
      <c r="H1395" t="s">
        <v>245</v>
      </c>
      <c r="I1395" t="s">
        <v>222</v>
      </c>
      <c r="J1395" t="s">
        <v>1620</v>
      </c>
      <c r="K1395" t="s">
        <v>1983</v>
      </c>
      <c r="L1395" t="s">
        <v>224</v>
      </c>
      <c r="O1395">
        <v>-69300</v>
      </c>
      <c r="P1395" t="s">
        <v>157</v>
      </c>
      <c r="R1395" t="s">
        <v>1795</v>
      </c>
      <c r="W1395" s="2">
        <v>43861.699467395832</v>
      </c>
    </row>
    <row r="1396" spans="1:23" x14ac:dyDescent="0.25">
      <c r="A1396" t="s">
        <v>155</v>
      </c>
      <c r="B1396" t="s">
        <v>156</v>
      </c>
      <c r="C1396" t="s">
        <v>4</v>
      </c>
      <c r="D1396">
        <v>2018</v>
      </c>
      <c r="E1396">
        <v>12</v>
      </c>
      <c r="F1396" t="s">
        <v>215</v>
      </c>
      <c r="G1396" t="s">
        <v>255</v>
      </c>
      <c r="H1396" t="s">
        <v>256</v>
      </c>
      <c r="I1396" t="s">
        <v>222</v>
      </c>
      <c r="J1396" t="s">
        <v>2002</v>
      </c>
      <c r="K1396" t="s">
        <v>1831</v>
      </c>
      <c r="L1396" t="s">
        <v>224</v>
      </c>
      <c r="O1396">
        <v>8286.39</v>
      </c>
      <c r="P1396" t="s">
        <v>157</v>
      </c>
      <c r="R1396" t="s">
        <v>1795</v>
      </c>
      <c r="W1396" s="2">
        <v>43861.699467395832</v>
      </c>
    </row>
    <row r="1397" spans="1:23" x14ac:dyDescent="0.25">
      <c r="A1397" t="s">
        <v>155</v>
      </c>
      <c r="B1397" t="s">
        <v>156</v>
      </c>
      <c r="C1397" t="s">
        <v>4</v>
      </c>
      <c r="D1397">
        <v>2018</v>
      </c>
      <c r="E1397">
        <v>12</v>
      </c>
      <c r="F1397" t="s">
        <v>215</v>
      </c>
      <c r="G1397" t="s">
        <v>255</v>
      </c>
      <c r="H1397" t="s">
        <v>256</v>
      </c>
      <c r="I1397" t="s">
        <v>222</v>
      </c>
      <c r="J1397" t="s">
        <v>2003</v>
      </c>
      <c r="K1397" t="s">
        <v>2004</v>
      </c>
      <c r="L1397" t="s">
        <v>224</v>
      </c>
      <c r="O1397">
        <v>6754.65</v>
      </c>
      <c r="P1397" t="s">
        <v>157</v>
      </c>
      <c r="R1397" t="s">
        <v>1795</v>
      </c>
      <c r="W1397" s="2">
        <v>43861.699467395832</v>
      </c>
    </row>
    <row r="1398" spans="1:23" x14ac:dyDescent="0.25">
      <c r="A1398" t="s">
        <v>155</v>
      </c>
      <c r="B1398" t="s">
        <v>156</v>
      </c>
      <c r="C1398" t="s">
        <v>4</v>
      </c>
      <c r="D1398">
        <v>2018</v>
      </c>
      <c r="E1398">
        <v>12</v>
      </c>
      <c r="F1398" t="s">
        <v>215</v>
      </c>
      <c r="G1398" t="s">
        <v>255</v>
      </c>
      <c r="H1398" t="s">
        <v>256</v>
      </c>
      <c r="I1398" t="s">
        <v>222</v>
      </c>
      <c r="J1398" t="s">
        <v>2005</v>
      </c>
      <c r="K1398" t="s">
        <v>1994</v>
      </c>
      <c r="L1398" t="s">
        <v>224</v>
      </c>
      <c r="O1398">
        <v>4052.96</v>
      </c>
      <c r="P1398" t="s">
        <v>157</v>
      </c>
      <c r="R1398" t="s">
        <v>1795</v>
      </c>
      <c r="W1398" s="2">
        <v>43861.699467395832</v>
      </c>
    </row>
    <row r="1399" spans="1:23" x14ac:dyDescent="0.25">
      <c r="A1399" t="s">
        <v>155</v>
      </c>
      <c r="B1399" t="s">
        <v>156</v>
      </c>
      <c r="C1399" t="s">
        <v>4</v>
      </c>
      <c r="D1399">
        <v>2018</v>
      </c>
      <c r="E1399">
        <v>12</v>
      </c>
      <c r="F1399" t="s">
        <v>215</v>
      </c>
      <c r="G1399" t="s">
        <v>255</v>
      </c>
      <c r="H1399" t="s">
        <v>256</v>
      </c>
      <c r="I1399" t="s">
        <v>222</v>
      </c>
      <c r="J1399" t="s">
        <v>2006</v>
      </c>
      <c r="K1399" t="s">
        <v>2007</v>
      </c>
      <c r="L1399" t="s">
        <v>224</v>
      </c>
      <c r="O1399">
        <v>8491.07</v>
      </c>
      <c r="P1399" t="s">
        <v>157</v>
      </c>
      <c r="R1399" t="s">
        <v>1795</v>
      </c>
      <c r="W1399" s="2">
        <v>43861.699467395832</v>
      </c>
    </row>
    <row r="1400" spans="1:23" x14ac:dyDescent="0.25">
      <c r="A1400" t="s">
        <v>155</v>
      </c>
      <c r="B1400" t="s">
        <v>156</v>
      </c>
      <c r="C1400" t="s">
        <v>4</v>
      </c>
      <c r="D1400">
        <v>2018</v>
      </c>
      <c r="E1400">
        <v>12</v>
      </c>
      <c r="F1400" t="s">
        <v>215</v>
      </c>
      <c r="G1400" t="s">
        <v>275</v>
      </c>
      <c r="H1400" t="s">
        <v>276</v>
      </c>
      <c r="I1400" t="s">
        <v>222</v>
      </c>
      <c r="J1400" t="s">
        <v>2334</v>
      </c>
      <c r="K1400" t="s">
        <v>1797</v>
      </c>
      <c r="L1400" t="s">
        <v>224</v>
      </c>
      <c r="O1400">
        <v>24543.75</v>
      </c>
      <c r="P1400" t="s">
        <v>157</v>
      </c>
      <c r="R1400" t="s">
        <v>1795</v>
      </c>
      <c r="W1400" s="2">
        <v>43861.699467395832</v>
      </c>
    </row>
    <row r="1401" spans="1:23" x14ac:dyDescent="0.25">
      <c r="A1401" t="s">
        <v>155</v>
      </c>
      <c r="B1401" t="s">
        <v>156</v>
      </c>
      <c r="C1401" t="s">
        <v>4</v>
      </c>
      <c r="D1401">
        <v>2018</v>
      </c>
      <c r="E1401">
        <v>12</v>
      </c>
      <c r="F1401" t="s">
        <v>215</v>
      </c>
      <c r="G1401" t="s">
        <v>325</v>
      </c>
      <c r="H1401" t="s">
        <v>326</v>
      </c>
      <c r="I1401" t="s">
        <v>222</v>
      </c>
      <c r="J1401" t="s">
        <v>1828</v>
      </c>
      <c r="K1401" t="s">
        <v>2008</v>
      </c>
      <c r="L1401" t="s">
        <v>224</v>
      </c>
      <c r="O1401">
        <v>126000</v>
      </c>
      <c r="P1401" t="s">
        <v>157</v>
      </c>
      <c r="R1401" t="s">
        <v>1795</v>
      </c>
      <c r="W1401" s="2">
        <v>43861.699467395832</v>
      </c>
    </row>
    <row r="1402" spans="1:23" x14ac:dyDescent="0.25">
      <c r="A1402" t="s">
        <v>155</v>
      </c>
      <c r="B1402" t="s">
        <v>156</v>
      </c>
      <c r="C1402" t="s">
        <v>4</v>
      </c>
      <c r="D1402">
        <v>2018</v>
      </c>
      <c r="E1402">
        <v>12</v>
      </c>
      <c r="F1402" t="s">
        <v>215</v>
      </c>
      <c r="G1402" t="s">
        <v>397</v>
      </c>
      <c r="H1402" t="s">
        <v>398</v>
      </c>
      <c r="I1402" t="s">
        <v>222</v>
      </c>
      <c r="J1402" t="s">
        <v>1655</v>
      </c>
      <c r="K1402" t="s">
        <v>2009</v>
      </c>
      <c r="L1402" t="s">
        <v>224</v>
      </c>
      <c r="O1402">
        <v>71994.100000000006</v>
      </c>
      <c r="P1402" t="s">
        <v>157</v>
      </c>
      <c r="R1402" t="s">
        <v>1795</v>
      </c>
      <c r="W1402" s="2">
        <v>43861.699467395832</v>
      </c>
    </row>
    <row r="1403" spans="1:23" x14ac:dyDescent="0.25">
      <c r="A1403" t="s">
        <v>155</v>
      </c>
      <c r="B1403" t="s">
        <v>156</v>
      </c>
      <c r="C1403" t="s">
        <v>4</v>
      </c>
      <c r="D1403">
        <v>2018</v>
      </c>
      <c r="E1403">
        <v>12</v>
      </c>
      <c r="F1403" t="s">
        <v>215</v>
      </c>
      <c r="G1403" t="s">
        <v>429</v>
      </c>
      <c r="H1403" t="s">
        <v>430</v>
      </c>
      <c r="I1403" t="s">
        <v>222</v>
      </c>
      <c r="J1403" t="s">
        <v>2010</v>
      </c>
      <c r="K1403" t="s">
        <v>2011</v>
      </c>
      <c r="L1403" t="s">
        <v>224</v>
      </c>
      <c r="O1403">
        <v>220500</v>
      </c>
      <c r="P1403" t="s">
        <v>157</v>
      </c>
      <c r="R1403" t="s">
        <v>1795</v>
      </c>
      <c r="W1403" s="2">
        <v>43861.699467395832</v>
      </c>
    </row>
    <row r="1404" spans="1:23" x14ac:dyDescent="0.25">
      <c r="A1404" t="s">
        <v>155</v>
      </c>
      <c r="B1404" t="s">
        <v>156</v>
      </c>
      <c r="C1404" t="s">
        <v>4</v>
      </c>
      <c r="D1404">
        <v>2018</v>
      </c>
      <c r="E1404">
        <v>12</v>
      </c>
      <c r="F1404" t="s">
        <v>215</v>
      </c>
      <c r="G1404" t="s">
        <v>643</v>
      </c>
      <c r="H1404" t="s">
        <v>480</v>
      </c>
      <c r="I1404" t="s">
        <v>481</v>
      </c>
      <c r="J1404" t="s">
        <v>2012</v>
      </c>
      <c r="K1404" t="s">
        <v>2013</v>
      </c>
      <c r="L1404" t="s">
        <v>224</v>
      </c>
      <c r="O1404">
        <v>33798342.899999999</v>
      </c>
      <c r="P1404" t="s">
        <v>157</v>
      </c>
      <c r="R1404" t="s">
        <v>1795</v>
      </c>
      <c r="W1404" s="2">
        <v>43861.699467395832</v>
      </c>
    </row>
    <row r="1405" spans="1:23" x14ac:dyDescent="0.25">
      <c r="A1405" t="s">
        <v>155</v>
      </c>
      <c r="B1405" t="s">
        <v>156</v>
      </c>
      <c r="C1405" t="s">
        <v>4</v>
      </c>
      <c r="D1405">
        <v>2018</v>
      </c>
      <c r="E1405">
        <v>12</v>
      </c>
      <c r="F1405" t="s">
        <v>215</v>
      </c>
      <c r="G1405" t="s">
        <v>659</v>
      </c>
      <c r="H1405" t="s">
        <v>660</v>
      </c>
      <c r="I1405" t="s">
        <v>481</v>
      </c>
      <c r="J1405" t="s">
        <v>2014</v>
      </c>
      <c r="K1405" t="s">
        <v>2015</v>
      </c>
      <c r="L1405" t="s">
        <v>224</v>
      </c>
      <c r="O1405">
        <v>-126000</v>
      </c>
      <c r="P1405" t="s">
        <v>157</v>
      </c>
      <c r="R1405" t="s">
        <v>1795</v>
      </c>
      <c r="W1405" s="2">
        <v>43861.699467395832</v>
      </c>
    </row>
    <row r="1406" spans="1:23" x14ac:dyDescent="0.25">
      <c r="A1406" t="s">
        <v>155</v>
      </c>
      <c r="B1406" t="s">
        <v>156</v>
      </c>
      <c r="C1406" t="s">
        <v>4</v>
      </c>
      <c r="D1406">
        <v>2018</v>
      </c>
      <c r="E1406">
        <v>12</v>
      </c>
      <c r="F1406" t="s">
        <v>215</v>
      </c>
      <c r="G1406" t="s">
        <v>653</v>
      </c>
      <c r="H1406" t="s">
        <v>654</v>
      </c>
      <c r="I1406" t="s">
        <v>481</v>
      </c>
      <c r="J1406" t="s">
        <v>2016</v>
      </c>
      <c r="K1406" t="s">
        <v>2017</v>
      </c>
      <c r="L1406" t="s">
        <v>224</v>
      </c>
      <c r="O1406">
        <v>-4629342.9000000004</v>
      </c>
      <c r="P1406" t="s">
        <v>157</v>
      </c>
      <c r="R1406" t="s">
        <v>1795</v>
      </c>
      <c r="W1406" s="2">
        <v>43861.699467395832</v>
      </c>
    </row>
    <row r="1407" spans="1:23" x14ac:dyDescent="0.25">
      <c r="A1407" t="s">
        <v>155</v>
      </c>
      <c r="B1407" t="s">
        <v>156</v>
      </c>
      <c r="C1407" t="s">
        <v>4</v>
      </c>
      <c r="D1407">
        <v>2018</v>
      </c>
      <c r="E1407">
        <v>12</v>
      </c>
      <c r="F1407" t="s">
        <v>215</v>
      </c>
      <c r="G1407" t="s">
        <v>991</v>
      </c>
      <c r="H1407" t="s">
        <v>480</v>
      </c>
      <c r="I1407" t="s">
        <v>481</v>
      </c>
      <c r="J1407" t="s">
        <v>2018</v>
      </c>
      <c r="K1407" t="s">
        <v>2019</v>
      </c>
      <c r="L1407" t="s">
        <v>224</v>
      </c>
      <c r="O1407">
        <v>20402417.620000001</v>
      </c>
      <c r="P1407" t="s">
        <v>157</v>
      </c>
      <c r="R1407" t="s">
        <v>1795</v>
      </c>
      <c r="W1407" s="2">
        <v>43861.699467395832</v>
      </c>
    </row>
    <row r="1408" spans="1:23" x14ac:dyDescent="0.25">
      <c r="A1408" t="s">
        <v>155</v>
      </c>
      <c r="B1408" t="s">
        <v>156</v>
      </c>
      <c r="C1408" t="s">
        <v>4</v>
      </c>
      <c r="D1408">
        <v>2018</v>
      </c>
      <c r="E1408">
        <v>12</v>
      </c>
      <c r="F1408" t="s">
        <v>215</v>
      </c>
      <c r="G1408" t="s">
        <v>1331</v>
      </c>
      <c r="H1408" t="s">
        <v>1332</v>
      </c>
      <c r="I1408" t="s">
        <v>481</v>
      </c>
      <c r="J1408" t="s">
        <v>2020</v>
      </c>
      <c r="K1408" t="s">
        <v>2021</v>
      </c>
      <c r="L1408" t="s">
        <v>224</v>
      </c>
      <c r="O1408">
        <v>34380.89</v>
      </c>
      <c r="P1408" t="s">
        <v>157</v>
      </c>
      <c r="R1408" t="s">
        <v>1795</v>
      </c>
      <c r="W1408" s="2">
        <v>43861.699467395832</v>
      </c>
    </row>
    <row r="1409" spans="1:23" x14ac:dyDescent="0.25">
      <c r="A1409" t="s">
        <v>155</v>
      </c>
      <c r="B1409" t="s">
        <v>156</v>
      </c>
      <c r="C1409" t="s">
        <v>4</v>
      </c>
      <c r="D1409">
        <v>2018</v>
      </c>
      <c r="E1409">
        <v>12</v>
      </c>
      <c r="F1409" t="s">
        <v>215</v>
      </c>
      <c r="G1409" t="s">
        <v>1345</v>
      </c>
      <c r="H1409" t="s">
        <v>1048</v>
      </c>
      <c r="I1409" t="s">
        <v>481</v>
      </c>
      <c r="J1409" t="s">
        <v>1855</v>
      </c>
      <c r="K1409" t="s">
        <v>2022</v>
      </c>
      <c r="L1409" t="s">
        <v>224</v>
      </c>
      <c r="O1409">
        <v>152475.5</v>
      </c>
      <c r="P1409" t="s">
        <v>157</v>
      </c>
      <c r="R1409" t="s">
        <v>1795</v>
      </c>
      <c r="W1409" s="2">
        <v>43861.699467395832</v>
      </c>
    </row>
    <row r="1410" spans="1:23" x14ac:dyDescent="0.25">
      <c r="A1410" t="s">
        <v>155</v>
      </c>
      <c r="B1410" t="s">
        <v>156</v>
      </c>
      <c r="C1410" t="s">
        <v>4</v>
      </c>
      <c r="D1410">
        <v>2018</v>
      </c>
      <c r="E1410">
        <v>12</v>
      </c>
      <c r="F1410" t="s">
        <v>215</v>
      </c>
      <c r="G1410" t="s">
        <v>1352</v>
      </c>
      <c r="H1410" t="s">
        <v>1353</v>
      </c>
      <c r="I1410" t="s">
        <v>481</v>
      </c>
      <c r="J1410" t="s">
        <v>2023</v>
      </c>
      <c r="K1410" t="s">
        <v>2024</v>
      </c>
      <c r="L1410" t="s">
        <v>224</v>
      </c>
      <c r="O1410">
        <v>79133.8</v>
      </c>
      <c r="P1410" t="s">
        <v>157</v>
      </c>
      <c r="R1410" t="s">
        <v>1795</v>
      </c>
      <c r="W1410" s="2">
        <v>43861.699467395832</v>
      </c>
    </row>
    <row r="1411" spans="1:23" x14ac:dyDescent="0.25">
      <c r="A1411" t="s">
        <v>155</v>
      </c>
      <c r="B1411" t="s">
        <v>156</v>
      </c>
      <c r="C1411" t="s">
        <v>4</v>
      </c>
      <c r="D1411">
        <v>2018</v>
      </c>
      <c r="E1411">
        <v>12</v>
      </c>
      <c r="F1411" t="s">
        <v>215</v>
      </c>
      <c r="G1411" t="s">
        <v>1367</v>
      </c>
      <c r="H1411" t="s">
        <v>1368</v>
      </c>
      <c r="I1411" t="s">
        <v>481</v>
      </c>
      <c r="J1411" t="s">
        <v>2025</v>
      </c>
      <c r="K1411" t="s">
        <v>2026</v>
      </c>
      <c r="L1411" t="s">
        <v>224</v>
      </c>
      <c r="O1411">
        <v>-250000</v>
      </c>
      <c r="P1411" t="s">
        <v>157</v>
      </c>
      <c r="R1411" t="s">
        <v>1795</v>
      </c>
      <c r="W1411" s="2">
        <v>43861.699467395832</v>
      </c>
    </row>
    <row r="1412" spans="1:23" x14ac:dyDescent="0.25">
      <c r="A1412" t="s">
        <v>155</v>
      </c>
      <c r="B1412" t="s">
        <v>156</v>
      </c>
      <c r="C1412" t="s">
        <v>4</v>
      </c>
      <c r="D1412">
        <v>2018</v>
      </c>
      <c r="E1412">
        <v>12</v>
      </c>
      <c r="F1412" t="s">
        <v>215</v>
      </c>
      <c r="G1412" t="s">
        <v>1443</v>
      </c>
      <c r="H1412" t="s">
        <v>1444</v>
      </c>
      <c r="I1412" t="s">
        <v>481</v>
      </c>
      <c r="J1412" t="s">
        <v>1798</v>
      </c>
      <c r="K1412" t="s">
        <v>1859</v>
      </c>
      <c r="L1412" t="s">
        <v>224</v>
      </c>
      <c r="O1412">
        <v>-23571006.649999999</v>
      </c>
      <c r="P1412" t="s">
        <v>157</v>
      </c>
      <c r="R1412" t="s">
        <v>1795</v>
      </c>
      <c r="W1412" s="2">
        <v>43861.699467395832</v>
      </c>
    </row>
    <row r="1413" spans="1:23" x14ac:dyDescent="0.25">
      <c r="A1413" t="s">
        <v>155</v>
      </c>
      <c r="B1413" t="s">
        <v>156</v>
      </c>
      <c r="C1413" t="s">
        <v>4</v>
      </c>
      <c r="D1413">
        <v>2018</v>
      </c>
      <c r="E1413">
        <v>12</v>
      </c>
      <c r="F1413" t="s">
        <v>215</v>
      </c>
      <c r="G1413" t="s">
        <v>1430</v>
      </c>
      <c r="H1413" t="s">
        <v>1431</v>
      </c>
      <c r="I1413" t="s">
        <v>481</v>
      </c>
      <c r="J1413" t="s">
        <v>2027</v>
      </c>
      <c r="K1413" t="s">
        <v>2028</v>
      </c>
      <c r="L1413" t="s">
        <v>224</v>
      </c>
      <c r="O1413">
        <v>-19338713.57</v>
      </c>
      <c r="P1413" t="s">
        <v>157</v>
      </c>
      <c r="R1413" t="s">
        <v>1795</v>
      </c>
      <c r="W1413" s="2">
        <v>43861.699467395832</v>
      </c>
    </row>
    <row r="1414" spans="1:23" x14ac:dyDescent="0.25">
      <c r="A1414" t="s">
        <v>155</v>
      </c>
      <c r="B1414" t="s">
        <v>156</v>
      </c>
      <c r="C1414" t="s">
        <v>4</v>
      </c>
      <c r="D1414">
        <v>2018</v>
      </c>
      <c r="E1414">
        <v>12</v>
      </c>
      <c r="F1414" t="s">
        <v>215</v>
      </c>
      <c r="G1414" t="s">
        <v>1534</v>
      </c>
      <c r="H1414" t="s">
        <v>1535</v>
      </c>
      <c r="I1414" t="s">
        <v>481</v>
      </c>
      <c r="J1414" t="s">
        <v>1768</v>
      </c>
      <c r="K1414" t="s">
        <v>2029</v>
      </c>
      <c r="L1414" t="s">
        <v>224</v>
      </c>
      <c r="O1414">
        <v>-1354153.5</v>
      </c>
      <c r="P1414" t="s">
        <v>157</v>
      </c>
      <c r="R1414" t="s">
        <v>1795</v>
      </c>
      <c r="W1414" s="2">
        <v>43861.699467395832</v>
      </c>
    </row>
    <row r="1415" spans="1:23" x14ac:dyDescent="0.25">
      <c r="A1415" t="s">
        <v>155</v>
      </c>
      <c r="B1415" t="s">
        <v>156</v>
      </c>
      <c r="C1415" t="s">
        <v>4</v>
      </c>
      <c r="D1415">
        <v>2018</v>
      </c>
      <c r="E1415">
        <v>12</v>
      </c>
      <c r="F1415" t="s">
        <v>215</v>
      </c>
      <c r="G1415" t="s">
        <v>1524</v>
      </c>
      <c r="H1415" t="s">
        <v>1525</v>
      </c>
      <c r="I1415" t="s">
        <v>481</v>
      </c>
      <c r="J1415" t="s">
        <v>2030</v>
      </c>
      <c r="K1415" t="s">
        <v>2031</v>
      </c>
      <c r="L1415" t="s">
        <v>224</v>
      </c>
      <c r="O1415">
        <v>-868854.4</v>
      </c>
      <c r="P1415" t="s">
        <v>157</v>
      </c>
      <c r="R1415" t="s">
        <v>1795</v>
      </c>
      <c r="W1415" s="2">
        <v>43861.699467395832</v>
      </c>
    </row>
    <row r="1416" spans="1:23" x14ac:dyDescent="0.25">
      <c r="A1416" t="s">
        <v>155</v>
      </c>
      <c r="B1416" t="s">
        <v>156</v>
      </c>
      <c r="C1416" t="s">
        <v>4</v>
      </c>
      <c r="D1416">
        <v>2018</v>
      </c>
      <c r="E1416">
        <v>12</v>
      </c>
      <c r="F1416" t="s">
        <v>215</v>
      </c>
      <c r="G1416" t="s">
        <v>1524</v>
      </c>
      <c r="H1416" t="s">
        <v>1525</v>
      </c>
      <c r="I1416" t="s">
        <v>481</v>
      </c>
      <c r="J1416" t="s">
        <v>2032</v>
      </c>
      <c r="K1416" t="s">
        <v>2033</v>
      </c>
      <c r="L1416" t="s">
        <v>224</v>
      </c>
      <c r="O1416">
        <v>-529595.82999999996</v>
      </c>
      <c r="P1416" t="s">
        <v>157</v>
      </c>
      <c r="R1416" t="s">
        <v>1795</v>
      </c>
      <c r="W1416" s="2">
        <v>43861.699467395832</v>
      </c>
    </row>
    <row r="1417" spans="1:23" x14ac:dyDescent="0.25">
      <c r="A1417" t="s">
        <v>155</v>
      </c>
      <c r="B1417" t="s">
        <v>156</v>
      </c>
      <c r="C1417" t="s">
        <v>4</v>
      </c>
      <c r="D1417">
        <v>2018</v>
      </c>
      <c r="E1417">
        <v>12</v>
      </c>
      <c r="F1417" t="s">
        <v>215</v>
      </c>
      <c r="G1417" t="s">
        <v>1524</v>
      </c>
      <c r="H1417" t="s">
        <v>1525</v>
      </c>
      <c r="I1417" t="s">
        <v>481</v>
      </c>
      <c r="J1417" t="s">
        <v>2034</v>
      </c>
      <c r="K1417" t="s">
        <v>2035</v>
      </c>
      <c r="L1417" t="s">
        <v>224</v>
      </c>
      <c r="O1417">
        <v>-2264825.35</v>
      </c>
      <c r="P1417" t="s">
        <v>157</v>
      </c>
      <c r="R1417" t="s">
        <v>1795</v>
      </c>
      <c r="W1417" s="2">
        <v>43861.699467395832</v>
      </c>
    </row>
    <row r="1418" spans="1:23" x14ac:dyDescent="0.25">
      <c r="A1418" t="s">
        <v>155</v>
      </c>
      <c r="B1418" t="s">
        <v>156</v>
      </c>
      <c r="C1418" t="s">
        <v>4</v>
      </c>
      <c r="D1418">
        <v>2018</v>
      </c>
      <c r="E1418">
        <v>12</v>
      </c>
      <c r="F1418" t="s">
        <v>215</v>
      </c>
      <c r="G1418" t="s">
        <v>1581</v>
      </c>
      <c r="H1418" t="s">
        <v>1582</v>
      </c>
      <c r="I1418" t="s">
        <v>481</v>
      </c>
      <c r="J1418" t="s">
        <v>2036</v>
      </c>
      <c r="K1418" t="s">
        <v>1869</v>
      </c>
      <c r="L1418" t="s">
        <v>224</v>
      </c>
      <c r="O1418">
        <v>-12500.04</v>
      </c>
      <c r="P1418" t="s">
        <v>157</v>
      </c>
      <c r="R1418" t="s">
        <v>1795</v>
      </c>
      <c r="W1418" s="2">
        <v>43861.699467395832</v>
      </c>
    </row>
    <row r="1419" spans="1:23" x14ac:dyDescent="0.25">
      <c r="A1419" t="s">
        <v>155</v>
      </c>
      <c r="B1419" t="s">
        <v>156</v>
      </c>
      <c r="C1419" t="s">
        <v>4</v>
      </c>
      <c r="D1419">
        <v>2018</v>
      </c>
      <c r="E1419">
        <v>12</v>
      </c>
      <c r="F1419" t="s">
        <v>215</v>
      </c>
      <c r="G1419" t="s">
        <v>1581</v>
      </c>
      <c r="H1419" t="s">
        <v>1582</v>
      </c>
      <c r="I1419" t="s">
        <v>481</v>
      </c>
      <c r="J1419" t="s">
        <v>2037</v>
      </c>
      <c r="K1419" t="s">
        <v>1813</v>
      </c>
      <c r="L1419" t="s">
        <v>224</v>
      </c>
      <c r="O1419">
        <v>-24281.25</v>
      </c>
      <c r="P1419" t="s">
        <v>157</v>
      </c>
      <c r="R1419" t="s">
        <v>1795</v>
      </c>
      <c r="W1419" s="2">
        <v>43861.699467395832</v>
      </c>
    </row>
    <row r="1420" spans="1:23" x14ac:dyDescent="0.25">
      <c r="A1420" t="s">
        <v>155</v>
      </c>
      <c r="B1420" t="s">
        <v>156</v>
      </c>
      <c r="C1420" t="s">
        <v>4</v>
      </c>
      <c r="D1420">
        <v>2018</v>
      </c>
      <c r="E1420">
        <v>12</v>
      </c>
      <c r="F1420" t="s">
        <v>215</v>
      </c>
      <c r="G1420" t="s">
        <v>1575</v>
      </c>
      <c r="H1420" t="s">
        <v>1549</v>
      </c>
      <c r="I1420" t="s">
        <v>481</v>
      </c>
      <c r="J1420" t="s">
        <v>2108</v>
      </c>
      <c r="K1420" t="s">
        <v>2011</v>
      </c>
      <c r="L1420" t="s">
        <v>224</v>
      </c>
      <c r="O1420">
        <v>-220500</v>
      </c>
      <c r="P1420" t="s">
        <v>157</v>
      </c>
      <c r="R1420" t="s">
        <v>1795</v>
      </c>
      <c r="W1420" s="2">
        <v>43861.699467395832</v>
      </c>
    </row>
    <row r="1421" spans="1:23" x14ac:dyDescent="0.25">
      <c r="A1421" t="s">
        <v>155</v>
      </c>
      <c r="B1421" t="s">
        <v>156</v>
      </c>
      <c r="C1421" t="s">
        <v>4</v>
      </c>
      <c r="D1421">
        <v>2018</v>
      </c>
      <c r="E1421">
        <v>12</v>
      </c>
      <c r="F1421" t="s">
        <v>215</v>
      </c>
      <c r="G1421" t="s">
        <v>1550</v>
      </c>
      <c r="H1421" t="s">
        <v>1551</v>
      </c>
      <c r="I1421" t="s">
        <v>481</v>
      </c>
      <c r="J1421" t="s">
        <v>2038</v>
      </c>
      <c r="K1421" t="s">
        <v>2039</v>
      </c>
      <c r="L1421" t="s">
        <v>224</v>
      </c>
      <c r="O1421">
        <v>-1127084.57</v>
      </c>
      <c r="P1421" t="s">
        <v>157</v>
      </c>
      <c r="R1421" t="s">
        <v>1795</v>
      </c>
      <c r="W1421" s="2">
        <v>43861.699467395832</v>
      </c>
    </row>
    <row r="1422" spans="1:23" x14ac:dyDescent="0.25">
      <c r="A1422" t="s">
        <v>155</v>
      </c>
      <c r="B1422" t="s">
        <v>156</v>
      </c>
      <c r="C1422" t="s">
        <v>4</v>
      </c>
      <c r="D1422">
        <v>2018</v>
      </c>
      <c r="E1422">
        <v>12</v>
      </c>
      <c r="F1422" t="s">
        <v>215</v>
      </c>
      <c r="G1422" t="s">
        <v>244</v>
      </c>
      <c r="H1422" t="s">
        <v>245</v>
      </c>
      <c r="I1422" t="s">
        <v>222</v>
      </c>
      <c r="J1422" t="s">
        <v>1598</v>
      </c>
      <c r="K1422" t="s">
        <v>1976</v>
      </c>
      <c r="L1422" t="s">
        <v>224</v>
      </c>
      <c r="O1422">
        <v>0.01</v>
      </c>
      <c r="P1422" t="s">
        <v>157</v>
      </c>
      <c r="R1422" t="s">
        <v>1795</v>
      </c>
      <c r="W1422" s="2">
        <v>43861.699467395832</v>
      </c>
    </row>
    <row r="1423" spans="1:23" x14ac:dyDescent="0.25">
      <c r="A1423" t="s">
        <v>155</v>
      </c>
      <c r="B1423" t="s">
        <v>156</v>
      </c>
      <c r="C1423" t="s">
        <v>4</v>
      </c>
      <c r="D1423">
        <v>2018</v>
      </c>
      <c r="E1423">
        <v>12</v>
      </c>
      <c r="F1423" t="s">
        <v>215</v>
      </c>
      <c r="G1423" t="s">
        <v>991</v>
      </c>
      <c r="H1423" t="s">
        <v>480</v>
      </c>
      <c r="I1423" t="s">
        <v>481</v>
      </c>
      <c r="J1423" t="s">
        <v>2018</v>
      </c>
      <c r="K1423" t="s">
        <v>2019</v>
      </c>
      <c r="L1423" t="s">
        <v>224</v>
      </c>
      <c r="O1423">
        <v>-5557.44</v>
      </c>
      <c r="P1423" t="s">
        <v>157</v>
      </c>
      <c r="R1423" t="s">
        <v>1795</v>
      </c>
      <c r="W1423" s="2">
        <v>43861.699467395832</v>
      </c>
    </row>
    <row r="1424" spans="1:23" x14ac:dyDescent="0.25">
      <c r="A1424" t="s">
        <v>155</v>
      </c>
      <c r="B1424" t="s">
        <v>156</v>
      </c>
      <c r="C1424" t="s">
        <v>4</v>
      </c>
      <c r="D1424">
        <v>2018</v>
      </c>
      <c r="E1424">
        <v>12</v>
      </c>
      <c r="F1424" t="s">
        <v>215</v>
      </c>
      <c r="G1424" t="s">
        <v>1550</v>
      </c>
      <c r="H1424" t="s">
        <v>1551</v>
      </c>
      <c r="I1424" t="s">
        <v>481</v>
      </c>
      <c r="J1424" t="s">
        <v>2038</v>
      </c>
      <c r="K1424" t="s">
        <v>2039</v>
      </c>
      <c r="L1424" t="s">
        <v>224</v>
      </c>
      <c r="O1424">
        <v>5557.44</v>
      </c>
      <c r="P1424" t="s">
        <v>157</v>
      </c>
      <c r="R1424" t="s">
        <v>1795</v>
      </c>
      <c r="W1424" s="2">
        <v>43861.699467395832</v>
      </c>
    </row>
    <row r="1425" spans="1:23" x14ac:dyDescent="0.25">
      <c r="A1425" t="s">
        <v>155</v>
      </c>
      <c r="B1425" t="s">
        <v>156</v>
      </c>
      <c r="C1425" t="s">
        <v>4</v>
      </c>
      <c r="D1425">
        <v>2018</v>
      </c>
      <c r="E1425">
        <v>12</v>
      </c>
      <c r="F1425" t="s">
        <v>215</v>
      </c>
      <c r="G1425" t="s">
        <v>991</v>
      </c>
      <c r="H1425" t="s">
        <v>480</v>
      </c>
      <c r="I1425" t="s">
        <v>481</v>
      </c>
      <c r="J1425" t="s">
        <v>2018</v>
      </c>
      <c r="K1425" t="s">
        <v>2019</v>
      </c>
      <c r="L1425" t="s">
        <v>224</v>
      </c>
      <c r="O1425">
        <v>3202.5</v>
      </c>
      <c r="P1425" t="s">
        <v>157</v>
      </c>
      <c r="R1425" t="s">
        <v>1795</v>
      </c>
      <c r="W1425" s="2">
        <v>43861.699467395832</v>
      </c>
    </row>
    <row r="1426" spans="1:23" x14ac:dyDescent="0.25">
      <c r="A1426" t="s">
        <v>155</v>
      </c>
      <c r="B1426" t="s">
        <v>156</v>
      </c>
      <c r="C1426" t="s">
        <v>4</v>
      </c>
      <c r="D1426">
        <v>2018</v>
      </c>
      <c r="E1426">
        <v>12</v>
      </c>
      <c r="F1426" t="s">
        <v>215</v>
      </c>
      <c r="G1426" t="s">
        <v>1581</v>
      </c>
      <c r="H1426" t="s">
        <v>1582</v>
      </c>
      <c r="I1426" t="s">
        <v>481</v>
      </c>
      <c r="J1426" t="s">
        <v>2036</v>
      </c>
      <c r="K1426" t="s">
        <v>1869</v>
      </c>
      <c r="L1426" t="s">
        <v>224</v>
      </c>
      <c r="O1426">
        <v>-3202.5</v>
      </c>
      <c r="P1426" t="s">
        <v>157</v>
      </c>
      <c r="R1426" t="s">
        <v>1795</v>
      </c>
      <c r="W1426" s="2">
        <v>43861.699467395832</v>
      </c>
    </row>
    <row r="1427" spans="1:23" x14ac:dyDescent="0.25">
      <c r="A1427" t="s">
        <v>155</v>
      </c>
      <c r="B1427" t="s">
        <v>156</v>
      </c>
      <c r="C1427" t="s">
        <v>4</v>
      </c>
      <c r="D1427">
        <v>2018</v>
      </c>
      <c r="E1427">
        <v>12</v>
      </c>
      <c r="F1427" t="s">
        <v>215</v>
      </c>
      <c r="G1427" t="s">
        <v>1324</v>
      </c>
      <c r="H1427" t="s">
        <v>1325</v>
      </c>
      <c r="I1427" t="s">
        <v>481</v>
      </c>
      <c r="J1427" t="s">
        <v>2040</v>
      </c>
      <c r="K1427" t="s">
        <v>1879</v>
      </c>
      <c r="L1427" t="s">
        <v>224</v>
      </c>
      <c r="O1427">
        <v>50000</v>
      </c>
      <c r="P1427" t="s">
        <v>157</v>
      </c>
      <c r="R1427" t="s">
        <v>1795</v>
      </c>
      <c r="W1427" s="2">
        <v>43861.699467395832</v>
      </c>
    </row>
    <row r="1428" spans="1:23" x14ac:dyDescent="0.25">
      <c r="A1428" t="s">
        <v>155</v>
      </c>
      <c r="B1428" t="s">
        <v>156</v>
      </c>
      <c r="C1428" t="s">
        <v>4</v>
      </c>
      <c r="D1428">
        <v>2018</v>
      </c>
      <c r="E1428">
        <v>12</v>
      </c>
      <c r="F1428" t="s">
        <v>215</v>
      </c>
      <c r="G1428" t="s">
        <v>1352</v>
      </c>
      <c r="H1428" t="s">
        <v>1353</v>
      </c>
      <c r="I1428" t="s">
        <v>481</v>
      </c>
      <c r="J1428" t="s">
        <v>2023</v>
      </c>
      <c r="K1428" t="s">
        <v>2024</v>
      </c>
      <c r="L1428" t="s">
        <v>224</v>
      </c>
      <c r="O1428">
        <v>-50000</v>
      </c>
      <c r="P1428" t="s">
        <v>157</v>
      </c>
      <c r="R1428" t="s">
        <v>1795</v>
      </c>
      <c r="W1428" s="2">
        <v>43861.699467395832</v>
      </c>
    </row>
    <row r="1429" spans="1:23" x14ac:dyDescent="0.25">
      <c r="A1429" t="s">
        <v>155</v>
      </c>
      <c r="B1429" t="s">
        <v>156</v>
      </c>
      <c r="C1429" t="s">
        <v>4</v>
      </c>
      <c r="D1429">
        <v>2018</v>
      </c>
      <c r="E1429">
        <v>12</v>
      </c>
      <c r="F1429" t="s">
        <v>215</v>
      </c>
      <c r="G1429" t="s">
        <v>1331</v>
      </c>
      <c r="H1429" t="s">
        <v>1332</v>
      </c>
      <c r="I1429" t="s">
        <v>481</v>
      </c>
      <c r="J1429" t="s">
        <v>2020</v>
      </c>
      <c r="K1429" t="s">
        <v>2021</v>
      </c>
      <c r="L1429" t="s">
        <v>224</v>
      </c>
      <c r="O1429">
        <v>25000</v>
      </c>
      <c r="P1429" t="s">
        <v>157</v>
      </c>
      <c r="R1429" t="s">
        <v>1795</v>
      </c>
      <c r="W1429" s="2">
        <v>43861.699467395832</v>
      </c>
    </row>
    <row r="1430" spans="1:23" x14ac:dyDescent="0.25">
      <c r="A1430" t="s">
        <v>155</v>
      </c>
      <c r="B1430" t="s">
        <v>156</v>
      </c>
      <c r="C1430" t="s">
        <v>4</v>
      </c>
      <c r="D1430">
        <v>2018</v>
      </c>
      <c r="E1430">
        <v>12</v>
      </c>
      <c r="F1430" t="s">
        <v>215</v>
      </c>
      <c r="G1430" t="s">
        <v>1352</v>
      </c>
      <c r="H1430" t="s">
        <v>1353</v>
      </c>
      <c r="I1430" t="s">
        <v>481</v>
      </c>
      <c r="J1430" t="s">
        <v>2023</v>
      </c>
      <c r="K1430" t="s">
        <v>2024</v>
      </c>
      <c r="L1430" t="s">
        <v>224</v>
      </c>
      <c r="O1430">
        <v>-25000</v>
      </c>
      <c r="P1430" t="s">
        <v>157</v>
      </c>
      <c r="R1430" t="s">
        <v>1795</v>
      </c>
      <c r="W1430" s="2">
        <v>43861.699467395832</v>
      </c>
    </row>
    <row r="1431" spans="1:23" x14ac:dyDescent="0.25">
      <c r="A1431" t="s">
        <v>155</v>
      </c>
      <c r="B1431" t="s">
        <v>156</v>
      </c>
      <c r="C1431" t="s">
        <v>4</v>
      </c>
      <c r="D1431">
        <v>2018</v>
      </c>
      <c r="E1431">
        <v>12</v>
      </c>
      <c r="F1431" t="s">
        <v>215</v>
      </c>
      <c r="G1431" t="s">
        <v>1570</v>
      </c>
      <c r="H1431" t="s">
        <v>1571</v>
      </c>
      <c r="I1431" t="s">
        <v>481</v>
      </c>
      <c r="J1431" t="s">
        <v>2041</v>
      </c>
      <c r="K1431" t="s">
        <v>1881</v>
      </c>
      <c r="L1431" t="s">
        <v>224</v>
      </c>
      <c r="O1431">
        <v>-25000</v>
      </c>
      <c r="P1431" t="s">
        <v>157</v>
      </c>
      <c r="R1431" t="s">
        <v>1795</v>
      </c>
      <c r="W1431" s="2">
        <v>43861.699467395832</v>
      </c>
    </row>
    <row r="1432" spans="1:23" x14ac:dyDescent="0.25">
      <c r="A1432" t="s">
        <v>155</v>
      </c>
      <c r="B1432" t="s">
        <v>156</v>
      </c>
      <c r="C1432" t="s">
        <v>4</v>
      </c>
      <c r="D1432">
        <v>2018</v>
      </c>
      <c r="E1432">
        <v>12</v>
      </c>
      <c r="F1432" t="s">
        <v>215</v>
      </c>
      <c r="G1432" t="s">
        <v>1581</v>
      </c>
      <c r="H1432" t="s">
        <v>1582</v>
      </c>
      <c r="I1432" t="s">
        <v>481</v>
      </c>
      <c r="J1432" t="s">
        <v>2036</v>
      </c>
      <c r="K1432" t="s">
        <v>1869</v>
      </c>
      <c r="L1432" t="s">
        <v>224</v>
      </c>
      <c r="O1432">
        <v>25000</v>
      </c>
      <c r="P1432" t="s">
        <v>157</v>
      </c>
      <c r="R1432" t="s">
        <v>1795</v>
      </c>
      <c r="W1432" s="2">
        <v>43861.699467395832</v>
      </c>
    </row>
    <row r="1433" spans="1:23" x14ac:dyDescent="0.25">
      <c r="A1433" t="s">
        <v>155</v>
      </c>
      <c r="B1433" t="s">
        <v>156</v>
      </c>
      <c r="C1433" t="s">
        <v>4</v>
      </c>
      <c r="D1433">
        <v>2018</v>
      </c>
      <c r="E1433">
        <v>12</v>
      </c>
      <c r="F1433" t="s">
        <v>215</v>
      </c>
      <c r="G1433" t="s">
        <v>991</v>
      </c>
      <c r="H1433" t="s">
        <v>480</v>
      </c>
      <c r="I1433" t="s">
        <v>481</v>
      </c>
      <c r="J1433" t="s">
        <v>2018</v>
      </c>
      <c r="K1433" t="s">
        <v>2019</v>
      </c>
      <c r="L1433" t="s">
        <v>224</v>
      </c>
      <c r="O1433">
        <v>0.01</v>
      </c>
      <c r="P1433" t="s">
        <v>157</v>
      </c>
      <c r="R1433" t="s">
        <v>1795</v>
      </c>
      <c r="W1433" s="2">
        <v>43861.699467395832</v>
      </c>
    </row>
    <row r="1434" spans="1:23" x14ac:dyDescent="0.25">
      <c r="A1434" t="s">
        <v>155</v>
      </c>
      <c r="B1434" t="s">
        <v>156</v>
      </c>
      <c r="C1434" t="s">
        <v>4</v>
      </c>
      <c r="D1434">
        <v>2018</v>
      </c>
      <c r="E1434">
        <v>12</v>
      </c>
      <c r="F1434" t="s">
        <v>215</v>
      </c>
      <c r="G1434" t="s">
        <v>1550</v>
      </c>
      <c r="H1434" t="s">
        <v>1551</v>
      </c>
      <c r="I1434" t="s">
        <v>481</v>
      </c>
      <c r="J1434" t="s">
        <v>2038</v>
      </c>
      <c r="K1434" t="s">
        <v>2039</v>
      </c>
      <c r="L1434" t="s">
        <v>224</v>
      </c>
      <c r="O1434">
        <v>-0.01</v>
      </c>
      <c r="P1434" t="s">
        <v>157</v>
      </c>
      <c r="R1434" t="s">
        <v>1795</v>
      </c>
      <c r="W1434" s="2">
        <v>43861.699467395832</v>
      </c>
    </row>
    <row r="1435" spans="1:23" x14ac:dyDescent="0.25">
      <c r="A1435" t="s">
        <v>155</v>
      </c>
      <c r="B1435" t="s">
        <v>156</v>
      </c>
      <c r="C1435" t="s">
        <v>4</v>
      </c>
      <c r="D1435">
        <v>2018</v>
      </c>
      <c r="E1435">
        <v>12</v>
      </c>
      <c r="F1435" t="s">
        <v>215</v>
      </c>
      <c r="G1435" t="s">
        <v>223</v>
      </c>
      <c r="H1435" t="s">
        <v>248</v>
      </c>
      <c r="I1435" t="s">
        <v>222</v>
      </c>
      <c r="L1435" t="s">
        <v>224</v>
      </c>
      <c r="O1435">
        <v>-923192.92</v>
      </c>
      <c r="P1435" t="s">
        <v>157</v>
      </c>
      <c r="R1435" t="s">
        <v>1795</v>
      </c>
      <c r="W1435" s="2">
        <v>43861.699467395832</v>
      </c>
    </row>
    <row r="1436" spans="1:23" x14ac:dyDescent="0.25">
      <c r="A1436" t="s">
        <v>155</v>
      </c>
      <c r="B1436" t="s">
        <v>156</v>
      </c>
      <c r="C1436" t="s">
        <v>4</v>
      </c>
      <c r="D1436">
        <v>2018</v>
      </c>
      <c r="E1436">
        <v>12</v>
      </c>
      <c r="F1436" t="s">
        <v>215</v>
      </c>
      <c r="G1436" t="s">
        <v>252</v>
      </c>
      <c r="H1436" t="s">
        <v>259</v>
      </c>
      <c r="I1436" t="s">
        <v>222</v>
      </c>
      <c r="L1436" t="s">
        <v>224</v>
      </c>
      <c r="O1436">
        <v>291547.46999999997</v>
      </c>
      <c r="P1436" t="s">
        <v>157</v>
      </c>
      <c r="R1436" t="s">
        <v>1795</v>
      </c>
      <c r="W1436" s="2">
        <v>43861.699467395832</v>
      </c>
    </row>
    <row r="1437" spans="1:23" x14ac:dyDescent="0.25">
      <c r="A1437" t="s">
        <v>155</v>
      </c>
      <c r="B1437" t="s">
        <v>156</v>
      </c>
      <c r="C1437" t="s">
        <v>4</v>
      </c>
      <c r="D1437">
        <v>2018</v>
      </c>
      <c r="E1437">
        <v>12</v>
      </c>
      <c r="F1437" t="s">
        <v>215</v>
      </c>
      <c r="G1437" t="s">
        <v>249</v>
      </c>
      <c r="H1437" t="s">
        <v>260</v>
      </c>
      <c r="I1437" t="s">
        <v>222</v>
      </c>
      <c r="L1437" t="s">
        <v>224</v>
      </c>
      <c r="O1437">
        <v>-631645.44999999995</v>
      </c>
      <c r="P1437" t="s">
        <v>157</v>
      </c>
      <c r="R1437" t="s">
        <v>1795</v>
      </c>
      <c r="W1437" s="2">
        <v>43861.699467395832</v>
      </c>
    </row>
    <row r="1438" spans="1:23" x14ac:dyDescent="0.25">
      <c r="A1438" t="s">
        <v>155</v>
      </c>
      <c r="B1438" t="s">
        <v>156</v>
      </c>
      <c r="C1438" t="s">
        <v>4</v>
      </c>
      <c r="D1438">
        <v>2018</v>
      </c>
      <c r="E1438">
        <v>12</v>
      </c>
      <c r="F1438" t="s">
        <v>215</v>
      </c>
      <c r="G1438" t="s">
        <v>261</v>
      </c>
      <c r="H1438" t="s">
        <v>266</v>
      </c>
      <c r="I1438" t="s">
        <v>222</v>
      </c>
      <c r="L1438" t="s">
        <v>224</v>
      </c>
      <c r="O1438">
        <v>-631645.44999999995</v>
      </c>
      <c r="P1438" t="s">
        <v>157</v>
      </c>
      <c r="R1438" t="s">
        <v>1795</v>
      </c>
      <c r="W1438" s="2">
        <v>43861.699467395832</v>
      </c>
    </row>
    <row r="1439" spans="1:23" x14ac:dyDescent="0.25">
      <c r="A1439" t="s">
        <v>155</v>
      </c>
      <c r="B1439" t="s">
        <v>156</v>
      </c>
      <c r="C1439" t="s">
        <v>4</v>
      </c>
      <c r="D1439">
        <v>2018</v>
      </c>
      <c r="E1439">
        <v>12</v>
      </c>
      <c r="F1439" t="s">
        <v>215</v>
      </c>
      <c r="G1439" t="s">
        <v>272</v>
      </c>
      <c r="H1439" t="s">
        <v>283</v>
      </c>
      <c r="I1439" t="s">
        <v>222</v>
      </c>
      <c r="L1439" t="s">
        <v>224</v>
      </c>
      <c r="O1439">
        <v>24543.75</v>
      </c>
      <c r="P1439" t="s">
        <v>157</v>
      </c>
      <c r="R1439" t="s">
        <v>1795</v>
      </c>
      <c r="W1439" s="2">
        <v>43861.699467395832</v>
      </c>
    </row>
    <row r="1440" spans="1:23" x14ac:dyDescent="0.25">
      <c r="A1440" t="s">
        <v>155</v>
      </c>
      <c r="B1440" t="s">
        <v>156</v>
      </c>
      <c r="C1440" t="s">
        <v>4</v>
      </c>
      <c r="D1440">
        <v>2018</v>
      </c>
      <c r="E1440">
        <v>12</v>
      </c>
      <c r="F1440" t="s">
        <v>215</v>
      </c>
      <c r="G1440" t="s">
        <v>267</v>
      </c>
      <c r="H1440" t="s">
        <v>312</v>
      </c>
      <c r="I1440" t="s">
        <v>222</v>
      </c>
      <c r="L1440" t="s">
        <v>224</v>
      </c>
      <c r="O1440">
        <v>-607101.69999999995</v>
      </c>
      <c r="P1440" t="s">
        <v>157</v>
      </c>
      <c r="R1440" t="s">
        <v>1795</v>
      </c>
      <c r="W1440" s="2">
        <v>43861.699467395832</v>
      </c>
    </row>
    <row r="1441" spans="1:23" x14ac:dyDescent="0.25">
      <c r="A1441" t="s">
        <v>155</v>
      </c>
      <c r="B1441" t="s">
        <v>156</v>
      </c>
      <c r="C1441" t="s">
        <v>4</v>
      </c>
      <c r="D1441">
        <v>2018</v>
      </c>
      <c r="E1441">
        <v>12</v>
      </c>
      <c r="F1441" t="s">
        <v>215</v>
      </c>
      <c r="G1441" t="s">
        <v>327</v>
      </c>
      <c r="H1441" t="s">
        <v>334</v>
      </c>
      <c r="I1441" t="s">
        <v>222</v>
      </c>
      <c r="L1441" t="s">
        <v>224</v>
      </c>
      <c r="O1441">
        <v>126000</v>
      </c>
      <c r="P1441" t="s">
        <v>157</v>
      </c>
      <c r="R1441" t="s">
        <v>1795</v>
      </c>
      <c r="W1441" s="2">
        <v>43861.699467395832</v>
      </c>
    </row>
    <row r="1442" spans="1:23" x14ac:dyDescent="0.25">
      <c r="A1442" t="s">
        <v>155</v>
      </c>
      <c r="B1442" t="s">
        <v>156</v>
      </c>
      <c r="C1442" t="s">
        <v>4</v>
      </c>
      <c r="D1442">
        <v>2018</v>
      </c>
      <c r="E1442">
        <v>12</v>
      </c>
      <c r="F1442" t="s">
        <v>215</v>
      </c>
      <c r="G1442" t="s">
        <v>324</v>
      </c>
      <c r="H1442" t="s">
        <v>335</v>
      </c>
      <c r="I1442" t="s">
        <v>222</v>
      </c>
      <c r="L1442" t="s">
        <v>224</v>
      </c>
      <c r="O1442">
        <v>126000</v>
      </c>
      <c r="P1442" t="s">
        <v>157</v>
      </c>
      <c r="R1442" t="s">
        <v>1795</v>
      </c>
      <c r="W1442" s="2">
        <v>43861.699467395832</v>
      </c>
    </row>
    <row r="1443" spans="1:23" x14ac:dyDescent="0.25">
      <c r="A1443" t="s">
        <v>155</v>
      </c>
      <c r="B1443" t="s">
        <v>156</v>
      </c>
      <c r="C1443" t="s">
        <v>4</v>
      </c>
      <c r="D1443">
        <v>2018</v>
      </c>
      <c r="E1443">
        <v>12</v>
      </c>
      <c r="F1443" t="s">
        <v>215</v>
      </c>
      <c r="G1443" t="s">
        <v>336</v>
      </c>
      <c r="H1443" t="s">
        <v>347</v>
      </c>
      <c r="I1443" t="s">
        <v>222</v>
      </c>
      <c r="L1443" t="s">
        <v>224</v>
      </c>
      <c r="O1443">
        <v>126000</v>
      </c>
      <c r="P1443" t="s">
        <v>157</v>
      </c>
      <c r="R1443" t="s">
        <v>1795</v>
      </c>
      <c r="W1443" s="2">
        <v>43861.699467395832</v>
      </c>
    </row>
    <row r="1444" spans="1:23" x14ac:dyDescent="0.25">
      <c r="A1444" t="s">
        <v>155</v>
      </c>
      <c r="B1444" t="s">
        <v>156</v>
      </c>
      <c r="C1444" t="s">
        <v>4</v>
      </c>
      <c r="D1444">
        <v>2018</v>
      </c>
      <c r="E1444">
        <v>12</v>
      </c>
      <c r="F1444" t="s">
        <v>215</v>
      </c>
      <c r="G1444" t="s">
        <v>313</v>
      </c>
      <c r="H1444" t="s">
        <v>348</v>
      </c>
      <c r="I1444" t="s">
        <v>222</v>
      </c>
      <c r="L1444" t="s">
        <v>224</v>
      </c>
      <c r="O1444">
        <v>-481101.7</v>
      </c>
      <c r="P1444" t="s">
        <v>157</v>
      </c>
      <c r="R1444" t="s">
        <v>1795</v>
      </c>
      <c r="W1444" s="2">
        <v>43861.699467395832</v>
      </c>
    </row>
    <row r="1445" spans="1:23" x14ac:dyDescent="0.25">
      <c r="A1445" t="s">
        <v>155</v>
      </c>
      <c r="B1445" t="s">
        <v>156</v>
      </c>
      <c r="C1445" t="s">
        <v>4</v>
      </c>
      <c r="D1445">
        <v>2018</v>
      </c>
      <c r="E1445">
        <v>12</v>
      </c>
      <c r="F1445" t="s">
        <v>215</v>
      </c>
      <c r="G1445" t="s">
        <v>349</v>
      </c>
      <c r="H1445" t="s">
        <v>356</v>
      </c>
      <c r="I1445" t="s">
        <v>222</v>
      </c>
      <c r="L1445" t="s">
        <v>224</v>
      </c>
      <c r="O1445">
        <v>-481101.7</v>
      </c>
      <c r="P1445" t="s">
        <v>157</v>
      </c>
      <c r="R1445" t="s">
        <v>1795</v>
      </c>
      <c r="W1445" s="2">
        <v>43861.699467395832</v>
      </c>
    </row>
    <row r="1446" spans="1:23" x14ac:dyDescent="0.25">
      <c r="A1446" t="s">
        <v>155</v>
      </c>
      <c r="B1446" t="s">
        <v>156</v>
      </c>
      <c r="C1446" t="s">
        <v>4</v>
      </c>
      <c r="D1446">
        <v>2018</v>
      </c>
      <c r="E1446">
        <v>12</v>
      </c>
      <c r="F1446" t="s">
        <v>215</v>
      </c>
      <c r="G1446" t="s">
        <v>394</v>
      </c>
      <c r="H1446" t="s">
        <v>407</v>
      </c>
      <c r="I1446" t="s">
        <v>222</v>
      </c>
      <c r="L1446" t="s">
        <v>224</v>
      </c>
      <c r="O1446">
        <v>110709.05</v>
      </c>
      <c r="P1446" t="s">
        <v>157</v>
      </c>
      <c r="R1446" t="s">
        <v>1795</v>
      </c>
      <c r="W1446" s="2">
        <v>43861.699467395832</v>
      </c>
    </row>
    <row r="1447" spans="1:23" x14ac:dyDescent="0.25">
      <c r="A1447" t="s">
        <v>155</v>
      </c>
      <c r="B1447" t="s">
        <v>156</v>
      </c>
      <c r="C1447" t="s">
        <v>4</v>
      </c>
      <c r="D1447">
        <v>2018</v>
      </c>
      <c r="E1447">
        <v>12</v>
      </c>
      <c r="F1447" t="s">
        <v>215</v>
      </c>
      <c r="G1447" t="s">
        <v>391</v>
      </c>
      <c r="H1447" t="s">
        <v>408</v>
      </c>
      <c r="I1447" t="s">
        <v>222</v>
      </c>
      <c r="L1447" t="s">
        <v>224</v>
      </c>
      <c r="O1447">
        <v>110709.05</v>
      </c>
      <c r="P1447" t="s">
        <v>157</v>
      </c>
      <c r="R1447" t="s">
        <v>1795</v>
      </c>
      <c r="W1447" s="2">
        <v>43861.699467395832</v>
      </c>
    </row>
    <row r="1448" spans="1:23" x14ac:dyDescent="0.25">
      <c r="A1448" t="s">
        <v>155</v>
      </c>
      <c r="B1448" t="s">
        <v>156</v>
      </c>
      <c r="C1448" t="s">
        <v>4</v>
      </c>
      <c r="D1448">
        <v>2018</v>
      </c>
      <c r="E1448">
        <v>12</v>
      </c>
      <c r="F1448" t="s">
        <v>215</v>
      </c>
      <c r="G1448" t="s">
        <v>357</v>
      </c>
      <c r="H1448" t="s">
        <v>409</v>
      </c>
      <c r="I1448" t="s">
        <v>222</v>
      </c>
      <c r="L1448" t="s">
        <v>224</v>
      </c>
      <c r="O1448">
        <v>-370392.65</v>
      </c>
      <c r="P1448" t="s">
        <v>157</v>
      </c>
      <c r="R1448" t="s">
        <v>1795</v>
      </c>
      <c r="W1448" s="2">
        <v>43861.699467395832</v>
      </c>
    </row>
    <row r="1449" spans="1:23" x14ac:dyDescent="0.25">
      <c r="A1449" t="s">
        <v>155</v>
      </c>
      <c r="B1449" t="s">
        <v>156</v>
      </c>
      <c r="C1449" t="s">
        <v>4</v>
      </c>
      <c r="D1449">
        <v>2018</v>
      </c>
      <c r="E1449">
        <v>12</v>
      </c>
      <c r="F1449" t="s">
        <v>215</v>
      </c>
      <c r="G1449" t="s">
        <v>410</v>
      </c>
      <c r="H1449" t="s">
        <v>427</v>
      </c>
      <c r="I1449" t="s">
        <v>222</v>
      </c>
      <c r="L1449" t="s">
        <v>224</v>
      </c>
      <c r="O1449">
        <v>-370392.65</v>
      </c>
      <c r="P1449" t="s">
        <v>157</v>
      </c>
      <c r="R1449" t="s">
        <v>1795</v>
      </c>
      <c r="W1449" s="2">
        <v>43861.699467395832</v>
      </c>
    </row>
    <row r="1450" spans="1:23" x14ac:dyDescent="0.25">
      <c r="A1450" t="s">
        <v>155</v>
      </c>
      <c r="B1450" t="s">
        <v>156</v>
      </c>
      <c r="C1450" t="s">
        <v>4</v>
      </c>
      <c r="D1450">
        <v>2018</v>
      </c>
      <c r="E1450">
        <v>12</v>
      </c>
      <c r="F1450" t="s">
        <v>215</v>
      </c>
      <c r="G1450" t="s">
        <v>431</v>
      </c>
      <c r="H1450" t="s">
        <v>436</v>
      </c>
      <c r="I1450" t="s">
        <v>222</v>
      </c>
      <c r="L1450" t="s">
        <v>224</v>
      </c>
      <c r="O1450">
        <v>220500</v>
      </c>
      <c r="P1450" t="s">
        <v>157</v>
      </c>
      <c r="R1450" t="s">
        <v>1795</v>
      </c>
      <c r="W1450" s="2">
        <v>43861.699467395832</v>
      </c>
    </row>
    <row r="1451" spans="1:23" x14ac:dyDescent="0.25">
      <c r="A1451" t="s">
        <v>155</v>
      </c>
      <c r="B1451" t="s">
        <v>156</v>
      </c>
      <c r="C1451" t="s">
        <v>4</v>
      </c>
      <c r="D1451">
        <v>2018</v>
      </c>
      <c r="E1451">
        <v>12</v>
      </c>
      <c r="F1451" t="s">
        <v>215</v>
      </c>
      <c r="G1451" t="s">
        <v>428</v>
      </c>
      <c r="H1451" t="s">
        <v>437</v>
      </c>
      <c r="I1451" t="s">
        <v>222</v>
      </c>
      <c r="L1451" t="s">
        <v>224</v>
      </c>
      <c r="O1451">
        <v>-149892.65</v>
      </c>
      <c r="P1451" t="s">
        <v>157</v>
      </c>
      <c r="R1451" t="s">
        <v>1795</v>
      </c>
      <c r="W1451" s="2">
        <v>43861.699467395832</v>
      </c>
    </row>
    <row r="1452" spans="1:23" x14ac:dyDescent="0.25">
      <c r="A1452" t="s">
        <v>155</v>
      </c>
      <c r="B1452" t="s">
        <v>156</v>
      </c>
      <c r="C1452" t="s">
        <v>4</v>
      </c>
      <c r="D1452">
        <v>2018</v>
      </c>
      <c r="E1452">
        <v>12</v>
      </c>
      <c r="F1452" t="s">
        <v>215</v>
      </c>
      <c r="G1452" t="s">
        <v>438</v>
      </c>
      <c r="H1452" t="s">
        <v>463</v>
      </c>
      <c r="I1452" t="s">
        <v>222</v>
      </c>
      <c r="L1452" t="s">
        <v>224</v>
      </c>
      <c r="O1452">
        <v>-149892.65</v>
      </c>
      <c r="P1452" t="s">
        <v>157</v>
      </c>
      <c r="R1452" t="s">
        <v>1795</v>
      </c>
      <c r="W1452" s="2">
        <v>43861.699467395832</v>
      </c>
    </row>
    <row r="1453" spans="1:23" x14ac:dyDescent="0.25">
      <c r="A1453" t="s">
        <v>155</v>
      </c>
      <c r="B1453" t="s">
        <v>156</v>
      </c>
      <c r="C1453" t="s">
        <v>4</v>
      </c>
      <c r="D1453">
        <v>2018</v>
      </c>
      <c r="E1453">
        <v>12</v>
      </c>
      <c r="F1453" t="s">
        <v>215</v>
      </c>
      <c r="G1453" t="s">
        <v>644</v>
      </c>
      <c r="H1453" t="s">
        <v>651</v>
      </c>
      <c r="I1453" t="s">
        <v>481</v>
      </c>
      <c r="L1453" t="s">
        <v>224</v>
      </c>
      <c r="O1453">
        <v>33798342.899999999</v>
      </c>
      <c r="P1453" t="s">
        <v>157</v>
      </c>
      <c r="R1453" t="s">
        <v>1795</v>
      </c>
      <c r="W1453" s="2">
        <v>43861.699467395832</v>
      </c>
    </row>
    <row r="1454" spans="1:23" x14ac:dyDescent="0.25">
      <c r="A1454" t="s">
        <v>155</v>
      </c>
      <c r="B1454" t="s">
        <v>156</v>
      </c>
      <c r="C1454" t="s">
        <v>4</v>
      </c>
      <c r="D1454">
        <v>2018</v>
      </c>
      <c r="E1454">
        <v>12</v>
      </c>
      <c r="F1454" t="s">
        <v>215</v>
      </c>
      <c r="G1454" t="s">
        <v>655</v>
      </c>
      <c r="H1454" t="s">
        <v>664</v>
      </c>
      <c r="I1454" t="s">
        <v>481</v>
      </c>
      <c r="L1454" t="s">
        <v>224</v>
      </c>
      <c r="O1454">
        <v>-4755342.9000000004</v>
      </c>
      <c r="P1454" t="s">
        <v>157</v>
      </c>
      <c r="R1454" t="s">
        <v>1795</v>
      </c>
      <c r="W1454" s="2">
        <v>43861.699467395832</v>
      </c>
    </row>
    <row r="1455" spans="1:23" x14ac:dyDescent="0.25">
      <c r="A1455" t="s">
        <v>155</v>
      </c>
      <c r="B1455" t="s">
        <v>156</v>
      </c>
      <c r="C1455" t="s">
        <v>4</v>
      </c>
      <c r="D1455">
        <v>2018</v>
      </c>
      <c r="E1455">
        <v>12</v>
      </c>
      <c r="F1455" t="s">
        <v>215</v>
      </c>
      <c r="G1455" t="s">
        <v>652</v>
      </c>
      <c r="H1455" t="s">
        <v>326</v>
      </c>
      <c r="I1455" t="s">
        <v>481</v>
      </c>
      <c r="L1455" t="s">
        <v>224</v>
      </c>
      <c r="O1455">
        <v>29043000</v>
      </c>
      <c r="P1455" t="s">
        <v>157</v>
      </c>
      <c r="R1455" t="s">
        <v>1795</v>
      </c>
      <c r="W1455" s="2">
        <v>43861.699467395832</v>
      </c>
    </row>
    <row r="1456" spans="1:23" x14ac:dyDescent="0.25">
      <c r="A1456" t="s">
        <v>155</v>
      </c>
      <c r="B1456" t="s">
        <v>156</v>
      </c>
      <c r="C1456" t="s">
        <v>4</v>
      </c>
      <c r="D1456">
        <v>2018</v>
      </c>
      <c r="E1456">
        <v>12</v>
      </c>
      <c r="F1456" t="s">
        <v>215</v>
      </c>
      <c r="G1456" t="s">
        <v>675</v>
      </c>
      <c r="H1456" t="s">
        <v>809</v>
      </c>
      <c r="I1456" t="s">
        <v>481</v>
      </c>
      <c r="L1456" t="s">
        <v>224</v>
      </c>
      <c r="O1456">
        <v>29043000</v>
      </c>
      <c r="P1456" t="s">
        <v>157</v>
      </c>
      <c r="R1456" t="s">
        <v>1795</v>
      </c>
      <c r="W1456" s="2">
        <v>43861.699467395832</v>
      </c>
    </row>
    <row r="1457" spans="1:23" x14ac:dyDescent="0.25">
      <c r="A1457" t="s">
        <v>155</v>
      </c>
      <c r="B1457" t="s">
        <v>156</v>
      </c>
      <c r="C1457" t="s">
        <v>4</v>
      </c>
      <c r="D1457">
        <v>2018</v>
      </c>
      <c r="E1457">
        <v>12</v>
      </c>
      <c r="F1457" t="s">
        <v>215</v>
      </c>
      <c r="G1457" t="s">
        <v>992</v>
      </c>
      <c r="H1457" t="s">
        <v>1001</v>
      </c>
      <c r="I1457" t="s">
        <v>481</v>
      </c>
      <c r="L1457" t="s">
        <v>224</v>
      </c>
      <c r="O1457">
        <v>20400062.690000001</v>
      </c>
      <c r="P1457" t="s">
        <v>157</v>
      </c>
      <c r="R1457" t="s">
        <v>1795</v>
      </c>
      <c r="W1457" s="2">
        <v>43861.699467395832</v>
      </c>
    </row>
    <row r="1458" spans="1:23" x14ac:dyDescent="0.25">
      <c r="A1458" t="s">
        <v>155</v>
      </c>
      <c r="B1458" t="s">
        <v>156</v>
      </c>
      <c r="C1458" t="s">
        <v>4</v>
      </c>
      <c r="D1458">
        <v>2018</v>
      </c>
      <c r="E1458">
        <v>12</v>
      </c>
      <c r="F1458" t="s">
        <v>215</v>
      </c>
      <c r="G1458" t="s">
        <v>1002</v>
      </c>
      <c r="H1458" t="s">
        <v>1018</v>
      </c>
      <c r="I1458" t="s">
        <v>481</v>
      </c>
      <c r="L1458" t="s">
        <v>224</v>
      </c>
      <c r="O1458">
        <v>20400062.690000001</v>
      </c>
      <c r="P1458" t="s">
        <v>157</v>
      </c>
      <c r="R1458" t="s">
        <v>1795</v>
      </c>
      <c r="W1458" s="2">
        <v>43861.699467395832</v>
      </c>
    </row>
    <row r="1459" spans="1:23" x14ac:dyDescent="0.25">
      <c r="A1459" t="s">
        <v>155</v>
      </c>
      <c r="B1459" t="s">
        <v>156</v>
      </c>
      <c r="C1459" t="s">
        <v>4</v>
      </c>
      <c r="D1459">
        <v>2018</v>
      </c>
      <c r="E1459">
        <v>12</v>
      </c>
      <c r="F1459" t="s">
        <v>215</v>
      </c>
      <c r="G1459" t="s">
        <v>1019</v>
      </c>
      <c r="H1459" t="s">
        <v>1049</v>
      </c>
      <c r="I1459" t="s">
        <v>481</v>
      </c>
      <c r="L1459" t="s">
        <v>224</v>
      </c>
      <c r="O1459">
        <v>20400062.690000001</v>
      </c>
      <c r="P1459" t="s">
        <v>157</v>
      </c>
      <c r="R1459" t="s">
        <v>1795</v>
      </c>
      <c r="W1459" s="2">
        <v>43861.699467395832</v>
      </c>
    </row>
    <row r="1460" spans="1:23" x14ac:dyDescent="0.25">
      <c r="A1460" t="s">
        <v>155</v>
      </c>
      <c r="B1460" t="s">
        <v>156</v>
      </c>
      <c r="C1460" t="s">
        <v>4</v>
      </c>
      <c r="D1460">
        <v>2018</v>
      </c>
      <c r="E1460">
        <v>12</v>
      </c>
      <c r="F1460" t="s">
        <v>215</v>
      </c>
      <c r="G1460" t="s">
        <v>642</v>
      </c>
      <c r="H1460" t="s">
        <v>1317</v>
      </c>
      <c r="I1460" t="s">
        <v>481</v>
      </c>
      <c r="L1460" t="s">
        <v>224</v>
      </c>
      <c r="O1460">
        <v>49443062.689999998</v>
      </c>
      <c r="P1460" t="s">
        <v>157</v>
      </c>
      <c r="R1460" t="s">
        <v>1795</v>
      </c>
      <c r="W1460" s="2">
        <v>43861.699467395832</v>
      </c>
    </row>
    <row r="1461" spans="1:23" x14ac:dyDescent="0.25">
      <c r="A1461" t="s">
        <v>155</v>
      </c>
      <c r="B1461" t="s">
        <v>156</v>
      </c>
      <c r="C1461" t="s">
        <v>4</v>
      </c>
      <c r="D1461">
        <v>2018</v>
      </c>
      <c r="E1461">
        <v>12</v>
      </c>
      <c r="F1461" t="s">
        <v>215</v>
      </c>
      <c r="G1461" t="s">
        <v>1321</v>
      </c>
      <c r="H1461" t="s">
        <v>1328</v>
      </c>
      <c r="I1461" t="s">
        <v>481</v>
      </c>
      <c r="L1461" t="s">
        <v>224</v>
      </c>
      <c r="O1461">
        <v>50000</v>
      </c>
      <c r="P1461" t="s">
        <v>157</v>
      </c>
      <c r="R1461" t="s">
        <v>1795</v>
      </c>
      <c r="W1461" s="2">
        <v>43861.699467395832</v>
      </c>
    </row>
    <row r="1462" spans="1:23" x14ac:dyDescent="0.25">
      <c r="A1462" t="s">
        <v>155</v>
      </c>
      <c r="B1462" t="s">
        <v>156</v>
      </c>
      <c r="C1462" t="s">
        <v>4</v>
      </c>
      <c r="D1462">
        <v>2018</v>
      </c>
      <c r="E1462">
        <v>12</v>
      </c>
      <c r="F1462" t="s">
        <v>215</v>
      </c>
      <c r="G1462" t="s">
        <v>1333</v>
      </c>
      <c r="H1462" t="s">
        <v>1336</v>
      </c>
      <c r="I1462" t="s">
        <v>481</v>
      </c>
      <c r="L1462" t="s">
        <v>224</v>
      </c>
      <c r="O1462">
        <v>59380.89</v>
      </c>
      <c r="P1462" t="s">
        <v>157</v>
      </c>
      <c r="R1462" t="s">
        <v>1795</v>
      </c>
      <c r="W1462" s="2">
        <v>43861.699467395832</v>
      </c>
    </row>
    <row r="1463" spans="1:23" x14ac:dyDescent="0.25">
      <c r="A1463" t="s">
        <v>155</v>
      </c>
      <c r="B1463" t="s">
        <v>156</v>
      </c>
      <c r="C1463" t="s">
        <v>4</v>
      </c>
      <c r="D1463">
        <v>2018</v>
      </c>
      <c r="E1463">
        <v>12</v>
      </c>
      <c r="F1463" t="s">
        <v>215</v>
      </c>
      <c r="G1463" t="s">
        <v>1337</v>
      </c>
      <c r="H1463" t="s">
        <v>1348</v>
      </c>
      <c r="I1463" t="s">
        <v>481</v>
      </c>
      <c r="L1463" t="s">
        <v>224</v>
      </c>
      <c r="O1463">
        <v>211856.39</v>
      </c>
      <c r="P1463" t="s">
        <v>157</v>
      </c>
      <c r="R1463" t="s">
        <v>1795</v>
      </c>
      <c r="W1463" s="2">
        <v>43861.699467395832</v>
      </c>
    </row>
    <row r="1464" spans="1:23" x14ac:dyDescent="0.25">
      <c r="A1464" t="s">
        <v>155</v>
      </c>
      <c r="B1464" t="s">
        <v>156</v>
      </c>
      <c r="C1464" t="s">
        <v>4</v>
      </c>
      <c r="D1464">
        <v>2018</v>
      </c>
      <c r="E1464">
        <v>12</v>
      </c>
      <c r="F1464" t="s">
        <v>215</v>
      </c>
      <c r="G1464" t="s">
        <v>1354</v>
      </c>
      <c r="H1464" t="s">
        <v>1357</v>
      </c>
      <c r="I1464" t="s">
        <v>481</v>
      </c>
      <c r="L1464" t="s">
        <v>224</v>
      </c>
      <c r="O1464">
        <v>4133.8</v>
      </c>
      <c r="P1464" t="s">
        <v>157</v>
      </c>
      <c r="R1464" t="s">
        <v>1795</v>
      </c>
      <c r="W1464" s="2">
        <v>43861.699467395832</v>
      </c>
    </row>
    <row r="1465" spans="1:23" x14ac:dyDescent="0.25">
      <c r="A1465" t="s">
        <v>155</v>
      </c>
      <c r="B1465" t="s">
        <v>156</v>
      </c>
      <c r="C1465" t="s">
        <v>4</v>
      </c>
      <c r="D1465">
        <v>2018</v>
      </c>
      <c r="E1465">
        <v>12</v>
      </c>
      <c r="F1465" t="s">
        <v>215</v>
      </c>
      <c r="G1465" t="s">
        <v>1329</v>
      </c>
      <c r="H1465" t="s">
        <v>1364</v>
      </c>
      <c r="I1465" t="s">
        <v>481</v>
      </c>
      <c r="L1465" t="s">
        <v>224</v>
      </c>
      <c r="O1465">
        <v>265990.19</v>
      </c>
      <c r="P1465" t="s">
        <v>157</v>
      </c>
      <c r="R1465" t="s">
        <v>1795</v>
      </c>
      <c r="W1465" s="2">
        <v>43861.699467395832</v>
      </c>
    </row>
    <row r="1466" spans="1:23" x14ac:dyDescent="0.25">
      <c r="A1466" t="s">
        <v>155</v>
      </c>
      <c r="B1466" t="s">
        <v>156</v>
      </c>
      <c r="C1466" t="s">
        <v>4</v>
      </c>
      <c r="D1466">
        <v>2018</v>
      </c>
      <c r="E1466">
        <v>12</v>
      </c>
      <c r="F1466" t="s">
        <v>215</v>
      </c>
      <c r="G1466" t="s">
        <v>1318</v>
      </c>
      <c r="H1466" t="s">
        <v>1365</v>
      </c>
      <c r="I1466" t="s">
        <v>481</v>
      </c>
      <c r="L1466" t="s">
        <v>224</v>
      </c>
      <c r="O1466">
        <v>49709052.880000003</v>
      </c>
      <c r="P1466" t="s">
        <v>157</v>
      </c>
      <c r="R1466" t="s">
        <v>1795</v>
      </c>
      <c r="W1466" s="2">
        <v>43861.699467395832</v>
      </c>
    </row>
    <row r="1467" spans="1:23" x14ac:dyDescent="0.25">
      <c r="A1467" t="s">
        <v>155</v>
      </c>
      <c r="B1467" t="s">
        <v>156</v>
      </c>
      <c r="C1467" t="s">
        <v>4</v>
      </c>
      <c r="D1467">
        <v>2018</v>
      </c>
      <c r="E1467">
        <v>12</v>
      </c>
      <c r="F1467" t="s">
        <v>215</v>
      </c>
      <c r="G1467" t="s">
        <v>1369</v>
      </c>
      <c r="H1467" t="s">
        <v>1375</v>
      </c>
      <c r="I1467" t="s">
        <v>481</v>
      </c>
      <c r="L1467" t="s">
        <v>224</v>
      </c>
      <c r="O1467">
        <v>-250000</v>
      </c>
      <c r="P1467" t="s">
        <v>157</v>
      </c>
      <c r="R1467" t="s">
        <v>1795</v>
      </c>
      <c r="W1467" s="2">
        <v>43861.699467395832</v>
      </c>
    </row>
    <row r="1468" spans="1:23" x14ac:dyDescent="0.25">
      <c r="A1468" t="s">
        <v>155</v>
      </c>
      <c r="B1468" t="s">
        <v>156</v>
      </c>
      <c r="C1468" t="s">
        <v>4</v>
      </c>
      <c r="D1468">
        <v>2018</v>
      </c>
      <c r="E1468">
        <v>12</v>
      </c>
      <c r="F1468" t="s">
        <v>215</v>
      </c>
      <c r="G1468" t="s">
        <v>1432</v>
      </c>
      <c r="H1468" t="s">
        <v>1441</v>
      </c>
      <c r="I1468" t="s">
        <v>481</v>
      </c>
      <c r="L1468" t="s">
        <v>224</v>
      </c>
      <c r="O1468">
        <v>-19338713.57</v>
      </c>
      <c r="P1468" t="s">
        <v>157</v>
      </c>
      <c r="R1468" t="s">
        <v>1795</v>
      </c>
      <c r="W1468" s="2">
        <v>43861.699467395832</v>
      </c>
    </row>
    <row r="1469" spans="1:23" x14ac:dyDescent="0.25">
      <c r="A1469" t="s">
        <v>155</v>
      </c>
      <c r="B1469" t="s">
        <v>156</v>
      </c>
      <c r="C1469" t="s">
        <v>4</v>
      </c>
      <c r="D1469">
        <v>2018</v>
      </c>
      <c r="E1469">
        <v>12</v>
      </c>
      <c r="F1469" t="s">
        <v>215</v>
      </c>
      <c r="G1469" t="s">
        <v>1407</v>
      </c>
      <c r="H1469" t="s">
        <v>1442</v>
      </c>
      <c r="I1469" t="s">
        <v>481</v>
      </c>
      <c r="L1469" t="s">
        <v>224</v>
      </c>
      <c r="O1469">
        <v>-19338713.57</v>
      </c>
      <c r="P1469" t="s">
        <v>157</v>
      </c>
      <c r="R1469" t="s">
        <v>1795</v>
      </c>
      <c r="W1469" s="2">
        <v>43861.699467395832</v>
      </c>
    </row>
    <row r="1470" spans="1:23" x14ac:dyDescent="0.25">
      <c r="A1470" t="s">
        <v>155</v>
      </c>
      <c r="B1470" t="s">
        <v>156</v>
      </c>
      <c r="C1470" t="s">
        <v>4</v>
      </c>
      <c r="D1470">
        <v>2018</v>
      </c>
      <c r="E1470">
        <v>12</v>
      </c>
      <c r="F1470" t="s">
        <v>215</v>
      </c>
      <c r="G1470" t="s">
        <v>1445</v>
      </c>
      <c r="H1470" t="s">
        <v>466</v>
      </c>
      <c r="I1470" t="s">
        <v>481</v>
      </c>
      <c r="L1470" t="s">
        <v>224</v>
      </c>
      <c r="O1470">
        <v>-23571006.649999999</v>
      </c>
      <c r="P1470" t="s">
        <v>157</v>
      </c>
      <c r="R1470" t="s">
        <v>1795</v>
      </c>
      <c r="W1470" s="2">
        <v>43861.699467395832</v>
      </c>
    </row>
    <row r="1471" spans="1:23" x14ac:dyDescent="0.25">
      <c r="A1471" t="s">
        <v>155</v>
      </c>
      <c r="B1471" t="s">
        <v>156</v>
      </c>
      <c r="C1471" t="s">
        <v>4</v>
      </c>
      <c r="D1471">
        <v>2018</v>
      </c>
      <c r="E1471">
        <v>12</v>
      </c>
      <c r="F1471" t="s">
        <v>215</v>
      </c>
      <c r="G1471" t="s">
        <v>1376</v>
      </c>
      <c r="H1471" t="s">
        <v>1457</v>
      </c>
      <c r="I1471" t="s">
        <v>481</v>
      </c>
      <c r="L1471" t="s">
        <v>224</v>
      </c>
      <c r="O1471">
        <v>-43159720.219999999</v>
      </c>
      <c r="P1471" t="s">
        <v>157</v>
      </c>
      <c r="R1471" t="s">
        <v>1795</v>
      </c>
      <c r="W1471" s="2">
        <v>43861.699467395832</v>
      </c>
    </row>
    <row r="1472" spans="1:23" x14ac:dyDescent="0.25">
      <c r="A1472" t="s">
        <v>155</v>
      </c>
      <c r="B1472" t="s">
        <v>156</v>
      </c>
      <c r="C1472" t="s">
        <v>4</v>
      </c>
      <c r="D1472">
        <v>2018</v>
      </c>
      <c r="E1472">
        <v>12</v>
      </c>
      <c r="F1472" t="s">
        <v>215</v>
      </c>
      <c r="G1472" t="s">
        <v>1458</v>
      </c>
      <c r="H1472" t="s">
        <v>1479</v>
      </c>
      <c r="I1472" t="s">
        <v>481</v>
      </c>
      <c r="L1472" t="s">
        <v>224</v>
      </c>
      <c r="O1472">
        <v>-43159720.219999999</v>
      </c>
      <c r="P1472" t="s">
        <v>157</v>
      </c>
      <c r="R1472" t="s">
        <v>1795</v>
      </c>
      <c r="W1472" s="2">
        <v>43861.699467395832</v>
      </c>
    </row>
    <row r="1473" spans="1:23" x14ac:dyDescent="0.25">
      <c r="A1473" t="s">
        <v>155</v>
      </c>
      <c r="B1473" t="s">
        <v>156</v>
      </c>
      <c r="C1473" t="s">
        <v>4</v>
      </c>
      <c r="D1473">
        <v>2018</v>
      </c>
      <c r="E1473">
        <v>12</v>
      </c>
      <c r="F1473" t="s">
        <v>215</v>
      </c>
      <c r="G1473" t="s">
        <v>1526</v>
      </c>
      <c r="H1473" t="s">
        <v>1533</v>
      </c>
      <c r="I1473" t="s">
        <v>481</v>
      </c>
      <c r="L1473" t="s">
        <v>224</v>
      </c>
      <c r="O1473">
        <v>-3663275.58</v>
      </c>
      <c r="P1473" t="s">
        <v>157</v>
      </c>
      <c r="R1473" t="s">
        <v>1795</v>
      </c>
      <c r="W1473" s="2">
        <v>43861.699467395832</v>
      </c>
    </row>
    <row r="1474" spans="1:23" x14ac:dyDescent="0.25">
      <c r="A1474" t="s">
        <v>155</v>
      </c>
      <c r="B1474" t="s">
        <v>156</v>
      </c>
      <c r="C1474" t="s">
        <v>4</v>
      </c>
      <c r="D1474">
        <v>2018</v>
      </c>
      <c r="E1474">
        <v>12</v>
      </c>
      <c r="F1474" t="s">
        <v>215</v>
      </c>
      <c r="G1474" t="s">
        <v>1536</v>
      </c>
      <c r="H1474" t="s">
        <v>1544</v>
      </c>
      <c r="I1474" t="s">
        <v>481</v>
      </c>
      <c r="L1474" t="s">
        <v>224</v>
      </c>
      <c r="O1474">
        <v>-1354153.5</v>
      </c>
      <c r="P1474" t="s">
        <v>157</v>
      </c>
      <c r="R1474" t="s">
        <v>1795</v>
      </c>
      <c r="W1474" s="2">
        <v>43861.699467395832</v>
      </c>
    </row>
    <row r="1475" spans="1:23" x14ac:dyDescent="0.25">
      <c r="A1475" t="s">
        <v>155</v>
      </c>
      <c r="B1475" t="s">
        <v>156</v>
      </c>
      <c r="C1475" t="s">
        <v>4</v>
      </c>
      <c r="D1475">
        <v>2018</v>
      </c>
      <c r="E1475">
        <v>12</v>
      </c>
      <c r="F1475" t="s">
        <v>215</v>
      </c>
      <c r="G1475" t="s">
        <v>1545</v>
      </c>
      <c r="H1475" t="s">
        <v>1552</v>
      </c>
      <c r="I1475" t="s">
        <v>481</v>
      </c>
      <c r="L1475" t="s">
        <v>224</v>
      </c>
      <c r="O1475">
        <v>-2475680.64</v>
      </c>
      <c r="P1475" t="s">
        <v>157</v>
      </c>
      <c r="R1475" t="s">
        <v>1795</v>
      </c>
      <c r="W1475" s="2">
        <v>43861.699467395832</v>
      </c>
    </row>
    <row r="1476" spans="1:23" x14ac:dyDescent="0.25">
      <c r="A1476" t="s">
        <v>155</v>
      </c>
      <c r="B1476" t="s">
        <v>156</v>
      </c>
      <c r="C1476" t="s">
        <v>4</v>
      </c>
      <c r="D1476">
        <v>2018</v>
      </c>
      <c r="E1476">
        <v>12</v>
      </c>
      <c r="F1476" t="s">
        <v>215</v>
      </c>
      <c r="G1476" t="s">
        <v>1523</v>
      </c>
      <c r="H1476" t="s">
        <v>1553</v>
      </c>
      <c r="I1476" t="s">
        <v>481</v>
      </c>
      <c r="L1476" t="s">
        <v>224</v>
      </c>
      <c r="O1476">
        <v>-6138956.2199999997</v>
      </c>
      <c r="P1476" t="s">
        <v>157</v>
      </c>
      <c r="R1476" t="s">
        <v>1795</v>
      </c>
      <c r="W1476" s="2">
        <v>43861.699467395832</v>
      </c>
    </row>
    <row r="1477" spans="1:23" x14ac:dyDescent="0.25">
      <c r="A1477" t="s">
        <v>155</v>
      </c>
      <c r="B1477" t="s">
        <v>156</v>
      </c>
      <c r="C1477" t="s">
        <v>4</v>
      </c>
      <c r="D1477">
        <v>2018</v>
      </c>
      <c r="E1477">
        <v>12</v>
      </c>
      <c r="F1477" t="s">
        <v>215</v>
      </c>
      <c r="G1477" t="s">
        <v>1578</v>
      </c>
      <c r="H1477" t="s">
        <v>1583</v>
      </c>
      <c r="I1477" t="s">
        <v>481</v>
      </c>
      <c r="L1477" t="s">
        <v>224</v>
      </c>
      <c r="O1477">
        <v>-14983.79</v>
      </c>
      <c r="P1477" t="s">
        <v>157</v>
      </c>
      <c r="R1477" t="s">
        <v>1795</v>
      </c>
      <c r="W1477" s="2">
        <v>43861.699467395832</v>
      </c>
    </row>
    <row r="1478" spans="1:23" x14ac:dyDescent="0.25">
      <c r="A1478" t="s">
        <v>155</v>
      </c>
      <c r="B1478" t="s">
        <v>156</v>
      </c>
      <c r="C1478" t="s">
        <v>4</v>
      </c>
      <c r="D1478">
        <v>2018</v>
      </c>
      <c r="E1478">
        <v>12</v>
      </c>
      <c r="F1478" t="s">
        <v>215</v>
      </c>
      <c r="G1478" t="s">
        <v>1559</v>
      </c>
      <c r="H1478" t="s">
        <v>1592</v>
      </c>
      <c r="I1478" t="s">
        <v>481</v>
      </c>
      <c r="L1478" t="s">
        <v>224</v>
      </c>
      <c r="O1478">
        <v>-260483.79</v>
      </c>
      <c r="P1478" t="s">
        <v>157</v>
      </c>
      <c r="R1478" t="s">
        <v>1795</v>
      </c>
      <c r="W1478" s="2">
        <v>43861.699467395832</v>
      </c>
    </row>
    <row r="1479" spans="1:23" x14ac:dyDescent="0.25">
      <c r="A1479" t="s">
        <v>155</v>
      </c>
      <c r="B1479" t="s">
        <v>156</v>
      </c>
      <c r="C1479" t="s">
        <v>4</v>
      </c>
      <c r="D1479">
        <v>2018</v>
      </c>
      <c r="E1479">
        <v>12</v>
      </c>
      <c r="F1479" t="s">
        <v>215</v>
      </c>
      <c r="G1479" t="s">
        <v>1554</v>
      </c>
      <c r="H1479" t="s">
        <v>1593</v>
      </c>
      <c r="I1479" t="s">
        <v>481</v>
      </c>
      <c r="L1479" t="s">
        <v>224</v>
      </c>
      <c r="O1479">
        <v>-6399440.0099999998</v>
      </c>
      <c r="P1479" t="s">
        <v>157</v>
      </c>
      <c r="R1479" t="s">
        <v>1795</v>
      </c>
      <c r="W1479" s="2">
        <v>43861.699467395832</v>
      </c>
    </row>
    <row r="1480" spans="1:23" x14ac:dyDescent="0.25">
      <c r="A1480" t="s">
        <v>155</v>
      </c>
      <c r="B1480" t="s">
        <v>156</v>
      </c>
      <c r="C1480" t="s">
        <v>4</v>
      </c>
      <c r="D1480">
        <v>2018</v>
      </c>
      <c r="E1480">
        <v>12</v>
      </c>
      <c r="F1480" t="s">
        <v>215</v>
      </c>
      <c r="G1480" t="s">
        <v>1480</v>
      </c>
      <c r="H1480" t="s">
        <v>1594</v>
      </c>
      <c r="I1480" t="s">
        <v>481</v>
      </c>
      <c r="L1480" t="s">
        <v>224</v>
      </c>
      <c r="O1480">
        <v>-49559160.229999997</v>
      </c>
      <c r="P1480" t="s">
        <v>157</v>
      </c>
      <c r="R1480" t="s">
        <v>1795</v>
      </c>
      <c r="W1480" s="2">
        <v>43861.699467395832</v>
      </c>
    </row>
    <row r="1481" spans="1:23" x14ac:dyDescent="0.25">
      <c r="A1481" t="s">
        <v>159</v>
      </c>
      <c r="B1481" t="s">
        <v>160</v>
      </c>
      <c r="C1481" t="s">
        <v>4</v>
      </c>
      <c r="D1481">
        <v>2018</v>
      </c>
      <c r="E1481">
        <v>12</v>
      </c>
      <c r="F1481" t="s">
        <v>215</v>
      </c>
      <c r="G1481" t="s">
        <v>643</v>
      </c>
      <c r="H1481" t="s">
        <v>480</v>
      </c>
      <c r="I1481" t="s">
        <v>481</v>
      </c>
      <c r="J1481" t="s">
        <v>2042</v>
      </c>
      <c r="K1481" t="s">
        <v>2043</v>
      </c>
      <c r="L1481" t="s">
        <v>224</v>
      </c>
      <c r="O1481">
        <v>19740000</v>
      </c>
      <c r="P1481" t="s">
        <v>157</v>
      </c>
      <c r="R1481" t="s">
        <v>1795</v>
      </c>
      <c r="W1481" s="2">
        <v>43861.69947230324</v>
      </c>
    </row>
    <row r="1482" spans="1:23" x14ac:dyDescent="0.25">
      <c r="A1482" t="s">
        <v>159</v>
      </c>
      <c r="B1482" t="s">
        <v>160</v>
      </c>
      <c r="C1482" t="s">
        <v>4</v>
      </c>
      <c r="D1482">
        <v>2018</v>
      </c>
      <c r="E1482">
        <v>12</v>
      </c>
      <c r="F1482" t="s">
        <v>215</v>
      </c>
      <c r="G1482" t="s">
        <v>658</v>
      </c>
      <c r="H1482" t="s">
        <v>487</v>
      </c>
      <c r="I1482" t="s">
        <v>481</v>
      </c>
      <c r="J1482" t="s">
        <v>2044</v>
      </c>
      <c r="K1482" t="s">
        <v>2045</v>
      </c>
      <c r="L1482" t="s">
        <v>224</v>
      </c>
      <c r="O1482">
        <v>-2415000</v>
      </c>
      <c r="P1482" t="s">
        <v>157</v>
      </c>
      <c r="R1482" t="s">
        <v>1795</v>
      </c>
      <c r="W1482" s="2">
        <v>43861.69947230324</v>
      </c>
    </row>
    <row r="1483" spans="1:23" x14ac:dyDescent="0.25">
      <c r="A1483" t="s">
        <v>159</v>
      </c>
      <c r="B1483" t="s">
        <v>160</v>
      </c>
      <c r="C1483" t="s">
        <v>4</v>
      </c>
      <c r="D1483">
        <v>2018</v>
      </c>
      <c r="E1483">
        <v>12</v>
      </c>
      <c r="F1483" t="s">
        <v>215</v>
      </c>
      <c r="G1483" t="s">
        <v>1331</v>
      </c>
      <c r="H1483" t="s">
        <v>1332</v>
      </c>
      <c r="I1483" t="s">
        <v>481</v>
      </c>
      <c r="J1483" t="s">
        <v>1800</v>
      </c>
      <c r="K1483" t="s">
        <v>2046</v>
      </c>
      <c r="L1483" t="s">
        <v>224</v>
      </c>
      <c r="O1483">
        <v>726537.67</v>
      </c>
      <c r="P1483" t="s">
        <v>157</v>
      </c>
      <c r="R1483" t="s">
        <v>1795</v>
      </c>
      <c r="W1483" s="2">
        <v>43861.69947230324</v>
      </c>
    </row>
    <row r="1484" spans="1:23" x14ac:dyDescent="0.25">
      <c r="A1484" t="s">
        <v>159</v>
      </c>
      <c r="B1484" t="s">
        <v>160</v>
      </c>
      <c r="C1484" t="s">
        <v>4</v>
      </c>
      <c r="D1484">
        <v>2018</v>
      </c>
      <c r="E1484">
        <v>12</v>
      </c>
      <c r="F1484" t="s">
        <v>215</v>
      </c>
      <c r="G1484" t="s">
        <v>1367</v>
      </c>
      <c r="H1484" t="s">
        <v>1368</v>
      </c>
      <c r="I1484" t="s">
        <v>481</v>
      </c>
      <c r="J1484" t="s">
        <v>1804</v>
      </c>
      <c r="K1484" t="s">
        <v>2026</v>
      </c>
      <c r="L1484" t="s">
        <v>224</v>
      </c>
      <c r="O1484">
        <v>-80000</v>
      </c>
      <c r="P1484" t="s">
        <v>157</v>
      </c>
      <c r="R1484" t="s">
        <v>1795</v>
      </c>
      <c r="W1484" s="2">
        <v>43861.69947230324</v>
      </c>
    </row>
    <row r="1485" spans="1:23" x14ac:dyDescent="0.25">
      <c r="A1485" t="s">
        <v>159</v>
      </c>
      <c r="B1485" t="s">
        <v>160</v>
      </c>
      <c r="C1485" t="s">
        <v>4</v>
      </c>
      <c r="D1485">
        <v>2018</v>
      </c>
      <c r="E1485">
        <v>12</v>
      </c>
      <c r="F1485" t="s">
        <v>215</v>
      </c>
      <c r="G1485" t="s">
        <v>1443</v>
      </c>
      <c r="H1485" t="s">
        <v>1444</v>
      </c>
      <c r="I1485" t="s">
        <v>481</v>
      </c>
      <c r="J1485" t="s">
        <v>1808</v>
      </c>
      <c r="K1485" t="s">
        <v>2047</v>
      </c>
      <c r="L1485" t="s">
        <v>224</v>
      </c>
      <c r="O1485">
        <v>-20190349.170000002</v>
      </c>
      <c r="P1485" t="s">
        <v>157</v>
      </c>
      <c r="R1485" t="s">
        <v>1795</v>
      </c>
      <c r="W1485" s="2">
        <v>43861.69947230324</v>
      </c>
    </row>
    <row r="1486" spans="1:23" x14ac:dyDescent="0.25">
      <c r="A1486" t="s">
        <v>159</v>
      </c>
      <c r="B1486" t="s">
        <v>160</v>
      </c>
      <c r="C1486" t="s">
        <v>4</v>
      </c>
      <c r="D1486">
        <v>2018</v>
      </c>
      <c r="E1486">
        <v>12</v>
      </c>
      <c r="F1486" t="s">
        <v>215</v>
      </c>
      <c r="G1486" t="s">
        <v>1534</v>
      </c>
      <c r="H1486" t="s">
        <v>1535</v>
      </c>
      <c r="I1486" t="s">
        <v>481</v>
      </c>
      <c r="J1486" t="s">
        <v>2048</v>
      </c>
      <c r="K1486" t="s">
        <v>1861</v>
      </c>
      <c r="L1486" t="s">
        <v>224</v>
      </c>
      <c r="O1486">
        <v>-321300</v>
      </c>
      <c r="P1486" t="s">
        <v>157</v>
      </c>
      <c r="R1486" t="s">
        <v>1795</v>
      </c>
      <c r="W1486" s="2">
        <v>43861.69947230324</v>
      </c>
    </row>
    <row r="1487" spans="1:23" x14ac:dyDescent="0.25">
      <c r="A1487" t="s">
        <v>159</v>
      </c>
      <c r="B1487" t="s">
        <v>160</v>
      </c>
      <c r="C1487" t="s">
        <v>4</v>
      </c>
      <c r="D1487">
        <v>2018</v>
      </c>
      <c r="E1487">
        <v>12</v>
      </c>
      <c r="F1487" t="s">
        <v>215</v>
      </c>
      <c r="G1487" t="s">
        <v>1352</v>
      </c>
      <c r="H1487" t="s">
        <v>1353</v>
      </c>
      <c r="I1487" t="s">
        <v>481</v>
      </c>
      <c r="J1487" t="s">
        <v>2049</v>
      </c>
      <c r="K1487" t="s">
        <v>2050</v>
      </c>
      <c r="L1487" t="s">
        <v>224</v>
      </c>
      <c r="O1487">
        <v>1644347.26</v>
      </c>
      <c r="P1487" t="s">
        <v>157</v>
      </c>
      <c r="R1487" t="s">
        <v>1795</v>
      </c>
      <c r="W1487" s="2">
        <v>43861.69947230324</v>
      </c>
    </row>
    <row r="1488" spans="1:23" x14ac:dyDescent="0.25">
      <c r="A1488" t="s">
        <v>159</v>
      </c>
      <c r="B1488" t="s">
        <v>160</v>
      </c>
      <c r="C1488" t="s">
        <v>4</v>
      </c>
      <c r="D1488">
        <v>2018</v>
      </c>
      <c r="E1488">
        <v>12</v>
      </c>
      <c r="F1488" t="s">
        <v>215</v>
      </c>
      <c r="G1488" t="s">
        <v>1550</v>
      </c>
      <c r="H1488" t="s">
        <v>1551</v>
      </c>
      <c r="I1488" t="s">
        <v>481</v>
      </c>
      <c r="J1488" t="s">
        <v>2051</v>
      </c>
      <c r="K1488" t="s">
        <v>2052</v>
      </c>
      <c r="L1488" t="s">
        <v>224</v>
      </c>
      <c r="O1488">
        <v>-415537.5</v>
      </c>
      <c r="P1488" t="s">
        <v>157</v>
      </c>
      <c r="R1488" t="s">
        <v>1795</v>
      </c>
      <c r="W1488" s="2">
        <v>43861.69947230324</v>
      </c>
    </row>
    <row r="1489" spans="1:23" x14ac:dyDescent="0.25">
      <c r="A1489" t="s">
        <v>159</v>
      </c>
      <c r="B1489" t="s">
        <v>160</v>
      </c>
      <c r="C1489" t="s">
        <v>4</v>
      </c>
      <c r="D1489">
        <v>2018</v>
      </c>
      <c r="E1489">
        <v>12</v>
      </c>
      <c r="F1489" t="s">
        <v>215</v>
      </c>
      <c r="G1489" t="s">
        <v>1581</v>
      </c>
      <c r="H1489" t="s">
        <v>1582</v>
      </c>
      <c r="I1489" t="s">
        <v>481</v>
      </c>
      <c r="J1489" t="s">
        <v>2053</v>
      </c>
      <c r="K1489" t="s">
        <v>1869</v>
      </c>
      <c r="L1489" t="s">
        <v>224</v>
      </c>
      <c r="O1489">
        <v>-50637.29</v>
      </c>
      <c r="P1489" t="s">
        <v>157</v>
      </c>
      <c r="R1489" t="s">
        <v>1795</v>
      </c>
      <c r="W1489" s="2">
        <v>43861.69947230324</v>
      </c>
    </row>
    <row r="1490" spans="1:23" x14ac:dyDescent="0.25">
      <c r="A1490" t="s">
        <v>159</v>
      </c>
      <c r="B1490" t="s">
        <v>160</v>
      </c>
      <c r="C1490" t="s">
        <v>4</v>
      </c>
      <c r="D1490">
        <v>2018</v>
      </c>
      <c r="E1490">
        <v>12</v>
      </c>
      <c r="F1490" t="s">
        <v>215</v>
      </c>
      <c r="G1490" t="s">
        <v>1575</v>
      </c>
      <c r="H1490" t="s">
        <v>1549</v>
      </c>
      <c r="I1490" t="s">
        <v>481</v>
      </c>
      <c r="J1490" t="s">
        <v>2054</v>
      </c>
      <c r="K1490" t="s">
        <v>2055</v>
      </c>
      <c r="L1490" t="s">
        <v>224</v>
      </c>
      <c r="O1490">
        <v>-210000</v>
      </c>
      <c r="P1490" t="s">
        <v>157</v>
      </c>
      <c r="R1490" t="s">
        <v>1795</v>
      </c>
      <c r="W1490" s="2">
        <v>43861.69947230324</v>
      </c>
    </row>
    <row r="1491" spans="1:23" x14ac:dyDescent="0.25">
      <c r="A1491" t="s">
        <v>159</v>
      </c>
      <c r="B1491" t="s">
        <v>160</v>
      </c>
      <c r="C1491" t="s">
        <v>4</v>
      </c>
      <c r="D1491">
        <v>2018</v>
      </c>
      <c r="E1491">
        <v>12</v>
      </c>
      <c r="F1491" t="s">
        <v>215</v>
      </c>
      <c r="G1491" t="s">
        <v>1581</v>
      </c>
      <c r="H1491" t="s">
        <v>1582</v>
      </c>
      <c r="I1491" t="s">
        <v>481</v>
      </c>
      <c r="J1491" t="s">
        <v>2056</v>
      </c>
      <c r="K1491" t="s">
        <v>2057</v>
      </c>
      <c r="L1491" t="s">
        <v>224</v>
      </c>
      <c r="O1491">
        <v>-27234.38</v>
      </c>
      <c r="P1491" t="s">
        <v>157</v>
      </c>
      <c r="R1491" t="s">
        <v>1795</v>
      </c>
      <c r="W1491" s="2">
        <v>43861.69947230324</v>
      </c>
    </row>
    <row r="1492" spans="1:23" x14ac:dyDescent="0.25">
      <c r="A1492" t="s">
        <v>159</v>
      </c>
      <c r="B1492" t="s">
        <v>160</v>
      </c>
      <c r="C1492" t="s">
        <v>4</v>
      </c>
      <c r="D1492">
        <v>2018</v>
      </c>
      <c r="E1492">
        <v>12</v>
      </c>
      <c r="F1492" t="s">
        <v>215</v>
      </c>
      <c r="G1492" t="s">
        <v>244</v>
      </c>
      <c r="H1492" t="s">
        <v>245</v>
      </c>
      <c r="I1492" t="s">
        <v>222</v>
      </c>
      <c r="J1492" t="s">
        <v>1598</v>
      </c>
      <c r="K1492" t="s">
        <v>1823</v>
      </c>
      <c r="L1492" t="s">
        <v>224</v>
      </c>
      <c r="O1492">
        <v>0.01</v>
      </c>
      <c r="P1492" t="s">
        <v>157</v>
      </c>
      <c r="R1492" t="s">
        <v>1795</v>
      </c>
      <c r="W1492" s="2">
        <v>43861.69947230324</v>
      </c>
    </row>
    <row r="1493" spans="1:23" x14ac:dyDescent="0.25">
      <c r="A1493" t="s">
        <v>159</v>
      </c>
      <c r="B1493" t="s">
        <v>160</v>
      </c>
      <c r="C1493" t="s">
        <v>4</v>
      </c>
      <c r="D1493">
        <v>2018</v>
      </c>
      <c r="E1493">
        <v>12</v>
      </c>
      <c r="F1493" t="s">
        <v>215</v>
      </c>
      <c r="G1493" t="s">
        <v>1331</v>
      </c>
      <c r="H1493" t="s">
        <v>1332</v>
      </c>
      <c r="I1493" t="s">
        <v>481</v>
      </c>
      <c r="J1493" t="s">
        <v>1800</v>
      </c>
      <c r="K1493" t="s">
        <v>2046</v>
      </c>
      <c r="L1493" t="s">
        <v>224</v>
      </c>
      <c r="O1493">
        <v>-600000</v>
      </c>
      <c r="P1493" t="s">
        <v>157</v>
      </c>
      <c r="R1493" t="s">
        <v>1795</v>
      </c>
      <c r="W1493" s="2">
        <v>43861.69947230324</v>
      </c>
    </row>
    <row r="1494" spans="1:23" x14ac:dyDescent="0.25">
      <c r="A1494" t="s">
        <v>159</v>
      </c>
      <c r="B1494" t="s">
        <v>160</v>
      </c>
      <c r="C1494" t="s">
        <v>4</v>
      </c>
      <c r="D1494">
        <v>2018</v>
      </c>
      <c r="E1494">
        <v>12</v>
      </c>
      <c r="F1494" t="s">
        <v>215</v>
      </c>
      <c r="G1494" t="s">
        <v>1352</v>
      </c>
      <c r="H1494" t="s">
        <v>1353</v>
      </c>
      <c r="I1494" t="s">
        <v>481</v>
      </c>
      <c r="J1494" t="s">
        <v>1820</v>
      </c>
      <c r="K1494" t="s">
        <v>2058</v>
      </c>
      <c r="L1494" t="s">
        <v>224</v>
      </c>
      <c r="O1494">
        <v>600000</v>
      </c>
      <c r="P1494" t="s">
        <v>157</v>
      </c>
      <c r="R1494" t="s">
        <v>1795</v>
      </c>
      <c r="W1494" s="2">
        <v>43861.69947230324</v>
      </c>
    </row>
    <row r="1495" spans="1:23" x14ac:dyDescent="0.25">
      <c r="A1495" t="s">
        <v>159</v>
      </c>
      <c r="B1495" t="s">
        <v>160</v>
      </c>
      <c r="C1495" t="s">
        <v>4</v>
      </c>
      <c r="D1495">
        <v>2018</v>
      </c>
      <c r="E1495">
        <v>12</v>
      </c>
      <c r="F1495" t="s">
        <v>215</v>
      </c>
      <c r="G1495" t="s">
        <v>1324</v>
      </c>
      <c r="H1495" t="s">
        <v>1325</v>
      </c>
      <c r="I1495" t="s">
        <v>481</v>
      </c>
      <c r="J1495" t="s">
        <v>2059</v>
      </c>
      <c r="K1495" t="s">
        <v>1879</v>
      </c>
      <c r="L1495" t="s">
        <v>224</v>
      </c>
      <c r="O1495">
        <v>20000</v>
      </c>
      <c r="P1495" t="s">
        <v>157</v>
      </c>
      <c r="R1495" t="s">
        <v>1795</v>
      </c>
      <c r="W1495" s="2">
        <v>43861.69947230324</v>
      </c>
    </row>
    <row r="1496" spans="1:23" x14ac:dyDescent="0.25">
      <c r="A1496" t="s">
        <v>159</v>
      </c>
      <c r="B1496" t="s">
        <v>160</v>
      </c>
      <c r="C1496" t="s">
        <v>4</v>
      </c>
      <c r="D1496">
        <v>2018</v>
      </c>
      <c r="E1496">
        <v>12</v>
      </c>
      <c r="F1496" t="s">
        <v>215</v>
      </c>
      <c r="G1496" t="s">
        <v>1352</v>
      </c>
      <c r="H1496" t="s">
        <v>1353</v>
      </c>
      <c r="I1496" t="s">
        <v>481</v>
      </c>
      <c r="J1496" t="s">
        <v>1820</v>
      </c>
      <c r="K1496" t="s">
        <v>2058</v>
      </c>
      <c r="L1496" t="s">
        <v>224</v>
      </c>
      <c r="O1496">
        <v>-20000</v>
      </c>
      <c r="P1496" t="s">
        <v>157</v>
      </c>
      <c r="R1496" t="s">
        <v>1795</v>
      </c>
      <c r="W1496" s="2">
        <v>43861.69947230324</v>
      </c>
    </row>
    <row r="1497" spans="1:23" x14ac:dyDescent="0.25">
      <c r="A1497" t="s">
        <v>159</v>
      </c>
      <c r="B1497" t="s">
        <v>160</v>
      </c>
      <c r="C1497" t="s">
        <v>4</v>
      </c>
      <c r="D1497">
        <v>2018</v>
      </c>
      <c r="E1497">
        <v>12</v>
      </c>
      <c r="F1497" t="s">
        <v>215</v>
      </c>
      <c r="G1497" t="s">
        <v>1570</v>
      </c>
      <c r="H1497" t="s">
        <v>1571</v>
      </c>
      <c r="I1497" t="s">
        <v>481</v>
      </c>
      <c r="J1497" t="s">
        <v>2060</v>
      </c>
      <c r="K1497" t="s">
        <v>1881</v>
      </c>
      <c r="L1497" t="s">
        <v>224</v>
      </c>
      <c r="O1497">
        <v>-20000</v>
      </c>
      <c r="P1497" t="s">
        <v>157</v>
      </c>
      <c r="R1497" t="s">
        <v>1795</v>
      </c>
      <c r="W1497" s="2">
        <v>43861.69947230324</v>
      </c>
    </row>
    <row r="1498" spans="1:23" x14ac:dyDescent="0.25">
      <c r="A1498" t="s">
        <v>159</v>
      </c>
      <c r="B1498" t="s">
        <v>160</v>
      </c>
      <c r="C1498" t="s">
        <v>4</v>
      </c>
      <c r="D1498">
        <v>2018</v>
      </c>
      <c r="E1498">
        <v>12</v>
      </c>
      <c r="F1498" t="s">
        <v>215</v>
      </c>
      <c r="G1498" t="s">
        <v>1581</v>
      </c>
      <c r="H1498" t="s">
        <v>1582</v>
      </c>
      <c r="I1498" t="s">
        <v>481</v>
      </c>
      <c r="J1498" t="s">
        <v>2053</v>
      </c>
      <c r="K1498" t="s">
        <v>1869</v>
      </c>
      <c r="L1498" t="s">
        <v>224</v>
      </c>
      <c r="O1498">
        <v>20000</v>
      </c>
      <c r="P1498" t="s">
        <v>157</v>
      </c>
      <c r="R1498" t="s">
        <v>1795</v>
      </c>
      <c r="W1498" s="2">
        <v>43861.69947230324</v>
      </c>
    </row>
    <row r="1499" spans="1:23" x14ac:dyDescent="0.25">
      <c r="A1499" t="s">
        <v>159</v>
      </c>
      <c r="B1499" t="s">
        <v>160</v>
      </c>
      <c r="C1499" t="s">
        <v>4</v>
      </c>
      <c r="D1499">
        <v>2018</v>
      </c>
      <c r="E1499">
        <v>12</v>
      </c>
      <c r="F1499" t="s">
        <v>215</v>
      </c>
      <c r="G1499" t="s">
        <v>223</v>
      </c>
      <c r="H1499" t="s">
        <v>248</v>
      </c>
      <c r="I1499" t="s">
        <v>222</v>
      </c>
      <c r="L1499" t="s">
        <v>224</v>
      </c>
      <c r="O1499">
        <v>0.01</v>
      </c>
      <c r="P1499" t="s">
        <v>157</v>
      </c>
      <c r="R1499" t="s">
        <v>1795</v>
      </c>
      <c r="W1499" s="2">
        <v>43861.69947230324</v>
      </c>
    </row>
    <row r="1500" spans="1:23" x14ac:dyDescent="0.25">
      <c r="A1500" t="s">
        <v>159</v>
      </c>
      <c r="B1500" t="s">
        <v>160</v>
      </c>
      <c r="C1500" t="s">
        <v>4</v>
      </c>
      <c r="D1500">
        <v>2018</v>
      </c>
      <c r="E1500">
        <v>12</v>
      </c>
      <c r="F1500" t="s">
        <v>215</v>
      </c>
      <c r="G1500" t="s">
        <v>249</v>
      </c>
      <c r="H1500" t="s">
        <v>260</v>
      </c>
      <c r="I1500" t="s">
        <v>222</v>
      </c>
      <c r="L1500" t="s">
        <v>224</v>
      </c>
      <c r="O1500">
        <v>0.01</v>
      </c>
      <c r="P1500" t="s">
        <v>157</v>
      </c>
      <c r="R1500" t="s">
        <v>1795</v>
      </c>
      <c r="W1500" s="2">
        <v>43861.69947230324</v>
      </c>
    </row>
    <row r="1501" spans="1:23" x14ac:dyDescent="0.25">
      <c r="A1501" t="s">
        <v>159</v>
      </c>
      <c r="B1501" t="s">
        <v>160</v>
      </c>
      <c r="C1501" t="s">
        <v>4</v>
      </c>
      <c r="D1501">
        <v>2018</v>
      </c>
      <c r="E1501">
        <v>12</v>
      </c>
      <c r="F1501" t="s">
        <v>215</v>
      </c>
      <c r="G1501" t="s">
        <v>261</v>
      </c>
      <c r="H1501" t="s">
        <v>266</v>
      </c>
      <c r="I1501" t="s">
        <v>222</v>
      </c>
      <c r="L1501" t="s">
        <v>224</v>
      </c>
      <c r="O1501">
        <v>0.01</v>
      </c>
      <c r="P1501" t="s">
        <v>157</v>
      </c>
      <c r="R1501" t="s">
        <v>1795</v>
      </c>
      <c r="W1501" s="2">
        <v>43861.69947230324</v>
      </c>
    </row>
    <row r="1502" spans="1:23" x14ac:dyDescent="0.25">
      <c r="A1502" t="s">
        <v>159</v>
      </c>
      <c r="B1502" t="s">
        <v>160</v>
      </c>
      <c r="C1502" t="s">
        <v>4</v>
      </c>
      <c r="D1502">
        <v>2018</v>
      </c>
      <c r="E1502">
        <v>12</v>
      </c>
      <c r="F1502" t="s">
        <v>215</v>
      </c>
      <c r="G1502" t="s">
        <v>267</v>
      </c>
      <c r="H1502" t="s">
        <v>312</v>
      </c>
      <c r="I1502" t="s">
        <v>222</v>
      </c>
      <c r="L1502" t="s">
        <v>224</v>
      </c>
      <c r="O1502">
        <v>0.01</v>
      </c>
      <c r="P1502" t="s">
        <v>157</v>
      </c>
      <c r="R1502" t="s">
        <v>1795</v>
      </c>
      <c r="W1502" s="2">
        <v>43861.69947230324</v>
      </c>
    </row>
    <row r="1503" spans="1:23" x14ac:dyDescent="0.25">
      <c r="A1503" t="s">
        <v>159</v>
      </c>
      <c r="B1503" t="s">
        <v>160</v>
      </c>
      <c r="C1503" t="s">
        <v>4</v>
      </c>
      <c r="D1503">
        <v>2018</v>
      </c>
      <c r="E1503">
        <v>12</v>
      </c>
      <c r="F1503" t="s">
        <v>215</v>
      </c>
      <c r="G1503" t="s">
        <v>313</v>
      </c>
      <c r="H1503" t="s">
        <v>348</v>
      </c>
      <c r="I1503" t="s">
        <v>222</v>
      </c>
      <c r="L1503" t="s">
        <v>224</v>
      </c>
      <c r="O1503">
        <v>0.01</v>
      </c>
      <c r="P1503" t="s">
        <v>157</v>
      </c>
      <c r="R1503" t="s">
        <v>1795</v>
      </c>
      <c r="W1503" s="2">
        <v>43861.69947230324</v>
      </c>
    </row>
    <row r="1504" spans="1:23" x14ac:dyDescent="0.25">
      <c r="A1504" t="s">
        <v>159</v>
      </c>
      <c r="B1504" t="s">
        <v>160</v>
      </c>
      <c r="C1504" t="s">
        <v>4</v>
      </c>
      <c r="D1504">
        <v>2018</v>
      </c>
      <c r="E1504">
        <v>12</v>
      </c>
      <c r="F1504" t="s">
        <v>215</v>
      </c>
      <c r="G1504" t="s">
        <v>349</v>
      </c>
      <c r="H1504" t="s">
        <v>356</v>
      </c>
      <c r="I1504" t="s">
        <v>222</v>
      </c>
      <c r="L1504" t="s">
        <v>224</v>
      </c>
      <c r="O1504">
        <v>0.01</v>
      </c>
      <c r="P1504" t="s">
        <v>157</v>
      </c>
      <c r="R1504" t="s">
        <v>1795</v>
      </c>
      <c r="W1504" s="2">
        <v>43861.69947230324</v>
      </c>
    </row>
    <row r="1505" spans="1:23" x14ac:dyDescent="0.25">
      <c r="A1505" t="s">
        <v>159</v>
      </c>
      <c r="B1505" t="s">
        <v>160</v>
      </c>
      <c r="C1505" t="s">
        <v>4</v>
      </c>
      <c r="D1505">
        <v>2018</v>
      </c>
      <c r="E1505">
        <v>12</v>
      </c>
      <c r="F1505" t="s">
        <v>215</v>
      </c>
      <c r="G1505" t="s">
        <v>357</v>
      </c>
      <c r="H1505" t="s">
        <v>409</v>
      </c>
      <c r="I1505" t="s">
        <v>222</v>
      </c>
      <c r="L1505" t="s">
        <v>224</v>
      </c>
      <c r="O1505">
        <v>0.01</v>
      </c>
      <c r="P1505" t="s">
        <v>157</v>
      </c>
      <c r="R1505" t="s">
        <v>1795</v>
      </c>
      <c r="W1505" s="2">
        <v>43861.69947230324</v>
      </c>
    </row>
    <row r="1506" spans="1:23" x14ac:dyDescent="0.25">
      <c r="A1506" t="s">
        <v>159</v>
      </c>
      <c r="B1506" t="s">
        <v>160</v>
      </c>
      <c r="C1506" t="s">
        <v>4</v>
      </c>
      <c r="D1506">
        <v>2018</v>
      </c>
      <c r="E1506">
        <v>12</v>
      </c>
      <c r="F1506" t="s">
        <v>215</v>
      </c>
      <c r="G1506" t="s">
        <v>410</v>
      </c>
      <c r="H1506" t="s">
        <v>427</v>
      </c>
      <c r="I1506" t="s">
        <v>222</v>
      </c>
      <c r="L1506" t="s">
        <v>224</v>
      </c>
      <c r="O1506">
        <v>0.01</v>
      </c>
      <c r="P1506" t="s">
        <v>157</v>
      </c>
      <c r="R1506" t="s">
        <v>1795</v>
      </c>
      <c r="W1506" s="2">
        <v>43861.69947230324</v>
      </c>
    </row>
    <row r="1507" spans="1:23" x14ac:dyDescent="0.25">
      <c r="A1507" t="s">
        <v>159</v>
      </c>
      <c r="B1507" t="s">
        <v>160</v>
      </c>
      <c r="C1507" t="s">
        <v>4</v>
      </c>
      <c r="D1507">
        <v>2018</v>
      </c>
      <c r="E1507">
        <v>12</v>
      </c>
      <c r="F1507" t="s">
        <v>215</v>
      </c>
      <c r="G1507" t="s">
        <v>428</v>
      </c>
      <c r="H1507" t="s">
        <v>437</v>
      </c>
      <c r="I1507" t="s">
        <v>222</v>
      </c>
      <c r="L1507" t="s">
        <v>224</v>
      </c>
      <c r="O1507">
        <v>0.01</v>
      </c>
      <c r="P1507" t="s">
        <v>157</v>
      </c>
      <c r="R1507" t="s">
        <v>1795</v>
      </c>
      <c r="W1507" s="2">
        <v>43861.69947230324</v>
      </c>
    </row>
    <row r="1508" spans="1:23" x14ac:dyDescent="0.25">
      <c r="A1508" t="s">
        <v>159</v>
      </c>
      <c r="B1508" t="s">
        <v>160</v>
      </c>
      <c r="C1508" t="s">
        <v>4</v>
      </c>
      <c r="D1508">
        <v>2018</v>
      </c>
      <c r="E1508">
        <v>12</v>
      </c>
      <c r="F1508" t="s">
        <v>215</v>
      </c>
      <c r="G1508" t="s">
        <v>438</v>
      </c>
      <c r="H1508" t="s">
        <v>463</v>
      </c>
      <c r="I1508" t="s">
        <v>222</v>
      </c>
      <c r="L1508" t="s">
        <v>224</v>
      </c>
      <c r="O1508">
        <v>0.01</v>
      </c>
      <c r="P1508" t="s">
        <v>157</v>
      </c>
      <c r="R1508" t="s">
        <v>1795</v>
      </c>
      <c r="W1508" s="2">
        <v>43861.69947230324</v>
      </c>
    </row>
    <row r="1509" spans="1:23" x14ac:dyDescent="0.25">
      <c r="A1509" t="s">
        <v>159</v>
      </c>
      <c r="B1509" t="s">
        <v>160</v>
      </c>
      <c r="C1509" t="s">
        <v>4</v>
      </c>
      <c r="D1509">
        <v>2018</v>
      </c>
      <c r="E1509">
        <v>12</v>
      </c>
      <c r="F1509" t="s">
        <v>215</v>
      </c>
      <c r="G1509" t="s">
        <v>644</v>
      </c>
      <c r="H1509" t="s">
        <v>651</v>
      </c>
      <c r="I1509" t="s">
        <v>481</v>
      </c>
      <c r="L1509" t="s">
        <v>224</v>
      </c>
      <c r="O1509">
        <v>19740000</v>
      </c>
      <c r="P1509" t="s">
        <v>157</v>
      </c>
      <c r="R1509" t="s">
        <v>1795</v>
      </c>
      <c r="W1509" s="2">
        <v>43861.69947230324</v>
      </c>
    </row>
    <row r="1510" spans="1:23" x14ac:dyDescent="0.25">
      <c r="A1510" t="s">
        <v>159</v>
      </c>
      <c r="B1510" t="s">
        <v>160</v>
      </c>
      <c r="C1510" t="s">
        <v>4</v>
      </c>
      <c r="D1510">
        <v>2018</v>
      </c>
      <c r="E1510">
        <v>12</v>
      </c>
      <c r="F1510" t="s">
        <v>215</v>
      </c>
      <c r="G1510" t="s">
        <v>655</v>
      </c>
      <c r="H1510" t="s">
        <v>664</v>
      </c>
      <c r="I1510" t="s">
        <v>481</v>
      </c>
      <c r="L1510" t="s">
        <v>224</v>
      </c>
      <c r="O1510">
        <v>-2415000</v>
      </c>
      <c r="P1510" t="s">
        <v>157</v>
      </c>
      <c r="R1510" t="s">
        <v>1795</v>
      </c>
      <c r="W1510" s="2">
        <v>43861.69947230324</v>
      </c>
    </row>
    <row r="1511" spans="1:23" x14ac:dyDescent="0.25">
      <c r="A1511" t="s">
        <v>159</v>
      </c>
      <c r="B1511" t="s">
        <v>160</v>
      </c>
      <c r="C1511" t="s">
        <v>4</v>
      </c>
      <c r="D1511">
        <v>2018</v>
      </c>
      <c r="E1511">
        <v>12</v>
      </c>
      <c r="F1511" t="s">
        <v>215</v>
      </c>
      <c r="G1511" t="s">
        <v>652</v>
      </c>
      <c r="H1511" t="s">
        <v>326</v>
      </c>
      <c r="I1511" t="s">
        <v>481</v>
      </c>
      <c r="L1511" t="s">
        <v>224</v>
      </c>
      <c r="O1511">
        <v>17325000</v>
      </c>
      <c r="P1511" t="s">
        <v>157</v>
      </c>
      <c r="R1511" t="s">
        <v>1795</v>
      </c>
      <c r="W1511" s="2">
        <v>43861.69947230324</v>
      </c>
    </row>
    <row r="1512" spans="1:23" x14ac:dyDescent="0.25">
      <c r="A1512" t="s">
        <v>159</v>
      </c>
      <c r="B1512" t="s">
        <v>160</v>
      </c>
      <c r="C1512" t="s">
        <v>4</v>
      </c>
      <c r="D1512">
        <v>2018</v>
      </c>
      <c r="E1512">
        <v>12</v>
      </c>
      <c r="F1512" t="s">
        <v>215</v>
      </c>
      <c r="G1512" t="s">
        <v>675</v>
      </c>
      <c r="H1512" t="s">
        <v>809</v>
      </c>
      <c r="I1512" t="s">
        <v>481</v>
      </c>
      <c r="L1512" t="s">
        <v>224</v>
      </c>
      <c r="O1512">
        <v>17325000</v>
      </c>
      <c r="P1512" t="s">
        <v>157</v>
      </c>
      <c r="R1512" t="s">
        <v>1795</v>
      </c>
      <c r="W1512" s="2">
        <v>43861.69947230324</v>
      </c>
    </row>
    <row r="1513" spans="1:23" x14ac:dyDescent="0.25">
      <c r="A1513" t="s">
        <v>159</v>
      </c>
      <c r="B1513" t="s">
        <v>160</v>
      </c>
      <c r="C1513" t="s">
        <v>4</v>
      </c>
      <c r="D1513">
        <v>2018</v>
      </c>
      <c r="E1513">
        <v>12</v>
      </c>
      <c r="F1513" t="s">
        <v>215</v>
      </c>
      <c r="G1513" t="s">
        <v>642</v>
      </c>
      <c r="H1513" t="s">
        <v>1317</v>
      </c>
      <c r="I1513" t="s">
        <v>481</v>
      </c>
      <c r="L1513" t="s">
        <v>224</v>
      </c>
      <c r="O1513">
        <v>17325000</v>
      </c>
      <c r="P1513" t="s">
        <v>157</v>
      </c>
      <c r="R1513" t="s">
        <v>1795</v>
      </c>
      <c r="W1513" s="2">
        <v>43861.69947230324</v>
      </c>
    </row>
    <row r="1514" spans="1:23" x14ac:dyDescent="0.25">
      <c r="A1514" t="s">
        <v>159</v>
      </c>
      <c r="B1514" t="s">
        <v>160</v>
      </c>
      <c r="C1514" t="s">
        <v>4</v>
      </c>
      <c r="D1514">
        <v>2018</v>
      </c>
      <c r="E1514">
        <v>12</v>
      </c>
      <c r="F1514" t="s">
        <v>215</v>
      </c>
      <c r="G1514" t="s">
        <v>1321</v>
      </c>
      <c r="H1514" t="s">
        <v>1328</v>
      </c>
      <c r="I1514" t="s">
        <v>481</v>
      </c>
      <c r="L1514" t="s">
        <v>224</v>
      </c>
      <c r="O1514">
        <v>20000</v>
      </c>
      <c r="P1514" t="s">
        <v>157</v>
      </c>
      <c r="R1514" t="s">
        <v>1795</v>
      </c>
      <c r="W1514" s="2">
        <v>43861.69947230324</v>
      </c>
    </row>
    <row r="1515" spans="1:23" x14ac:dyDescent="0.25">
      <c r="A1515" t="s">
        <v>159</v>
      </c>
      <c r="B1515" t="s">
        <v>160</v>
      </c>
      <c r="C1515" t="s">
        <v>4</v>
      </c>
      <c r="D1515">
        <v>2018</v>
      </c>
      <c r="E1515">
        <v>12</v>
      </c>
      <c r="F1515" t="s">
        <v>215</v>
      </c>
      <c r="G1515" t="s">
        <v>1333</v>
      </c>
      <c r="H1515" t="s">
        <v>1336</v>
      </c>
      <c r="I1515" t="s">
        <v>481</v>
      </c>
      <c r="L1515" t="s">
        <v>224</v>
      </c>
      <c r="O1515">
        <v>126537.67</v>
      </c>
      <c r="P1515" t="s">
        <v>157</v>
      </c>
      <c r="R1515" t="s">
        <v>1795</v>
      </c>
      <c r="W1515" s="2">
        <v>43861.69947230324</v>
      </c>
    </row>
    <row r="1516" spans="1:23" x14ac:dyDescent="0.25">
      <c r="A1516" t="s">
        <v>159</v>
      </c>
      <c r="B1516" t="s">
        <v>160</v>
      </c>
      <c r="C1516" t="s">
        <v>4</v>
      </c>
      <c r="D1516">
        <v>2018</v>
      </c>
      <c r="E1516">
        <v>12</v>
      </c>
      <c r="F1516" t="s">
        <v>215</v>
      </c>
      <c r="G1516" t="s">
        <v>1337</v>
      </c>
      <c r="H1516" t="s">
        <v>1348</v>
      </c>
      <c r="I1516" t="s">
        <v>481</v>
      </c>
      <c r="L1516" t="s">
        <v>224</v>
      </c>
      <c r="O1516">
        <v>126537.67</v>
      </c>
      <c r="P1516" t="s">
        <v>157</v>
      </c>
      <c r="R1516" t="s">
        <v>1795</v>
      </c>
      <c r="W1516" s="2">
        <v>43861.69947230324</v>
      </c>
    </row>
    <row r="1517" spans="1:23" x14ac:dyDescent="0.25">
      <c r="A1517" t="s">
        <v>159</v>
      </c>
      <c r="B1517" t="s">
        <v>160</v>
      </c>
      <c r="C1517" t="s">
        <v>4</v>
      </c>
      <c r="D1517">
        <v>2018</v>
      </c>
      <c r="E1517">
        <v>12</v>
      </c>
      <c r="F1517" t="s">
        <v>215</v>
      </c>
      <c r="G1517" t="s">
        <v>1354</v>
      </c>
      <c r="H1517" t="s">
        <v>1357</v>
      </c>
      <c r="I1517" t="s">
        <v>481</v>
      </c>
      <c r="L1517" t="s">
        <v>224</v>
      </c>
      <c r="O1517">
        <v>2224347.2599999998</v>
      </c>
      <c r="P1517" t="s">
        <v>157</v>
      </c>
      <c r="R1517" t="s">
        <v>1795</v>
      </c>
      <c r="W1517" s="2">
        <v>43861.69947230324</v>
      </c>
    </row>
    <row r="1518" spans="1:23" x14ac:dyDescent="0.25">
      <c r="A1518" t="s">
        <v>159</v>
      </c>
      <c r="B1518" t="s">
        <v>160</v>
      </c>
      <c r="C1518" t="s">
        <v>4</v>
      </c>
      <c r="D1518">
        <v>2018</v>
      </c>
      <c r="E1518">
        <v>12</v>
      </c>
      <c r="F1518" t="s">
        <v>215</v>
      </c>
      <c r="G1518" t="s">
        <v>1329</v>
      </c>
      <c r="H1518" t="s">
        <v>1364</v>
      </c>
      <c r="I1518" t="s">
        <v>481</v>
      </c>
      <c r="L1518" t="s">
        <v>224</v>
      </c>
      <c r="O1518">
        <v>2370884.9300000002</v>
      </c>
      <c r="P1518" t="s">
        <v>157</v>
      </c>
      <c r="R1518" t="s">
        <v>1795</v>
      </c>
      <c r="W1518" s="2">
        <v>43861.69947230324</v>
      </c>
    </row>
    <row r="1519" spans="1:23" x14ac:dyDescent="0.25">
      <c r="A1519" t="s">
        <v>159</v>
      </c>
      <c r="B1519" t="s">
        <v>160</v>
      </c>
      <c r="C1519" t="s">
        <v>4</v>
      </c>
      <c r="D1519">
        <v>2018</v>
      </c>
      <c r="E1519">
        <v>12</v>
      </c>
      <c r="F1519" t="s">
        <v>215</v>
      </c>
      <c r="G1519" t="s">
        <v>1318</v>
      </c>
      <c r="H1519" t="s">
        <v>1365</v>
      </c>
      <c r="I1519" t="s">
        <v>481</v>
      </c>
      <c r="L1519" t="s">
        <v>224</v>
      </c>
      <c r="O1519">
        <v>19695884.93</v>
      </c>
      <c r="P1519" t="s">
        <v>157</v>
      </c>
      <c r="R1519" t="s">
        <v>1795</v>
      </c>
      <c r="W1519" s="2">
        <v>43861.69947230324</v>
      </c>
    </row>
    <row r="1520" spans="1:23" x14ac:dyDescent="0.25">
      <c r="A1520" t="s">
        <v>159</v>
      </c>
      <c r="B1520" t="s">
        <v>160</v>
      </c>
      <c r="C1520" t="s">
        <v>4</v>
      </c>
      <c r="D1520">
        <v>2018</v>
      </c>
      <c r="E1520">
        <v>12</v>
      </c>
      <c r="F1520" t="s">
        <v>215</v>
      </c>
      <c r="G1520" t="s">
        <v>1369</v>
      </c>
      <c r="H1520" t="s">
        <v>1375</v>
      </c>
      <c r="I1520" t="s">
        <v>481</v>
      </c>
      <c r="L1520" t="s">
        <v>224</v>
      </c>
      <c r="O1520">
        <v>-80000</v>
      </c>
      <c r="P1520" t="s">
        <v>157</v>
      </c>
      <c r="R1520" t="s">
        <v>1795</v>
      </c>
      <c r="W1520" s="2">
        <v>43861.69947230324</v>
      </c>
    </row>
    <row r="1521" spans="1:23" x14ac:dyDescent="0.25">
      <c r="A1521" t="s">
        <v>159</v>
      </c>
      <c r="B1521" t="s">
        <v>160</v>
      </c>
      <c r="C1521" t="s">
        <v>4</v>
      </c>
      <c r="D1521">
        <v>2018</v>
      </c>
      <c r="E1521">
        <v>12</v>
      </c>
      <c r="F1521" t="s">
        <v>215</v>
      </c>
      <c r="G1521" t="s">
        <v>1445</v>
      </c>
      <c r="H1521" t="s">
        <v>466</v>
      </c>
      <c r="I1521" t="s">
        <v>481</v>
      </c>
      <c r="L1521" t="s">
        <v>224</v>
      </c>
      <c r="O1521">
        <v>-20190349.170000002</v>
      </c>
      <c r="P1521" t="s">
        <v>157</v>
      </c>
      <c r="R1521" t="s">
        <v>1795</v>
      </c>
      <c r="W1521" s="2">
        <v>43861.69947230324</v>
      </c>
    </row>
    <row r="1522" spans="1:23" x14ac:dyDescent="0.25">
      <c r="A1522" t="s">
        <v>159</v>
      </c>
      <c r="B1522" t="s">
        <v>160</v>
      </c>
      <c r="C1522" t="s">
        <v>4</v>
      </c>
      <c r="D1522">
        <v>2018</v>
      </c>
      <c r="E1522">
        <v>12</v>
      </c>
      <c r="F1522" t="s">
        <v>215</v>
      </c>
      <c r="G1522" t="s">
        <v>1376</v>
      </c>
      <c r="H1522" t="s">
        <v>1457</v>
      </c>
      <c r="I1522" t="s">
        <v>481</v>
      </c>
      <c r="L1522" t="s">
        <v>224</v>
      </c>
      <c r="O1522">
        <v>-20270349.170000002</v>
      </c>
      <c r="P1522" t="s">
        <v>157</v>
      </c>
      <c r="R1522" t="s">
        <v>1795</v>
      </c>
      <c r="W1522" s="2">
        <v>43861.69947230324</v>
      </c>
    </row>
    <row r="1523" spans="1:23" x14ac:dyDescent="0.25">
      <c r="A1523" t="s">
        <v>159</v>
      </c>
      <c r="B1523" t="s">
        <v>160</v>
      </c>
      <c r="C1523" t="s">
        <v>4</v>
      </c>
      <c r="D1523">
        <v>2018</v>
      </c>
      <c r="E1523">
        <v>12</v>
      </c>
      <c r="F1523" t="s">
        <v>215</v>
      </c>
      <c r="G1523" t="s">
        <v>1458</v>
      </c>
      <c r="H1523" t="s">
        <v>1479</v>
      </c>
      <c r="I1523" t="s">
        <v>481</v>
      </c>
      <c r="L1523" t="s">
        <v>224</v>
      </c>
      <c r="O1523">
        <v>-20270349.170000002</v>
      </c>
      <c r="P1523" t="s">
        <v>157</v>
      </c>
      <c r="R1523" t="s">
        <v>1795</v>
      </c>
      <c r="W1523" s="2">
        <v>43861.69947230324</v>
      </c>
    </row>
    <row r="1524" spans="1:23" x14ac:dyDescent="0.25">
      <c r="A1524" t="s">
        <v>159</v>
      </c>
      <c r="B1524" t="s">
        <v>160</v>
      </c>
      <c r="C1524" t="s">
        <v>4</v>
      </c>
      <c r="D1524">
        <v>2018</v>
      </c>
      <c r="E1524">
        <v>12</v>
      </c>
      <c r="F1524" t="s">
        <v>215</v>
      </c>
      <c r="G1524" t="s">
        <v>1536</v>
      </c>
      <c r="H1524" t="s">
        <v>1544</v>
      </c>
      <c r="I1524" t="s">
        <v>481</v>
      </c>
      <c r="L1524" t="s">
        <v>224</v>
      </c>
      <c r="O1524">
        <v>-321300</v>
      </c>
      <c r="P1524" t="s">
        <v>157</v>
      </c>
      <c r="R1524" t="s">
        <v>1795</v>
      </c>
      <c r="W1524" s="2">
        <v>43861.69947230324</v>
      </c>
    </row>
    <row r="1525" spans="1:23" x14ac:dyDescent="0.25">
      <c r="A1525" t="s">
        <v>159</v>
      </c>
      <c r="B1525" t="s">
        <v>160</v>
      </c>
      <c r="C1525" t="s">
        <v>4</v>
      </c>
      <c r="D1525">
        <v>2018</v>
      </c>
      <c r="E1525">
        <v>12</v>
      </c>
      <c r="F1525" t="s">
        <v>215</v>
      </c>
      <c r="G1525" t="s">
        <v>1545</v>
      </c>
      <c r="H1525" t="s">
        <v>1552</v>
      </c>
      <c r="I1525" t="s">
        <v>481</v>
      </c>
      <c r="L1525" t="s">
        <v>224</v>
      </c>
      <c r="O1525">
        <v>-736837.5</v>
      </c>
      <c r="P1525" t="s">
        <v>157</v>
      </c>
      <c r="R1525" t="s">
        <v>1795</v>
      </c>
      <c r="W1525" s="2">
        <v>43861.69947230324</v>
      </c>
    </row>
    <row r="1526" spans="1:23" x14ac:dyDescent="0.25">
      <c r="A1526" t="s">
        <v>159</v>
      </c>
      <c r="B1526" t="s">
        <v>160</v>
      </c>
      <c r="C1526" t="s">
        <v>4</v>
      </c>
      <c r="D1526">
        <v>2018</v>
      </c>
      <c r="E1526">
        <v>12</v>
      </c>
      <c r="F1526" t="s">
        <v>215</v>
      </c>
      <c r="G1526" t="s">
        <v>1523</v>
      </c>
      <c r="H1526" t="s">
        <v>1553</v>
      </c>
      <c r="I1526" t="s">
        <v>481</v>
      </c>
      <c r="L1526" t="s">
        <v>224</v>
      </c>
      <c r="O1526">
        <v>-736837.5</v>
      </c>
      <c r="P1526" t="s">
        <v>157</v>
      </c>
      <c r="R1526" t="s">
        <v>1795</v>
      </c>
      <c r="W1526" s="2">
        <v>43861.69947230324</v>
      </c>
    </row>
    <row r="1527" spans="1:23" x14ac:dyDescent="0.25">
      <c r="A1527" t="s">
        <v>159</v>
      </c>
      <c r="B1527" t="s">
        <v>160</v>
      </c>
      <c r="C1527" t="s">
        <v>4</v>
      </c>
      <c r="D1527">
        <v>2018</v>
      </c>
      <c r="E1527">
        <v>12</v>
      </c>
      <c r="F1527" t="s">
        <v>215</v>
      </c>
      <c r="G1527" t="s">
        <v>1578</v>
      </c>
      <c r="H1527" t="s">
        <v>1583</v>
      </c>
      <c r="I1527" t="s">
        <v>481</v>
      </c>
      <c r="L1527" t="s">
        <v>224</v>
      </c>
      <c r="O1527">
        <v>-57871.67</v>
      </c>
      <c r="P1527" t="s">
        <v>157</v>
      </c>
      <c r="R1527" t="s">
        <v>1795</v>
      </c>
      <c r="W1527" s="2">
        <v>43861.69947230324</v>
      </c>
    </row>
    <row r="1528" spans="1:23" x14ac:dyDescent="0.25">
      <c r="A1528" t="s">
        <v>159</v>
      </c>
      <c r="B1528" t="s">
        <v>160</v>
      </c>
      <c r="C1528" t="s">
        <v>4</v>
      </c>
      <c r="D1528">
        <v>2018</v>
      </c>
      <c r="E1528">
        <v>12</v>
      </c>
      <c r="F1528" t="s">
        <v>215</v>
      </c>
      <c r="G1528" t="s">
        <v>1559</v>
      </c>
      <c r="H1528" t="s">
        <v>1592</v>
      </c>
      <c r="I1528" t="s">
        <v>481</v>
      </c>
      <c r="L1528" t="s">
        <v>224</v>
      </c>
      <c r="O1528">
        <v>-287871.67</v>
      </c>
      <c r="P1528" t="s">
        <v>157</v>
      </c>
      <c r="R1528" t="s">
        <v>1795</v>
      </c>
      <c r="W1528" s="2">
        <v>43861.69947230324</v>
      </c>
    </row>
    <row r="1529" spans="1:23" x14ac:dyDescent="0.25">
      <c r="A1529" t="s">
        <v>159</v>
      </c>
      <c r="B1529" t="s">
        <v>160</v>
      </c>
      <c r="C1529" t="s">
        <v>4</v>
      </c>
      <c r="D1529">
        <v>2018</v>
      </c>
      <c r="E1529">
        <v>12</v>
      </c>
      <c r="F1529" t="s">
        <v>215</v>
      </c>
      <c r="G1529" t="s">
        <v>1554</v>
      </c>
      <c r="H1529" t="s">
        <v>1593</v>
      </c>
      <c r="I1529" t="s">
        <v>481</v>
      </c>
      <c r="L1529" t="s">
        <v>224</v>
      </c>
      <c r="O1529">
        <v>-1024709.17</v>
      </c>
      <c r="P1529" t="s">
        <v>157</v>
      </c>
      <c r="R1529" t="s">
        <v>1795</v>
      </c>
      <c r="W1529" s="2">
        <v>43861.69947230324</v>
      </c>
    </row>
    <row r="1530" spans="1:23" x14ac:dyDescent="0.25">
      <c r="A1530" t="s">
        <v>159</v>
      </c>
      <c r="B1530" t="s">
        <v>160</v>
      </c>
      <c r="C1530" t="s">
        <v>4</v>
      </c>
      <c r="D1530">
        <v>2018</v>
      </c>
      <c r="E1530">
        <v>12</v>
      </c>
      <c r="F1530" t="s">
        <v>215</v>
      </c>
      <c r="G1530" t="s">
        <v>1480</v>
      </c>
      <c r="H1530" t="s">
        <v>1594</v>
      </c>
      <c r="I1530" t="s">
        <v>481</v>
      </c>
      <c r="L1530" t="s">
        <v>224</v>
      </c>
      <c r="O1530">
        <v>-21295058.34</v>
      </c>
      <c r="P1530" t="s">
        <v>157</v>
      </c>
      <c r="R1530" t="s">
        <v>1795</v>
      </c>
      <c r="W1530" s="2">
        <v>43861.69947230324</v>
      </c>
    </row>
    <row r="1531" spans="1:23" x14ac:dyDescent="0.25">
      <c r="A1531" t="s">
        <v>165</v>
      </c>
      <c r="B1531" t="s">
        <v>166</v>
      </c>
      <c r="C1531" t="s">
        <v>4</v>
      </c>
      <c r="D1531">
        <v>2018</v>
      </c>
      <c r="E1531">
        <v>12</v>
      </c>
      <c r="F1531" t="s">
        <v>215</v>
      </c>
      <c r="G1531" t="s">
        <v>275</v>
      </c>
      <c r="H1531" t="s">
        <v>276</v>
      </c>
      <c r="I1531" t="s">
        <v>222</v>
      </c>
      <c r="J1531" t="s">
        <v>1834</v>
      </c>
      <c r="K1531" t="s">
        <v>1835</v>
      </c>
      <c r="L1531" t="s">
        <v>224</v>
      </c>
      <c r="O1531">
        <v>10762.5</v>
      </c>
      <c r="P1531" t="s">
        <v>167</v>
      </c>
      <c r="R1531" t="s">
        <v>1795</v>
      </c>
      <c r="W1531" s="2">
        <v>43861.699451504632</v>
      </c>
    </row>
    <row r="1532" spans="1:23" x14ac:dyDescent="0.25">
      <c r="A1532" t="s">
        <v>165</v>
      </c>
      <c r="B1532" t="s">
        <v>166</v>
      </c>
      <c r="C1532" t="s">
        <v>4</v>
      </c>
      <c r="D1532">
        <v>2018</v>
      </c>
      <c r="E1532">
        <v>12</v>
      </c>
      <c r="F1532" t="s">
        <v>215</v>
      </c>
      <c r="G1532" t="s">
        <v>386</v>
      </c>
      <c r="H1532" t="s">
        <v>387</v>
      </c>
      <c r="I1532" t="s">
        <v>222</v>
      </c>
      <c r="J1532" t="s">
        <v>2061</v>
      </c>
      <c r="K1532" t="s">
        <v>2062</v>
      </c>
      <c r="L1532" t="s">
        <v>224</v>
      </c>
      <c r="O1532">
        <v>-27513.919999999998</v>
      </c>
      <c r="P1532" t="s">
        <v>167</v>
      </c>
      <c r="R1532" t="s">
        <v>1795</v>
      </c>
      <c r="W1532" s="2">
        <v>43861.699451504632</v>
      </c>
    </row>
    <row r="1533" spans="1:23" x14ac:dyDescent="0.25">
      <c r="A1533" t="s">
        <v>165</v>
      </c>
      <c r="B1533" t="s">
        <v>166</v>
      </c>
      <c r="C1533" t="s">
        <v>4</v>
      </c>
      <c r="D1533">
        <v>2018</v>
      </c>
      <c r="E1533">
        <v>12</v>
      </c>
      <c r="F1533" t="s">
        <v>215</v>
      </c>
      <c r="G1533" t="s">
        <v>1345</v>
      </c>
      <c r="H1533" t="s">
        <v>1048</v>
      </c>
      <c r="I1533" t="s">
        <v>481</v>
      </c>
      <c r="J1533" t="s">
        <v>2063</v>
      </c>
      <c r="K1533" t="s">
        <v>2064</v>
      </c>
      <c r="L1533" t="s">
        <v>224</v>
      </c>
      <c r="O1533">
        <v>395436.03</v>
      </c>
      <c r="P1533" t="s">
        <v>167</v>
      </c>
      <c r="R1533" t="s">
        <v>1795</v>
      </c>
      <c r="W1533" s="2">
        <v>43861.699451504632</v>
      </c>
    </row>
    <row r="1534" spans="1:23" x14ac:dyDescent="0.25">
      <c r="A1534" t="s">
        <v>165</v>
      </c>
      <c r="B1534" t="s">
        <v>166</v>
      </c>
      <c r="C1534" t="s">
        <v>4</v>
      </c>
      <c r="D1534">
        <v>2018</v>
      </c>
      <c r="E1534">
        <v>12</v>
      </c>
      <c r="F1534" t="s">
        <v>215</v>
      </c>
      <c r="G1534" t="s">
        <v>1352</v>
      </c>
      <c r="H1534" t="s">
        <v>1353</v>
      </c>
      <c r="I1534" t="s">
        <v>481</v>
      </c>
      <c r="J1534" t="s">
        <v>2065</v>
      </c>
      <c r="K1534" t="s">
        <v>2066</v>
      </c>
      <c r="L1534" t="s">
        <v>224</v>
      </c>
      <c r="O1534">
        <v>170892.86</v>
      </c>
      <c r="P1534" t="s">
        <v>167</v>
      </c>
      <c r="R1534" t="s">
        <v>1795</v>
      </c>
      <c r="W1534" s="2">
        <v>43861.699451504632</v>
      </c>
    </row>
    <row r="1535" spans="1:23" x14ac:dyDescent="0.25">
      <c r="A1535" t="s">
        <v>165</v>
      </c>
      <c r="B1535" t="s">
        <v>166</v>
      </c>
      <c r="C1535" t="s">
        <v>4</v>
      </c>
      <c r="D1535">
        <v>2018</v>
      </c>
      <c r="E1535">
        <v>12</v>
      </c>
      <c r="F1535" t="s">
        <v>215</v>
      </c>
      <c r="G1535" t="s">
        <v>1367</v>
      </c>
      <c r="H1535" t="s">
        <v>1368</v>
      </c>
      <c r="I1535" t="s">
        <v>481</v>
      </c>
      <c r="J1535" t="s">
        <v>1855</v>
      </c>
      <c r="K1535" t="s">
        <v>1805</v>
      </c>
      <c r="L1535" t="s">
        <v>224</v>
      </c>
      <c r="O1535">
        <v>-500000</v>
      </c>
      <c r="P1535" t="s">
        <v>167</v>
      </c>
      <c r="R1535" t="s">
        <v>1795</v>
      </c>
      <c r="W1535" s="2">
        <v>43861.699451504632</v>
      </c>
    </row>
    <row r="1536" spans="1:23" x14ac:dyDescent="0.25">
      <c r="A1536" t="s">
        <v>165</v>
      </c>
      <c r="B1536" t="s">
        <v>166</v>
      </c>
      <c r="C1536" t="s">
        <v>4</v>
      </c>
      <c r="D1536">
        <v>2018</v>
      </c>
      <c r="E1536">
        <v>12</v>
      </c>
      <c r="F1536" t="s">
        <v>215</v>
      </c>
      <c r="G1536" t="s">
        <v>1443</v>
      </c>
      <c r="H1536" t="s">
        <v>1444</v>
      </c>
      <c r="I1536" t="s">
        <v>481</v>
      </c>
      <c r="J1536" t="s">
        <v>1858</v>
      </c>
      <c r="K1536" t="s">
        <v>1859</v>
      </c>
      <c r="L1536" t="s">
        <v>224</v>
      </c>
      <c r="O1536">
        <v>-24577.47</v>
      </c>
      <c r="P1536" t="s">
        <v>167</v>
      </c>
      <c r="R1536" t="s">
        <v>1795</v>
      </c>
      <c r="W1536" s="2">
        <v>43861.699451504632</v>
      </c>
    </row>
    <row r="1537" spans="1:23" x14ac:dyDescent="0.25">
      <c r="A1537" t="s">
        <v>165</v>
      </c>
      <c r="B1537" t="s">
        <v>166</v>
      </c>
      <c r="C1537" t="s">
        <v>4</v>
      </c>
      <c r="D1537">
        <v>2018</v>
      </c>
      <c r="E1537">
        <v>12</v>
      </c>
      <c r="F1537" t="s">
        <v>215</v>
      </c>
      <c r="G1537" t="s">
        <v>1581</v>
      </c>
      <c r="H1537" t="s">
        <v>1582</v>
      </c>
      <c r="I1537" t="s">
        <v>481</v>
      </c>
      <c r="J1537" t="s">
        <v>1868</v>
      </c>
      <c r="K1537" t="s">
        <v>1869</v>
      </c>
      <c r="L1537" t="s">
        <v>224</v>
      </c>
      <c r="O1537">
        <v>-25000</v>
      </c>
      <c r="P1537" t="s">
        <v>167</v>
      </c>
      <c r="R1537" t="s">
        <v>1795</v>
      </c>
      <c r="W1537" s="2">
        <v>43861.699451504632</v>
      </c>
    </row>
    <row r="1538" spans="1:23" x14ac:dyDescent="0.25">
      <c r="A1538" t="s">
        <v>165</v>
      </c>
      <c r="B1538" t="s">
        <v>166</v>
      </c>
      <c r="C1538" t="s">
        <v>4</v>
      </c>
      <c r="D1538">
        <v>2018</v>
      </c>
      <c r="E1538">
        <v>12</v>
      </c>
      <c r="F1538" t="s">
        <v>215</v>
      </c>
      <c r="G1538" t="s">
        <v>272</v>
      </c>
      <c r="H1538" t="s">
        <v>283</v>
      </c>
      <c r="I1538" t="s">
        <v>222</v>
      </c>
      <c r="L1538" t="s">
        <v>224</v>
      </c>
      <c r="O1538">
        <v>10762.5</v>
      </c>
      <c r="P1538" t="s">
        <v>167</v>
      </c>
      <c r="R1538" t="s">
        <v>1795</v>
      </c>
      <c r="W1538" s="2">
        <v>43861.699451504632</v>
      </c>
    </row>
    <row r="1539" spans="1:23" x14ac:dyDescent="0.25">
      <c r="A1539" t="s">
        <v>165</v>
      </c>
      <c r="B1539" t="s">
        <v>166</v>
      </c>
      <c r="C1539" t="s">
        <v>4</v>
      </c>
      <c r="D1539">
        <v>2018</v>
      </c>
      <c r="E1539">
        <v>12</v>
      </c>
      <c r="F1539" t="s">
        <v>215</v>
      </c>
      <c r="G1539" t="s">
        <v>267</v>
      </c>
      <c r="H1539" t="s">
        <v>312</v>
      </c>
      <c r="I1539" t="s">
        <v>222</v>
      </c>
      <c r="L1539" t="s">
        <v>224</v>
      </c>
      <c r="O1539">
        <v>10762.5</v>
      </c>
      <c r="P1539" t="s">
        <v>167</v>
      </c>
      <c r="R1539" t="s">
        <v>1795</v>
      </c>
      <c r="W1539" s="2">
        <v>43861.699451504632</v>
      </c>
    </row>
    <row r="1540" spans="1:23" x14ac:dyDescent="0.25">
      <c r="A1540" t="s">
        <v>165</v>
      </c>
      <c r="B1540" t="s">
        <v>166</v>
      </c>
      <c r="C1540" t="s">
        <v>4</v>
      </c>
      <c r="D1540">
        <v>2018</v>
      </c>
      <c r="E1540">
        <v>12</v>
      </c>
      <c r="F1540" t="s">
        <v>215</v>
      </c>
      <c r="G1540" t="s">
        <v>313</v>
      </c>
      <c r="H1540" t="s">
        <v>348</v>
      </c>
      <c r="I1540" t="s">
        <v>222</v>
      </c>
      <c r="L1540" t="s">
        <v>224</v>
      </c>
      <c r="O1540">
        <v>10762.5</v>
      </c>
      <c r="P1540" t="s">
        <v>167</v>
      </c>
      <c r="R1540" t="s">
        <v>1795</v>
      </c>
      <c r="W1540" s="2">
        <v>43861.699451504632</v>
      </c>
    </row>
    <row r="1541" spans="1:23" x14ac:dyDescent="0.25">
      <c r="A1541" t="s">
        <v>165</v>
      </c>
      <c r="B1541" t="s">
        <v>166</v>
      </c>
      <c r="C1541" t="s">
        <v>4</v>
      </c>
      <c r="D1541">
        <v>2018</v>
      </c>
      <c r="E1541">
        <v>12</v>
      </c>
      <c r="F1541" t="s">
        <v>215</v>
      </c>
      <c r="G1541" t="s">
        <v>349</v>
      </c>
      <c r="H1541" t="s">
        <v>356</v>
      </c>
      <c r="I1541" t="s">
        <v>222</v>
      </c>
      <c r="L1541" t="s">
        <v>224</v>
      </c>
      <c r="O1541">
        <v>10762.5</v>
      </c>
      <c r="P1541" t="s">
        <v>167</v>
      </c>
      <c r="R1541" t="s">
        <v>1795</v>
      </c>
      <c r="W1541" s="2">
        <v>43861.699451504632</v>
      </c>
    </row>
    <row r="1542" spans="1:23" x14ac:dyDescent="0.25">
      <c r="A1542" t="s">
        <v>165</v>
      </c>
      <c r="B1542" t="s">
        <v>166</v>
      </c>
      <c r="C1542" t="s">
        <v>4</v>
      </c>
      <c r="D1542">
        <v>2018</v>
      </c>
      <c r="E1542">
        <v>12</v>
      </c>
      <c r="F1542" t="s">
        <v>215</v>
      </c>
      <c r="G1542" t="s">
        <v>377</v>
      </c>
      <c r="H1542" t="s">
        <v>390</v>
      </c>
      <c r="I1542" t="s">
        <v>222</v>
      </c>
      <c r="L1542" t="s">
        <v>224</v>
      </c>
      <c r="O1542">
        <v>-27513.919999999998</v>
      </c>
      <c r="P1542" t="s">
        <v>167</v>
      </c>
      <c r="R1542" t="s">
        <v>1795</v>
      </c>
      <c r="W1542" s="2">
        <v>43861.699451504632</v>
      </c>
    </row>
    <row r="1543" spans="1:23" x14ac:dyDescent="0.25">
      <c r="A1543" t="s">
        <v>165</v>
      </c>
      <c r="B1543" t="s">
        <v>166</v>
      </c>
      <c r="C1543" t="s">
        <v>4</v>
      </c>
      <c r="D1543">
        <v>2018</v>
      </c>
      <c r="E1543">
        <v>12</v>
      </c>
      <c r="F1543" t="s">
        <v>215</v>
      </c>
      <c r="G1543" t="s">
        <v>391</v>
      </c>
      <c r="H1543" t="s">
        <v>408</v>
      </c>
      <c r="I1543" t="s">
        <v>222</v>
      </c>
      <c r="L1543" t="s">
        <v>224</v>
      </c>
      <c r="O1543">
        <v>-27513.919999999998</v>
      </c>
      <c r="P1543" t="s">
        <v>167</v>
      </c>
      <c r="R1543" t="s">
        <v>1795</v>
      </c>
      <c r="W1543" s="2">
        <v>43861.699451504632</v>
      </c>
    </row>
    <row r="1544" spans="1:23" x14ac:dyDescent="0.25">
      <c r="A1544" t="s">
        <v>165</v>
      </c>
      <c r="B1544" t="s">
        <v>166</v>
      </c>
      <c r="C1544" t="s">
        <v>4</v>
      </c>
      <c r="D1544">
        <v>2018</v>
      </c>
      <c r="E1544">
        <v>12</v>
      </c>
      <c r="F1544" t="s">
        <v>215</v>
      </c>
      <c r="G1544" t="s">
        <v>357</v>
      </c>
      <c r="H1544" t="s">
        <v>409</v>
      </c>
      <c r="I1544" t="s">
        <v>222</v>
      </c>
      <c r="L1544" t="s">
        <v>224</v>
      </c>
      <c r="O1544">
        <v>-16751.419999999998</v>
      </c>
      <c r="P1544" t="s">
        <v>167</v>
      </c>
      <c r="R1544" t="s">
        <v>1795</v>
      </c>
      <c r="W1544" s="2">
        <v>43861.699451504632</v>
      </c>
    </row>
    <row r="1545" spans="1:23" x14ac:dyDescent="0.25">
      <c r="A1545" t="s">
        <v>165</v>
      </c>
      <c r="B1545" t="s">
        <v>166</v>
      </c>
      <c r="C1545" t="s">
        <v>4</v>
      </c>
      <c r="D1545">
        <v>2018</v>
      </c>
      <c r="E1545">
        <v>12</v>
      </c>
      <c r="F1545" t="s">
        <v>215</v>
      </c>
      <c r="G1545" t="s">
        <v>410</v>
      </c>
      <c r="H1545" t="s">
        <v>427</v>
      </c>
      <c r="I1545" t="s">
        <v>222</v>
      </c>
      <c r="L1545" t="s">
        <v>224</v>
      </c>
      <c r="O1545">
        <v>-16751.419999999998</v>
      </c>
      <c r="P1545" t="s">
        <v>167</v>
      </c>
      <c r="R1545" t="s">
        <v>1795</v>
      </c>
      <c r="W1545" s="2">
        <v>43861.699451504632</v>
      </c>
    </row>
    <row r="1546" spans="1:23" x14ac:dyDescent="0.25">
      <c r="A1546" t="s">
        <v>165</v>
      </c>
      <c r="B1546" t="s">
        <v>166</v>
      </c>
      <c r="C1546" t="s">
        <v>4</v>
      </c>
      <c r="D1546">
        <v>2018</v>
      </c>
      <c r="E1546">
        <v>12</v>
      </c>
      <c r="F1546" t="s">
        <v>215</v>
      </c>
      <c r="G1546" t="s">
        <v>428</v>
      </c>
      <c r="H1546" t="s">
        <v>437</v>
      </c>
      <c r="I1546" t="s">
        <v>222</v>
      </c>
      <c r="L1546" t="s">
        <v>224</v>
      </c>
      <c r="O1546">
        <v>-16751.419999999998</v>
      </c>
      <c r="P1546" t="s">
        <v>167</v>
      </c>
      <c r="R1546" t="s">
        <v>1795</v>
      </c>
      <c r="W1546" s="2">
        <v>43861.699451504632</v>
      </c>
    </row>
    <row r="1547" spans="1:23" x14ac:dyDescent="0.25">
      <c r="A1547" t="s">
        <v>165</v>
      </c>
      <c r="B1547" t="s">
        <v>166</v>
      </c>
      <c r="C1547" t="s">
        <v>4</v>
      </c>
      <c r="D1547">
        <v>2018</v>
      </c>
      <c r="E1547">
        <v>12</v>
      </c>
      <c r="F1547" t="s">
        <v>215</v>
      </c>
      <c r="G1547" t="s">
        <v>438</v>
      </c>
      <c r="H1547" t="s">
        <v>463</v>
      </c>
      <c r="I1547" t="s">
        <v>222</v>
      </c>
      <c r="L1547" t="s">
        <v>224</v>
      </c>
      <c r="O1547">
        <v>-16751.419999999998</v>
      </c>
      <c r="P1547" t="s">
        <v>167</v>
      </c>
      <c r="R1547" t="s">
        <v>1795</v>
      </c>
      <c r="W1547" s="2">
        <v>43861.699451504632</v>
      </c>
    </row>
    <row r="1548" spans="1:23" x14ac:dyDescent="0.25">
      <c r="A1548" t="s">
        <v>165</v>
      </c>
      <c r="B1548" t="s">
        <v>166</v>
      </c>
      <c r="C1548" t="s">
        <v>4</v>
      </c>
      <c r="D1548">
        <v>2018</v>
      </c>
      <c r="E1548">
        <v>12</v>
      </c>
      <c r="F1548" t="s">
        <v>215</v>
      </c>
      <c r="G1548" t="s">
        <v>1337</v>
      </c>
      <c r="H1548" t="s">
        <v>1348</v>
      </c>
      <c r="I1548" t="s">
        <v>481</v>
      </c>
      <c r="L1548" t="s">
        <v>224</v>
      </c>
      <c r="O1548">
        <v>395436.03</v>
      </c>
      <c r="P1548" t="s">
        <v>167</v>
      </c>
      <c r="R1548" t="s">
        <v>1795</v>
      </c>
      <c r="W1548" s="2">
        <v>43861.699451504632</v>
      </c>
    </row>
    <row r="1549" spans="1:23" x14ac:dyDescent="0.25">
      <c r="A1549" t="s">
        <v>165</v>
      </c>
      <c r="B1549" t="s">
        <v>166</v>
      </c>
      <c r="C1549" t="s">
        <v>4</v>
      </c>
      <c r="D1549">
        <v>2018</v>
      </c>
      <c r="E1549">
        <v>12</v>
      </c>
      <c r="F1549" t="s">
        <v>215</v>
      </c>
      <c r="G1549" t="s">
        <v>1354</v>
      </c>
      <c r="H1549" t="s">
        <v>1357</v>
      </c>
      <c r="I1549" t="s">
        <v>481</v>
      </c>
      <c r="L1549" t="s">
        <v>224</v>
      </c>
      <c r="O1549">
        <v>170892.86</v>
      </c>
      <c r="P1549" t="s">
        <v>167</v>
      </c>
      <c r="R1549" t="s">
        <v>1795</v>
      </c>
      <c r="W1549" s="2">
        <v>43861.699451504632</v>
      </c>
    </row>
    <row r="1550" spans="1:23" x14ac:dyDescent="0.25">
      <c r="A1550" t="s">
        <v>165</v>
      </c>
      <c r="B1550" t="s">
        <v>166</v>
      </c>
      <c r="C1550" t="s">
        <v>4</v>
      </c>
      <c r="D1550">
        <v>2018</v>
      </c>
      <c r="E1550">
        <v>12</v>
      </c>
      <c r="F1550" t="s">
        <v>215</v>
      </c>
      <c r="G1550" t="s">
        <v>1329</v>
      </c>
      <c r="H1550" t="s">
        <v>1364</v>
      </c>
      <c r="I1550" t="s">
        <v>481</v>
      </c>
      <c r="L1550" t="s">
        <v>224</v>
      </c>
      <c r="O1550">
        <v>566328.89</v>
      </c>
      <c r="P1550" t="s">
        <v>167</v>
      </c>
      <c r="R1550" t="s">
        <v>1795</v>
      </c>
      <c r="W1550" s="2">
        <v>43861.699451504632</v>
      </c>
    </row>
    <row r="1551" spans="1:23" x14ac:dyDescent="0.25">
      <c r="A1551" t="s">
        <v>165</v>
      </c>
      <c r="B1551" t="s">
        <v>166</v>
      </c>
      <c r="C1551" t="s">
        <v>4</v>
      </c>
      <c r="D1551">
        <v>2018</v>
      </c>
      <c r="E1551">
        <v>12</v>
      </c>
      <c r="F1551" t="s">
        <v>215</v>
      </c>
      <c r="G1551" t="s">
        <v>1318</v>
      </c>
      <c r="H1551" t="s">
        <v>1365</v>
      </c>
      <c r="I1551" t="s">
        <v>481</v>
      </c>
      <c r="L1551" t="s">
        <v>224</v>
      </c>
      <c r="O1551">
        <v>566328.89</v>
      </c>
      <c r="P1551" t="s">
        <v>167</v>
      </c>
      <c r="R1551" t="s">
        <v>1795</v>
      </c>
      <c r="W1551" s="2">
        <v>43861.699451504632</v>
      </c>
    </row>
    <row r="1552" spans="1:23" x14ac:dyDescent="0.25">
      <c r="A1552" t="s">
        <v>165</v>
      </c>
      <c r="B1552" t="s">
        <v>166</v>
      </c>
      <c r="C1552" t="s">
        <v>4</v>
      </c>
      <c r="D1552">
        <v>2018</v>
      </c>
      <c r="E1552">
        <v>12</v>
      </c>
      <c r="F1552" t="s">
        <v>215</v>
      </c>
      <c r="G1552" t="s">
        <v>1369</v>
      </c>
      <c r="H1552" t="s">
        <v>1375</v>
      </c>
      <c r="I1552" t="s">
        <v>481</v>
      </c>
      <c r="L1552" t="s">
        <v>224</v>
      </c>
      <c r="O1552">
        <v>-500000</v>
      </c>
      <c r="P1552" t="s">
        <v>167</v>
      </c>
      <c r="R1552" t="s">
        <v>1795</v>
      </c>
      <c r="W1552" s="2">
        <v>43861.699451504632</v>
      </c>
    </row>
    <row r="1553" spans="1:23" x14ac:dyDescent="0.25">
      <c r="A1553" t="s">
        <v>165</v>
      </c>
      <c r="B1553" t="s">
        <v>166</v>
      </c>
      <c r="C1553" t="s">
        <v>4</v>
      </c>
      <c r="D1553">
        <v>2018</v>
      </c>
      <c r="E1553">
        <v>12</v>
      </c>
      <c r="F1553" t="s">
        <v>215</v>
      </c>
      <c r="G1553" t="s">
        <v>1445</v>
      </c>
      <c r="H1553" t="s">
        <v>466</v>
      </c>
      <c r="I1553" t="s">
        <v>481</v>
      </c>
      <c r="L1553" t="s">
        <v>224</v>
      </c>
      <c r="O1553">
        <v>-24577.47</v>
      </c>
      <c r="P1553" t="s">
        <v>167</v>
      </c>
      <c r="R1553" t="s">
        <v>1795</v>
      </c>
      <c r="W1553" s="2">
        <v>43861.699451504632</v>
      </c>
    </row>
    <row r="1554" spans="1:23" x14ac:dyDescent="0.25">
      <c r="A1554" t="s">
        <v>165</v>
      </c>
      <c r="B1554" t="s">
        <v>166</v>
      </c>
      <c r="C1554" t="s">
        <v>4</v>
      </c>
      <c r="D1554">
        <v>2018</v>
      </c>
      <c r="E1554">
        <v>12</v>
      </c>
      <c r="F1554" t="s">
        <v>215</v>
      </c>
      <c r="G1554" t="s">
        <v>1376</v>
      </c>
      <c r="H1554" t="s">
        <v>1457</v>
      </c>
      <c r="I1554" t="s">
        <v>481</v>
      </c>
      <c r="L1554" t="s">
        <v>224</v>
      </c>
      <c r="O1554">
        <v>-524577.47</v>
      </c>
      <c r="P1554" t="s">
        <v>167</v>
      </c>
      <c r="R1554" t="s">
        <v>1795</v>
      </c>
      <c r="W1554" s="2">
        <v>43861.699451504632</v>
      </c>
    </row>
    <row r="1555" spans="1:23" x14ac:dyDescent="0.25">
      <c r="A1555" t="s">
        <v>165</v>
      </c>
      <c r="B1555" t="s">
        <v>166</v>
      </c>
      <c r="C1555" t="s">
        <v>4</v>
      </c>
      <c r="D1555">
        <v>2018</v>
      </c>
      <c r="E1555">
        <v>12</v>
      </c>
      <c r="F1555" t="s">
        <v>215</v>
      </c>
      <c r="G1555" t="s">
        <v>1458</v>
      </c>
      <c r="H1555" t="s">
        <v>1479</v>
      </c>
      <c r="I1555" t="s">
        <v>481</v>
      </c>
      <c r="L1555" t="s">
        <v>224</v>
      </c>
      <c r="O1555">
        <v>-524577.47</v>
      </c>
      <c r="P1555" t="s">
        <v>167</v>
      </c>
      <c r="R1555" t="s">
        <v>1795</v>
      </c>
      <c r="W1555" s="2">
        <v>43861.699451504632</v>
      </c>
    </row>
    <row r="1556" spans="1:23" x14ac:dyDescent="0.25">
      <c r="A1556" t="s">
        <v>165</v>
      </c>
      <c r="B1556" t="s">
        <v>166</v>
      </c>
      <c r="C1556" t="s">
        <v>4</v>
      </c>
      <c r="D1556">
        <v>2018</v>
      </c>
      <c r="E1556">
        <v>12</v>
      </c>
      <c r="F1556" t="s">
        <v>215</v>
      </c>
      <c r="G1556" t="s">
        <v>1578</v>
      </c>
      <c r="H1556" t="s">
        <v>1583</v>
      </c>
      <c r="I1556" t="s">
        <v>481</v>
      </c>
      <c r="L1556" t="s">
        <v>224</v>
      </c>
      <c r="O1556">
        <v>-25000</v>
      </c>
      <c r="P1556" t="s">
        <v>167</v>
      </c>
      <c r="R1556" t="s">
        <v>1795</v>
      </c>
      <c r="W1556" s="2">
        <v>43861.699451504632</v>
      </c>
    </row>
    <row r="1557" spans="1:23" x14ac:dyDescent="0.25">
      <c r="A1557" t="s">
        <v>165</v>
      </c>
      <c r="B1557" t="s">
        <v>166</v>
      </c>
      <c r="C1557" t="s">
        <v>4</v>
      </c>
      <c r="D1557">
        <v>2018</v>
      </c>
      <c r="E1557">
        <v>12</v>
      </c>
      <c r="F1557" t="s">
        <v>215</v>
      </c>
      <c r="G1557" t="s">
        <v>1559</v>
      </c>
      <c r="H1557" t="s">
        <v>1592</v>
      </c>
      <c r="I1557" t="s">
        <v>481</v>
      </c>
      <c r="L1557" t="s">
        <v>224</v>
      </c>
      <c r="O1557">
        <v>-25000</v>
      </c>
      <c r="P1557" t="s">
        <v>167</v>
      </c>
      <c r="R1557" t="s">
        <v>1795</v>
      </c>
      <c r="W1557" s="2">
        <v>43861.699451504632</v>
      </c>
    </row>
    <row r="1558" spans="1:23" x14ac:dyDescent="0.25">
      <c r="A1558" t="s">
        <v>165</v>
      </c>
      <c r="B1558" t="s">
        <v>166</v>
      </c>
      <c r="C1558" t="s">
        <v>4</v>
      </c>
      <c r="D1558">
        <v>2018</v>
      </c>
      <c r="E1558">
        <v>12</v>
      </c>
      <c r="F1558" t="s">
        <v>215</v>
      </c>
      <c r="G1558" t="s">
        <v>1554</v>
      </c>
      <c r="H1558" t="s">
        <v>1593</v>
      </c>
      <c r="I1558" t="s">
        <v>481</v>
      </c>
      <c r="L1558" t="s">
        <v>224</v>
      </c>
      <c r="O1558">
        <v>-25000</v>
      </c>
      <c r="P1558" t="s">
        <v>167</v>
      </c>
      <c r="R1558" t="s">
        <v>1795</v>
      </c>
      <c r="W1558" s="2">
        <v>43861.699451504632</v>
      </c>
    </row>
    <row r="1559" spans="1:23" x14ac:dyDescent="0.25">
      <c r="A1559" t="s">
        <v>165</v>
      </c>
      <c r="B1559" t="s">
        <v>166</v>
      </c>
      <c r="C1559" t="s">
        <v>4</v>
      </c>
      <c r="D1559">
        <v>2018</v>
      </c>
      <c r="E1559">
        <v>12</v>
      </c>
      <c r="F1559" t="s">
        <v>215</v>
      </c>
      <c r="G1559" t="s">
        <v>1480</v>
      </c>
      <c r="H1559" t="s">
        <v>1594</v>
      </c>
      <c r="I1559" t="s">
        <v>481</v>
      </c>
      <c r="L1559" t="s">
        <v>224</v>
      </c>
      <c r="O1559">
        <v>-549577.47</v>
      </c>
      <c r="P1559" t="s">
        <v>167</v>
      </c>
      <c r="R1559" t="s">
        <v>1795</v>
      </c>
      <c r="W1559" s="2">
        <v>43861.699451504632</v>
      </c>
    </row>
    <row r="1560" spans="1:23" x14ac:dyDescent="0.25">
      <c r="A1560" t="s">
        <v>209</v>
      </c>
      <c r="B1560" t="s">
        <v>210</v>
      </c>
      <c r="C1560" t="s">
        <v>4</v>
      </c>
      <c r="D1560">
        <v>2018</v>
      </c>
      <c r="E1560">
        <v>12</v>
      </c>
      <c r="F1560" t="s">
        <v>215</v>
      </c>
      <c r="G1560" t="s">
        <v>1047</v>
      </c>
      <c r="H1560" t="s">
        <v>1048</v>
      </c>
      <c r="I1560" t="s">
        <v>481</v>
      </c>
      <c r="J1560" t="s">
        <v>2067</v>
      </c>
      <c r="K1560" t="s">
        <v>2068</v>
      </c>
      <c r="L1560" t="s">
        <v>224</v>
      </c>
      <c r="O1560">
        <v>90370.48</v>
      </c>
      <c r="P1560" t="s">
        <v>157</v>
      </c>
      <c r="R1560" t="s">
        <v>1795</v>
      </c>
      <c r="W1560" s="2">
        <v>43861.699490162035</v>
      </c>
    </row>
    <row r="1561" spans="1:23" x14ac:dyDescent="0.25">
      <c r="A1561" t="s">
        <v>209</v>
      </c>
      <c r="B1561" t="s">
        <v>210</v>
      </c>
      <c r="C1561" t="s">
        <v>4</v>
      </c>
      <c r="D1561">
        <v>2018</v>
      </c>
      <c r="E1561">
        <v>12</v>
      </c>
      <c r="F1561" t="s">
        <v>215</v>
      </c>
      <c r="G1561" t="s">
        <v>694</v>
      </c>
      <c r="H1561" t="s">
        <v>480</v>
      </c>
      <c r="I1561" t="s">
        <v>481</v>
      </c>
      <c r="J1561" t="s">
        <v>2069</v>
      </c>
      <c r="K1561" t="s">
        <v>2070</v>
      </c>
      <c r="L1561" t="s">
        <v>224</v>
      </c>
      <c r="O1561">
        <v>2705524.41</v>
      </c>
      <c r="P1561" t="s">
        <v>157</v>
      </c>
      <c r="R1561" t="s">
        <v>1795</v>
      </c>
      <c r="W1561" s="2">
        <v>43861.699490162035</v>
      </c>
    </row>
    <row r="1562" spans="1:23" x14ac:dyDescent="0.25">
      <c r="A1562" t="s">
        <v>209</v>
      </c>
      <c r="B1562" t="s">
        <v>210</v>
      </c>
      <c r="C1562" t="s">
        <v>4</v>
      </c>
      <c r="D1562">
        <v>2018</v>
      </c>
      <c r="E1562">
        <v>12</v>
      </c>
      <c r="F1562" t="s">
        <v>215</v>
      </c>
      <c r="G1562" t="s">
        <v>704</v>
      </c>
      <c r="H1562" t="s">
        <v>654</v>
      </c>
      <c r="I1562" t="s">
        <v>481</v>
      </c>
      <c r="J1562" t="s">
        <v>2071</v>
      </c>
      <c r="K1562" t="s">
        <v>2072</v>
      </c>
      <c r="L1562" t="s">
        <v>224</v>
      </c>
      <c r="O1562">
        <v>-1889196.75</v>
      </c>
      <c r="P1562" t="s">
        <v>157</v>
      </c>
      <c r="R1562" t="s">
        <v>1795</v>
      </c>
      <c r="W1562" s="2">
        <v>43861.699490162035</v>
      </c>
    </row>
    <row r="1563" spans="1:23" x14ac:dyDescent="0.25">
      <c r="A1563" t="s">
        <v>209</v>
      </c>
      <c r="B1563" t="s">
        <v>210</v>
      </c>
      <c r="C1563" t="s">
        <v>4</v>
      </c>
      <c r="D1563">
        <v>2018</v>
      </c>
      <c r="E1563">
        <v>12</v>
      </c>
      <c r="F1563" t="s">
        <v>215</v>
      </c>
      <c r="G1563" t="s">
        <v>710</v>
      </c>
      <c r="H1563" t="s">
        <v>663</v>
      </c>
      <c r="I1563" t="s">
        <v>481</v>
      </c>
      <c r="J1563" t="s">
        <v>2073</v>
      </c>
      <c r="K1563" t="s">
        <v>2074</v>
      </c>
      <c r="L1563" t="s">
        <v>224</v>
      </c>
      <c r="O1563">
        <v>-301166.73</v>
      </c>
      <c r="P1563" t="s">
        <v>157</v>
      </c>
      <c r="R1563" t="s">
        <v>1795</v>
      </c>
      <c r="W1563" s="2">
        <v>43861.699490162035</v>
      </c>
    </row>
    <row r="1564" spans="1:23" x14ac:dyDescent="0.25">
      <c r="A1564" t="s">
        <v>209</v>
      </c>
      <c r="B1564" t="s">
        <v>210</v>
      </c>
      <c r="C1564" t="s">
        <v>4</v>
      </c>
      <c r="D1564">
        <v>2018</v>
      </c>
      <c r="E1564">
        <v>12</v>
      </c>
      <c r="F1564" t="s">
        <v>215</v>
      </c>
      <c r="G1564" t="s">
        <v>1324</v>
      </c>
      <c r="H1564" t="s">
        <v>1325</v>
      </c>
      <c r="I1564" t="s">
        <v>481</v>
      </c>
      <c r="J1564" t="s">
        <v>2075</v>
      </c>
      <c r="K1564" t="s">
        <v>2076</v>
      </c>
      <c r="L1564" t="s">
        <v>224</v>
      </c>
      <c r="O1564">
        <v>107955.92</v>
      </c>
      <c r="P1564" t="s">
        <v>157</v>
      </c>
      <c r="R1564" t="s">
        <v>1795</v>
      </c>
      <c r="W1564" s="2">
        <v>43861.699490162035</v>
      </c>
    </row>
    <row r="1565" spans="1:23" x14ac:dyDescent="0.25">
      <c r="A1565" t="s">
        <v>209</v>
      </c>
      <c r="B1565" t="s">
        <v>210</v>
      </c>
      <c r="C1565" t="s">
        <v>4</v>
      </c>
      <c r="D1565">
        <v>2018</v>
      </c>
      <c r="E1565">
        <v>12</v>
      </c>
      <c r="F1565" t="s">
        <v>215</v>
      </c>
      <c r="G1565" t="s">
        <v>1338</v>
      </c>
      <c r="H1565" t="s">
        <v>1339</v>
      </c>
      <c r="I1565" t="s">
        <v>481</v>
      </c>
      <c r="J1565" t="s">
        <v>2077</v>
      </c>
      <c r="K1565" t="s">
        <v>2078</v>
      </c>
      <c r="L1565" t="s">
        <v>224</v>
      </c>
      <c r="O1565">
        <v>579266.1</v>
      </c>
      <c r="P1565" t="s">
        <v>157</v>
      </c>
      <c r="R1565" t="s">
        <v>1795</v>
      </c>
      <c r="W1565" s="2">
        <v>43861.699490162035</v>
      </c>
    </row>
    <row r="1566" spans="1:23" x14ac:dyDescent="0.25">
      <c r="A1566" t="s">
        <v>209</v>
      </c>
      <c r="B1566" t="s">
        <v>210</v>
      </c>
      <c r="C1566" t="s">
        <v>4</v>
      </c>
      <c r="D1566">
        <v>2018</v>
      </c>
      <c r="E1566">
        <v>12</v>
      </c>
      <c r="F1566" t="s">
        <v>215</v>
      </c>
      <c r="G1566" t="s">
        <v>1331</v>
      </c>
      <c r="H1566" t="s">
        <v>1332</v>
      </c>
      <c r="I1566" t="s">
        <v>481</v>
      </c>
      <c r="J1566" t="s">
        <v>2079</v>
      </c>
      <c r="K1566" t="s">
        <v>2080</v>
      </c>
      <c r="L1566" t="s">
        <v>224</v>
      </c>
      <c r="O1566">
        <v>2462390.2000000002</v>
      </c>
      <c r="P1566" t="s">
        <v>157</v>
      </c>
      <c r="R1566" t="s">
        <v>1795</v>
      </c>
      <c r="W1566" s="2">
        <v>43861.699490162035</v>
      </c>
    </row>
    <row r="1567" spans="1:23" x14ac:dyDescent="0.25">
      <c r="A1567" t="s">
        <v>209</v>
      </c>
      <c r="B1567" t="s">
        <v>210</v>
      </c>
      <c r="C1567" t="s">
        <v>4</v>
      </c>
      <c r="D1567">
        <v>2018</v>
      </c>
      <c r="E1567">
        <v>12</v>
      </c>
      <c r="F1567" t="s">
        <v>215</v>
      </c>
      <c r="G1567" t="s">
        <v>1352</v>
      </c>
      <c r="H1567" t="s">
        <v>1353</v>
      </c>
      <c r="I1567" t="s">
        <v>481</v>
      </c>
      <c r="J1567" t="s">
        <v>2081</v>
      </c>
      <c r="K1567" t="s">
        <v>2082</v>
      </c>
      <c r="L1567" t="s">
        <v>224</v>
      </c>
      <c r="O1567">
        <v>12675328.960000001</v>
      </c>
      <c r="P1567" t="s">
        <v>157</v>
      </c>
      <c r="R1567" t="s">
        <v>1795</v>
      </c>
      <c r="W1567" s="2">
        <v>43861.699490162035</v>
      </c>
    </row>
    <row r="1568" spans="1:23" x14ac:dyDescent="0.25">
      <c r="A1568" t="s">
        <v>209</v>
      </c>
      <c r="B1568" t="s">
        <v>210</v>
      </c>
      <c r="C1568" t="s">
        <v>4</v>
      </c>
      <c r="D1568">
        <v>2018</v>
      </c>
      <c r="E1568">
        <v>12</v>
      </c>
      <c r="F1568" t="s">
        <v>215</v>
      </c>
      <c r="G1568" t="s">
        <v>1367</v>
      </c>
      <c r="H1568" t="s">
        <v>1368</v>
      </c>
      <c r="I1568" t="s">
        <v>481</v>
      </c>
      <c r="J1568" t="s">
        <v>2083</v>
      </c>
      <c r="K1568" t="s">
        <v>2084</v>
      </c>
      <c r="L1568" t="s">
        <v>224</v>
      </c>
      <c r="O1568">
        <v>-4000000</v>
      </c>
      <c r="P1568" t="s">
        <v>157</v>
      </c>
      <c r="R1568" t="s">
        <v>1795</v>
      </c>
      <c r="W1568" s="2">
        <v>43861.699490162035</v>
      </c>
    </row>
    <row r="1569" spans="1:23" x14ac:dyDescent="0.25">
      <c r="A1569" t="s">
        <v>209</v>
      </c>
      <c r="B1569" t="s">
        <v>210</v>
      </c>
      <c r="C1569" t="s">
        <v>4</v>
      </c>
      <c r="D1569">
        <v>2018</v>
      </c>
      <c r="E1569">
        <v>12</v>
      </c>
      <c r="F1569" t="s">
        <v>215</v>
      </c>
      <c r="G1569" t="s">
        <v>1443</v>
      </c>
      <c r="H1569" t="s">
        <v>1444</v>
      </c>
      <c r="I1569" t="s">
        <v>481</v>
      </c>
      <c r="J1569" t="s">
        <v>2085</v>
      </c>
      <c r="K1569" t="s">
        <v>2086</v>
      </c>
      <c r="L1569" t="s">
        <v>224</v>
      </c>
      <c r="O1569">
        <v>2289354.63</v>
      </c>
      <c r="P1569" t="s">
        <v>157</v>
      </c>
      <c r="R1569" t="s">
        <v>1795</v>
      </c>
      <c r="W1569" s="2">
        <v>43861.699490162035</v>
      </c>
    </row>
    <row r="1570" spans="1:23" x14ac:dyDescent="0.25">
      <c r="A1570" t="s">
        <v>209</v>
      </c>
      <c r="B1570" t="s">
        <v>210</v>
      </c>
      <c r="C1570" t="s">
        <v>4</v>
      </c>
      <c r="D1570">
        <v>2018</v>
      </c>
      <c r="E1570">
        <v>12</v>
      </c>
      <c r="F1570" t="s">
        <v>215</v>
      </c>
      <c r="G1570" t="s">
        <v>1534</v>
      </c>
      <c r="H1570" t="s">
        <v>1535</v>
      </c>
      <c r="I1570" t="s">
        <v>481</v>
      </c>
      <c r="J1570" t="s">
        <v>2087</v>
      </c>
      <c r="K1570" t="s">
        <v>1861</v>
      </c>
      <c r="L1570" t="s">
        <v>224</v>
      </c>
      <c r="O1570">
        <v>202580.7</v>
      </c>
      <c r="P1570" t="s">
        <v>157</v>
      </c>
      <c r="R1570" t="s">
        <v>1795</v>
      </c>
      <c r="W1570" s="2">
        <v>43861.699490162035</v>
      </c>
    </row>
    <row r="1571" spans="1:23" x14ac:dyDescent="0.25">
      <c r="A1571" t="s">
        <v>209</v>
      </c>
      <c r="B1571" t="s">
        <v>210</v>
      </c>
      <c r="C1571" t="s">
        <v>4</v>
      </c>
      <c r="D1571">
        <v>2018</v>
      </c>
      <c r="E1571">
        <v>12</v>
      </c>
      <c r="F1571" t="s">
        <v>215</v>
      </c>
      <c r="G1571" t="s">
        <v>1570</v>
      </c>
      <c r="H1571" t="s">
        <v>1571</v>
      </c>
      <c r="I1571" t="s">
        <v>481</v>
      </c>
      <c r="J1571" t="s">
        <v>1771</v>
      </c>
      <c r="K1571" t="s">
        <v>2088</v>
      </c>
      <c r="L1571" t="s">
        <v>224</v>
      </c>
      <c r="O1571">
        <v>-18032511.02</v>
      </c>
      <c r="P1571" t="s">
        <v>157</v>
      </c>
      <c r="R1571" t="s">
        <v>1795</v>
      </c>
      <c r="W1571" s="2">
        <v>43861.699490162035</v>
      </c>
    </row>
    <row r="1572" spans="1:23" x14ac:dyDescent="0.25">
      <c r="A1572" t="s">
        <v>209</v>
      </c>
      <c r="B1572" t="s">
        <v>210</v>
      </c>
      <c r="C1572" t="s">
        <v>4</v>
      </c>
      <c r="D1572">
        <v>2018</v>
      </c>
      <c r="E1572">
        <v>12</v>
      </c>
      <c r="F1572" t="s">
        <v>215</v>
      </c>
      <c r="G1572" t="s">
        <v>1581</v>
      </c>
      <c r="H1572" t="s">
        <v>1582</v>
      </c>
      <c r="I1572" t="s">
        <v>481</v>
      </c>
      <c r="J1572" t="s">
        <v>2089</v>
      </c>
      <c r="K1572" t="s">
        <v>1869</v>
      </c>
      <c r="L1572" t="s">
        <v>224</v>
      </c>
      <c r="O1572">
        <v>-213934.55</v>
      </c>
      <c r="P1572" t="s">
        <v>157</v>
      </c>
      <c r="R1572" t="s">
        <v>1795</v>
      </c>
      <c r="W1572" s="2">
        <v>43861.699490162035</v>
      </c>
    </row>
    <row r="1573" spans="1:23" x14ac:dyDescent="0.25">
      <c r="A1573" t="s">
        <v>209</v>
      </c>
      <c r="B1573" t="s">
        <v>210</v>
      </c>
      <c r="C1573" t="s">
        <v>4</v>
      </c>
      <c r="D1573">
        <v>2018</v>
      </c>
      <c r="E1573">
        <v>12</v>
      </c>
      <c r="F1573" t="s">
        <v>215</v>
      </c>
      <c r="G1573" t="s">
        <v>1581</v>
      </c>
      <c r="H1573" t="s">
        <v>1582</v>
      </c>
      <c r="I1573" t="s">
        <v>481</v>
      </c>
      <c r="J1573" t="s">
        <v>2090</v>
      </c>
      <c r="K1573" t="s">
        <v>2091</v>
      </c>
      <c r="L1573" t="s">
        <v>224</v>
      </c>
      <c r="O1573">
        <v>-49455</v>
      </c>
      <c r="P1573" t="s">
        <v>157</v>
      </c>
      <c r="R1573" t="s">
        <v>1795</v>
      </c>
      <c r="W1573" s="2">
        <v>43861.699490162035</v>
      </c>
    </row>
    <row r="1574" spans="1:23" x14ac:dyDescent="0.25">
      <c r="A1574" t="s">
        <v>209</v>
      </c>
      <c r="B1574" t="s">
        <v>210</v>
      </c>
      <c r="C1574" t="s">
        <v>4</v>
      </c>
      <c r="D1574">
        <v>2018</v>
      </c>
      <c r="E1574">
        <v>12</v>
      </c>
      <c r="F1574" t="s">
        <v>215</v>
      </c>
      <c r="G1574" t="s">
        <v>1581</v>
      </c>
      <c r="H1574" t="s">
        <v>1582</v>
      </c>
      <c r="I1574" t="s">
        <v>481</v>
      </c>
      <c r="J1574" t="s">
        <v>2092</v>
      </c>
      <c r="K1574" t="s">
        <v>2093</v>
      </c>
      <c r="L1574" t="s">
        <v>224</v>
      </c>
      <c r="O1574">
        <v>-424230.09</v>
      </c>
      <c r="P1574" t="s">
        <v>157</v>
      </c>
      <c r="R1574" t="s">
        <v>1795</v>
      </c>
      <c r="W1574" s="2">
        <v>43861.699490162035</v>
      </c>
    </row>
    <row r="1575" spans="1:23" x14ac:dyDescent="0.25">
      <c r="A1575" t="s">
        <v>209</v>
      </c>
      <c r="B1575" t="s">
        <v>210</v>
      </c>
      <c r="C1575" t="s">
        <v>4</v>
      </c>
      <c r="D1575">
        <v>2018</v>
      </c>
      <c r="E1575">
        <v>12</v>
      </c>
      <c r="F1575" t="s">
        <v>215</v>
      </c>
      <c r="G1575" t="s">
        <v>1581</v>
      </c>
      <c r="H1575" t="s">
        <v>1582</v>
      </c>
      <c r="I1575" t="s">
        <v>481</v>
      </c>
      <c r="J1575" t="s">
        <v>2094</v>
      </c>
      <c r="K1575" t="s">
        <v>2095</v>
      </c>
      <c r="L1575" t="s">
        <v>224</v>
      </c>
      <c r="O1575">
        <v>-40797.980000000003</v>
      </c>
      <c r="P1575" t="s">
        <v>157</v>
      </c>
      <c r="R1575" t="s">
        <v>1795</v>
      </c>
      <c r="W1575" s="2">
        <v>43861.699490162035</v>
      </c>
    </row>
    <row r="1576" spans="1:23" x14ac:dyDescent="0.25">
      <c r="A1576" t="s">
        <v>209</v>
      </c>
      <c r="B1576" t="s">
        <v>210</v>
      </c>
      <c r="C1576" t="s">
        <v>4</v>
      </c>
      <c r="D1576">
        <v>2018</v>
      </c>
      <c r="E1576">
        <v>12</v>
      </c>
      <c r="F1576" t="s">
        <v>215</v>
      </c>
      <c r="G1576" t="s">
        <v>1581</v>
      </c>
      <c r="H1576" t="s">
        <v>1582</v>
      </c>
      <c r="I1576" t="s">
        <v>481</v>
      </c>
      <c r="J1576" t="s">
        <v>2096</v>
      </c>
      <c r="K1576" t="s">
        <v>2097</v>
      </c>
      <c r="L1576" t="s">
        <v>224</v>
      </c>
      <c r="O1576">
        <v>-5067.68</v>
      </c>
      <c r="P1576" t="s">
        <v>157</v>
      </c>
      <c r="R1576" t="s">
        <v>1795</v>
      </c>
      <c r="W1576" s="2">
        <v>43861.699490162035</v>
      </c>
    </row>
    <row r="1577" spans="1:23" x14ac:dyDescent="0.25">
      <c r="A1577" t="s">
        <v>209</v>
      </c>
      <c r="B1577" t="s">
        <v>210</v>
      </c>
      <c r="C1577" t="s">
        <v>4</v>
      </c>
      <c r="D1577">
        <v>2018</v>
      </c>
      <c r="E1577">
        <v>12</v>
      </c>
      <c r="F1577" t="s">
        <v>215</v>
      </c>
      <c r="G1577" t="s">
        <v>1581</v>
      </c>
      <c r="H1577" t="s">
        <v>1582</v>
      </c>
      <c r="I1577" t="s">
        <v>481</v>
      </c>
      <c r="J1577" t="s">
        <v>2098</v>
      </c>
      <c r="K1577" t="s">
        <v>2099</v>
      </c>
      <c r="L1577" t="s">
        <v>224</v>
      </c>
      <c r="O1577">
        <v>-153304.04999999999</v>
      </c>
      <c r="P1577" t="s">
        <v>157</v>
      </c>
      <c r="R1577" t="s">
        <v>1795</v>
      </c>
      <c r="W1577" s="2">
        <v>43861.699490162035</v>
      </c>
    </row>
    <row r="1578" spans="1:23" x14ac:dyDescent="0.25">
      <c r="A1578" t="s">
        <v>209</v>
      </c>
      <c r="B1578" t="s">
        <v>210</v>
      </c>
      <c r="C1578" t="s">
        <v>4</v>
      </c>
      <c r="D1578">
        <v>2018</v>
      </c>
      <c r="E1578">
        <v>12</v>
      </c>
      <c r="F1578" t="s">
        <v>215</v>
      </c>
      <c r="G1578" t="s">
        <v>1581</v>
      </c>
      <c r="H1578" t="s">
        <v>1582</v>
      </c>
      <c r="I1578" t="s">
        <v>481</v>
      </c>
      <c r="J1578" t="s">
        <v>2100</v>
      </c>
      <c r="K1578" t="s">
        <v>2101</v>
      </c>
      <c r="L1578" t="s">
        <v>224</v>
      </c>
      <c r="O1578">
        <v>-17635.740000000002</v>
      </c>
      <c r="P1578" t="s">
        <v>157</v>
      </c>
      <c r="R1578" t="s">
        <v>1795</v>
      </c>
      <c r="W1578" s="2">
        <v>43861.699490162035</v>
      </c>
    </row>
    <row r="1579" spans="1:23" x14ac:dyDescent="0.25">
      <c r="A1579" t="s">
        <v>209</v>
      </c>
      <c r="B1579" t="s">
        <v>210</v>
      </c>
      <c r="C1579" t="s">
        <v>4</v>
      </c>
      <c r="D1579">
        <v>2018</v>
      </c>
      <c r="E1579">
        <v>12</v>
      </c>
      <c r="F1579" t="s">
        <v>215</v>
      </c>
      <c r="G1579" t="s">
        <v>1581</v>
      </c>
      <c r="H1579" t="s">
        <v>1582</v>
      </c>
      <c r="I1579" t="s">
        <v>481</v>
      </c>
      <c r="J1579" t="s">
        <v>2102</v>
      </c>
      <c r="K1579" t="s">
        <v>2103</v>
      </c>
      <c r="L1579" t="s">
        <v>224</v>
      </c>
      <c r="O1579">
        <v>-258890.6</v>
      </c>
      <c r="P1579" t="s">
        <v>157</v>
      </c>
      <c r="R1579" t="s">
        <v>1795</v>
      </c>
      <c r="W1579" s="2">
        <v>43861.699490162035</v>
      </c>
    </row>
    <row r="1580" spans="1:23" x14ac:dyDescent="0.25">
      <c r="A1580" t="s">
        <v>209</v>
      </c>
      <c r="B1580" t="s">
        <v>210</v>
      </c>
      <c r="C1580" t="s">
        <v>4</v>
      </c>
      <c r="D1580">
        <v>2018</v>
      </c>
      <c r="E1580">
        <v>12</v>
      </c>
      <c r="F1580" t="s">
        <v>215</v>
      </c>
      <c r="G1580" t="s">
        <v>1581</v>
      </c>
      <c r="H1580" t="s">
        <v>1582</v>
      </c>
      <c r="I1580" t="s">
        <v>481</v>
      </c>
      <c r="J1580" t="s">
        <v>2104</v>
      </c>
      <c r="K1580" t="s">
        <v>2105</v>
      </c>
      <c r="L1580" t="s">
        <v>224</v>
      </c>
      <c r="O1580">
        <v>-34017.269999999997</v>
      </c>
      <c r="P1580" t="s">
        <v>157</v>
      </c>
      <c r="R1580" t="s">
        <v>1795</v>
      </c>
      <c r="W1580" s="2">
        <v>43861.699490162035</v>
      </c>
    </row>
    <row r="1581" spans="1:23" x14ac:dyDescent="0.25">
      <c r="A1581" t="s">
        <v>209</v>
      </c>
      <c r="B1581" t="s">
        <v>210</v>
      </c>
      <c r="C1581" t="s">
        <v>4</v>
      </c>
      <c r="D1581">
        <v>2018</v>
      </c>
      <c r="E1581">
        <v>12</v>
      </c>
      <c r="F1581" t="s">
        <v>215</v>
      </c>
      <c r="G1581" t="s">
        <v>1581</v>
      </c>
      <c r="H1581" t="s">
        <v>1582</v>
      </c>
      <c r="I1581" t="s">
        <v>481</v>
      </c>
      <c r="J1581" t="s">
        <v>2106</v>
      </c>
      <c r="K1581" t="s">
        <v>2107</v>
      </c>
      <c r="L1581" t="s">
        <v>224</v>
      </c>
      <c r="O1581">
        <v>-132441.70000000001</v>
      </c>
      <c r="P1581" t="s">
        <v>157</v>
      </c>
      <c r="R1581" t="s">
        <v>1795</v>
      </c>
      <c r="W1581" s="2">
        <v>43861.699490162035</v>
      </c>
    </row>
    <row r="1582" spans="1:23" x14ac:dyDescent="0.25">
      <c r="A1582" t="s">
        <v>209</v>
      </c>
      <c r="B1582" t="s">
        <v>210</v>
      </c>
      <c r="C1582" t="s">
        <v>4</v>
      </c>
      <c r="D1582">
        <v>2018</v>
      </c>
      <c r="E1582">
        <v>12</v>
      </c>
      <c r="F1582" t="s">
        <v>215</v>
      </c>
      <c r="G1582" t="s">
        <v>1581</v>
      </c>
      <c r="H1582" t="s">
        <v>1582</v>
      </c>
      <c r="I1582" t="s">
        <v>481</v>
      </c>
      <c r="J1582" t="s">
        <v>2108</v>
      </c>
      <c r="K1582" t="s">
        <v>2109</v>
      </c>
      <c r="L1582" t="s">
        <v>224</v>
      </c>
      <c r="O1582">
        <v>-6982.93</v>
      </c>
      <c r="P1582" t="s">
        <v>157</v>
      </c>
      <c r="R1582" t="s">
        <v>1795</v>
      </c>
      <c r="W1582" s="2">
        <v>43861.699490162035</v>
      </c>
    </row>
    <row r="1583" spans="1:23" x14ac:dyDescent="0.25">
      <c r="A1583" t="s">
        <v>209</v>
      </c>
      <c r="B1583" t="s">
        <v>210</v>
      </c>
      <c r="C1583" t="s">
        <v>4</v>
      </c>
      <c r="D1583">
        <v>2018</v>
      </c>
      <c r="E1583">
        <v>12</v>
      </c>
      <c r="F1583" t="s">
        <v>215</v>
      </c>
      <c r="G1583" t="s">
        <v>1581</v>
      </c>
      <c r="H1583" t="s">
        <v>1582</v>
      </c>
      <c r="I1583" t="s">
        <v>481</v>
      </c>
      <c r="J1583" t="s">
        <v>2110</v>
      </c>
      <c r="K1583" t="s">
        <v>2111</v>
      </c>
      <c r="L1583" t="s">
        <v>224</v>
      </c>
      <c r="O1583">
        <v>-47263.23</v>
      </c>
      <c r="P1583" t="s">
        <v>157</v>
      </c>
      <c r="R1583" t="s">
        <v>1795</v>
      </c>
      <c r="W1583" s="2">
        <v>43861.699490162035</v>
      </c>
    </row>
    <row r="1584" spans="1:23" x14ac:dyDescent="0.25">
      <c r="A1584" t="s">
        <v>209</v>
      </c>
      <c r="B1584" t="s">
        <v>210</v>
      </c>
      <c r="C1584" t="s">
        <v>4</v>
      </c>
      <c r="D1584">
        <v>2018</v>
      </c>
      <c r="E1584">
        <v>12</v>
      </c>
      <c r="F1584" t="s">
        <v>215</v>
      </c>
      <c r="G1584" t="s">
        <v>1343</v>
      </c>
      <c r="H1584" t="s">
        <v>1344</v>
      </c>
      <c r="I1584" t="s">
        <v>481</v>
      </c>
      <c r="J1584" t="s">
        <v>2335</v>
      </c>
      <c r="K1584" t="s">
        <v>2336</v>
      </c>
      <c r="L1584" t="s">
        <v>224</v>
      </c>
      <c r="O1584">
        <v>157500</v>
      </c>
      <c r="P1584" t="s">
        <v>157</v>
      </c>
      <c r="R1584" t="s">
        <v>1795</v>
      </c>
      <c r="W1584" s="2">
        <v>43861.699490162035</v>
      </c>
    </row>
    <row r="1585" spans="1:23" x14ac:dyDescent="0.25">
      <c r="A1585" t="s">
        <v>209</v>
      </c>
      <c r="B1585" t="s">
        <v>210</v>
      </c>
      <c r="C1585" t="s">
        <v>4</v>
      </c>
      <c r="D1585">
        <v>2018</v>
      </c>
      <c r="E1585">
        <v>12</v>
      </c>
      <c r="F1585" t="s">
        <v>215</v>
      </c>
      <c r="G1585" t="s">
        <v>1581</v>
      </c>
      <c r="H1585" t="s">
        <v>1582</v>
      </c>
      <c r="I1585" t="s">
        <v>481</v>
      </c>
      <c r="J1585" t="s">
        <v>2112</v>
      </c>
      <c r="K1585" t="s">
        <v>2113</v>
      </c>
      <c r="L1585" t="s">
        <v>224</v>
      </c>
      <c r="O1585">
        <v>-1127930.6100000001</v>
      </c>
      <c r="P1585" t="s">
        <v>157</v>
      </c>
      <c r="R1585" t="s">
        <v>1795</v>
      </c>
      <c r="W1585" s="2">
        <v>43861.699490162035</v>
      </c>
    </row>
    <row r="1586" spans="1:23" x14ac:dyDescent="0.25">
      <c r="A1586" t="s">
        <v>209</v>
      </c>
      <c r="B1586" t="s">
        <v>210</v>
      </c>
      <c r="C1586" t="s">
        <v>4</v>
      </c>
      <c r="D1586">
        <v>2018</v>
      </c>
      <c r="E1586">
        <v>12</v>
      </c>
      <c r="F1586" t="s">
        <v>215</v>
      </c>
      <c r="G1586" t="s">
        <v>1581</v>
      </c>
      <c r="H1586" t="s">
        <v>1582</v>
      </c>
      <c r="I1586" t="s">
        <v>481</v>
      </c>
      <c r="J1586" t="s">
        <v>2114</v>
      </c>
      <c r="K1586" t="s">
        <v>2115</v>
      </c>
      <c r="L1586" t="s">
        <v>224</v>
      </c>
      <c r="O1586">
        <v>647328.32999999996</v>
      </c>
      <c r="P1586" t="s">
        <v>157</v>
      </c>
      <c r="R1586" t="s">
        <v>1795</v>
      </c>
      <c r="W1586" s="2">
        <v>43861.699490162035</v>
      </c>
    </row>
    <row r="1587" spans="1:23" x14ac:dyDescent="0.25">
      <c r="A1587" t="s">
        <v>209</v>
      </c>
      <c r="B1587" t="s">
        <v>210</v>
      </c>
      <c r="C1587" t="s">
        <v>4</v>
      </c>
      <c r="D1587">
        <v>2018</v>
      </c>
      <c r="E1587">
        <v>12</v>
      </c>
      <c r="F1587" t="s">
        <v>215</v>
      </c>
      <c r="G1587" t="s">
        <v>1581</v>
      </c>
      <c r="H1587" t="s">
        <v>1582</v>
      </c>
      <c r="I1587" t="s">
        <v>481</v>
      </c>
      <c r="J1587" t="s">
        <v>2116</v>
      </c>
      <c r="K1587" t="s">
        <v>2117</v>
      </c>
      <c r="L1587" t="s">
        <v>224</v>
      </c>
      <c r="O1587">
        <v>-8822.7099999999991</v>
      </c>
      <c r="P1587" t="s">
        <v>157</v>
      </c>
      <c r="R1587" t="s">
        <v>1795</v>
      </c>
      <c r="W1587" s="2">
        <v>43861.699490162035</v>
      </c>
    </row>
    <row r="1588" spans="1:23" x14ac:dyDescent="0.25">
      <c r="A1588" t="s">
        <v>209</v>
      </c>
      <c r="B1588" t="s">
        <v>210</v>
      </c>
      <c r="C1588" t="s">
        <v>4</v>
      </c>
      <c r="D1588">
        <v>2018</v>
      </c>
      <c r="E1588">
        <v>12</v>
      </c>
      <c r="F1588" t="s">
        <v>215</v>
      </c>
      <c r="G1588" t="s">
        <v>1581</v>
      </c>
      <c r="H1588" t="s">
        <v>1582</v>
      </c>
      <c r="I1588" t="s">
        <v>481</v>
      </c>
      <c r="J1588" t="s">
        <v>2118</v>
      </c>
      <c r="K1588" t="s">
        <v>2119</v>
      </c>
      <c r="L1588" t="s">
        <v>224</v>
      </c>
      <c r="O1588">
        <v>8910.3799999999992</v>
      </c>
      <c r="P1588" t="s">
        <v>157</v>
      </c>
      <c r="R1588" t="s">
        <v>1795</v>
      </c>
      <c r="W1588" s="2">
        <v>43861.699490162035</v>
      </c>
    </row>
    <row r="1589" spans="1:23" x14ac:dyDescent="0.25">
      <c r="A1589" t="s">
        <v>209</v>
      </c>
      <c r="B1589" t="s">
        <v>210</v>
      </c>
      <c r="C1589" t="s">
        <v>4</v>
      </c>
      <c r="D1589">
        <v>2018</v>
      </c>
      <c r="E1589">
        <v>12</v>
      </c>
      <c r="F1589" t="s">
        <v>215</v>
      </c>
      <c r="G1589" t="s">
        <v>1581</v>
      </c>
      <c r="H1589" t="s">
        <v>1582</v>
      </c>
      <c r="I1589" t="s">
        <v>481</v>
      </c>
      <c r="J1589" t="s">
        <v>2120</v>
      </c>
      <c r="K1589" t="s">
        <v>2121</v>
      </c>
      <c r="L1589" t="s">
        <v>224</v>
      </c>
      <c r="O1589">
        <v>6679404.96</v>
      </c>
      <c r="P1589" t="s">
        <v>157</v>
      </c>
      <c r="R1589" t="s">
        <v>1795</v>
      </c>
      <c r="W1589" s="2">
        <v>43861.699490162035</v>
      </c>
    </row>
    <row r="1590" spans="1:23" x14ac:dyDescent="0.25">
      <c r="A1590" t="s">
        <v>209</v>
      </c>
      <c r="B1590" t="s">
        <v>210</v>
      </c>
      <c r="C1590" t="s">
        <v>4</v>
      </c>
      <c r="D1590">
        <v>2018</v>
      </c>
      <c r="E1590">
        <v>12</v>
      </c>
      <c r="F1590" t="s">
        <v>215</v>
      </c>
      <c r="G1590" t="s">
        <v>240</v>
      </c>
      <c r="H1590" t="s">
        <v>241</v>
      </c>
      <c r="I1590" t="s">
        <v>222</v>
      </c>
      <c r="J1590" t="s">
        <v>2122</v>
      </c>
      <c r="K1590" t="s">
        <v>2123</v>
      </c>
      <c r="L1590" t="s">
        <v>224</v>
      </c>
      <c r="O1590">
        <v>7.0000000000000007E-2</v>
      </c>
      <c r="P1590" t="s">
        <v>157</v>
      </c>
      <c r="R1590" t="s">
        <v>1795</v>
      </c>
      <c r="W1590" s="2">
        <v>43861.699490162035</v>
      </c>
    </row>
    <row r="1591" spans="1:23" x14ac:dyDescent="0.25">
      <c r="A1591" t="s">
        <v>209</v>
      </c>
      <c r="B1591" t="s">
        <v>210</v>
      </c>
      <c r="C1591" t="s">
        <v>4</v>
      </c>
      <c r="D1591">
        <v>2018</v>
      </c>
      <c r="E1591">
        <v>12</v>
      </c>
      <c r="F1591" t="s">
        <v>215</v>
      </c>
      <c r="G1591" t="s">
        <v>1570</v>
      </c>
      <c r="H1591" t="s">
        <v>1571</v>
      </c>
      <c r="I1591" t="s">
        <v>481</v>
      </c>
      <c r="J1591" t="s">
        <v>1771</v>
      </c>
      <c r="K1591" t="s">
        <v>2088</v>
      </c>
      <c r="L1591" t="s">
        <v>224</v>
      </c>
      <c r="O1591">
        <v>18023000</v>
      </c>
      <c r="P1591" t="s">
        <v>157</v>
      </c>
      <c r="R1591" t="s">
        <v>1795</v>
      </c>
      <c r="W1591" s="2">
        <v>43861.699490162035</v>
      </c>
    </row>
    <row r="1592" spans="1:23" x14ac:dyDescent="0.25">
      <c r="A1592" t="s">
        <v>209</v>
      </c>
      <c r="B1592" t="s">
        <v>210</v>
      </c>
      <c r="C1592" t="s">
        <v>4</v>
      </c>
      <c r="D1592">
        <v>2018</v>
      </c>
      <c r="E1592">
        <v>12</v>
      </c>
      <c r="F1592" t="s">
        <v>215</v>
      </c>
      <c r="G1592" t="s">
        <v>1581</v>
      </c>
      <c r="H1592" t="s">
        <v>1582</v>
      </c>
      <c r="I1592" t="s">
        <v>481</v>
      </c>
      <c r="J1592" t="s">
        <v>2089</v>
      </c>
      <c r="K1592" t="s">
        <v>1869</v>
      </c>
      <c r="L1592" t="s">
        <v>224</v>
      </c>
      <c r="O1592">
        <v>-18023000</v>
      </c>
      <c r="P1592" t="s">
        <v>157</v>
      </c>
      <c r="R1592" t="s">
        <v>1795</v>
      </c>
      <c r="W1592" s="2">
        <v>43861.699490162035</v>
      </c>
    </row>
    <row r="1593" spans="1:23" x14ac:dyDescent="0.25">
      <c r="A1593" t="s">
        <v>209</v>
      </c>
      <c r="B1593" t="s">
        <v>210</v>
      </c>
      <c r="C1593" t="s">
        <v>4</v>
      </c>
      <c r="D1593">
        <v>2018</v>
      </c>
      <c r="E1593">
        <v>12</v>
      </c>
      <c r="F1593" t="s">
        <v>215</v>
      </c>
      <c r="G1593" t="s">
        <v>1324</v>
      </c>
      <c r="H1593" t="s">
        <v>1325</v>
      </c>
      <c r="I1593" t="s">
        <v>481</v>
      </c>
      <c r="J1593" t="s">
        <v>2075</v>
      </c>
      <c r="K1593" t="s">
        <v>2076</v>
      </c>
      <c r="L1593" t="s">
        <v>224</v>
      </c>
      <c r="O1593">
        <v>-96500</v>
      </c>
      <c r="P1593" t="s">
        <v>157</v>
      </c>
      <c r="R1593" t="s">
        <v>1795</v>
      </c>
      <c r="W1593" s="2">
        <v>43861.699490162035</v>
      </c>
    </row>
    <row r="1594" spans="1:23" x14ac:dyDescent="0.25">
      <c r="A1594" t="s">
        <v>209</v>
      </c>
      <c r="B1594" t="s">
        <v>210</v>
      </c>
      <c r="C1594" t="s">
        <v>4</v>
      </c>
      <c r="D1594">
        <v>2018</v>
      </c>
      <c r="E1594">
        <v>12</v>
      </c>
      <c r="F1594" t="s">
        <v>215</v>
      </c>
      <c r="G1594" t="s">
        <v>1352</v>
      </c>
      <c r="H1594" t="s">
        <v>1353</v>
      </c>
      <c r="I1594" t="s">
        <v>481</v>
      </c>
      <c r="J1594" t="s">
        <v>2081</v>
      </c>
      <c r="K1594" t="s">
        <v>2082</v>
      </c>
      <c r="L1594" t="s">
        <v>224</v>
      </c>
      <c r="O1594">
        <v>96500</v>
      </c>
      <c r="P1594" t="s">
        <v>157</v>
      </c>
      <c r="R1594" t="s">
        <v>1795</v>
      </c>
      <c r="W1594" s="2">
        <v>43861.699490162035</v>
      </c>
    </row>
    <row r="1595" spans="1:23" x14ac:dyDescent="0.25">
      <c r="A1595" t="s">
        <v>209</v>
      </c>
      <c r="B1595" t="s">
        <v>210</v>
      </c>
      <c r="C1595" t="s">
        <v>4</v>
      </c>
      <c r="D1595">
        <v>2018</v>
      </c>
      <c r="E1595">
        <v>12</v>
      </c>
      <c r="F1595" t="s">
        <v>215</v>
      </c>
      <c r="G1595" t="s">
        <v>223</v>
      </c>
      <c r="H1595" t="s">
        <v>248</v>
      </c>
      <c r="I1595" t="s">
        <v>222</v>
      </c>
      <c r="L1595" t="s">
        <v>224</v>
      </c>
      <c r="O1595">
        <v>7.0000000000000007E-2</v>
      </c>
      <c r="P1595" t="s">
        <v>157</v>
      </c>
      <c r="R1595" t="s">
        <v>1795</v>
      </c>
      <c r="W1595" s="2">
        <v>43861.699490162035</v>
      </c>
    </row>
    <row r="1596" spans="1:23" x14ac:dyDescent="0.25">
      <c r="A1596" t="s">
        <v>209</v>
      </c>
      <c r="B1596" t="s">
        <v>210</v>
      </c>
      <c r="C1596" t="s">
        <v>4</v>
      </c>
      <c r="D1596">
        <v>2018</v>
      </c>
      <c r="E1596">
        <v>12</v>
      </c>
      <c r="F1596" t="s">
        <v>215</v>
      </c>
      <c r="G1596" t="s">
        <v>249</v>
      </c>
      <c r="H1596" t="s">
        <v>260</v>
      </c>
      <c r="I1596" t="s">
        <v>222</v>
      </c>
      <c r="L1596" t="s">
        <v>224</v>
      </c>
      <c r="O1596">
        <v>7.0000000000000007E-2</v>
      </c>
      <c r="P1596" t="s">
        <v>157</v>
      </c>
      <c r="R1596" t="s">
        <v>1795</v>
      </c>
      <c r="W1596" s="2">
        <v>43861.699490162035</v>
      </c>
    </row>
    <row r="1597" spans="1:23" x14ac:dyDescent="0.25">
      <c r="A1597" t="s">
        <v>209</v>
      </c>
      <c r="B1597" t="s">
        <v>210</v>
      </c>
      <c r="C1597" t="s">
        <v>4</v>
      </c>
      <c r="D1597">
        <v>2018</v>
      </c>
      <c r="E1597">
        <v>12</v>
      </c>
      <c r="F1597" t="s">
        <v>215</v>
      </c>
      <c r="G1597" t="s">
        <v>261</v>
      </c>
      <c r="H1597" t="s">
        <v>266</v>
      </c>
      <c r="I1597" t="s">
        <v>222</v>
      </c>
      <c r="L1597" t="s">
        <v>224</v>
      </c>
      <c r="O1597">
        <v>7.0000000000000007E-2</v>
      </c>
      <c r="P1597" t="s">
        <v>157</v>
      </c>
      <c r="R1597" t="s">
        <v>1795</v>
      </c>
      <c r="W1597" s="2">
        <v>43861.699490162035</v>
      </c>
    </row>
    <row r="1598" spans="1:23" x14ac:dyDescent="0.25">
      <c r="A1598" t="s">
        <v>209</v>
      </c>
      <c r="B1598" t="s">
        <v>210</v>
      </c>
      <c r="C1598" t="s">
        <v>4</v>
      </c>
      <c r="D1598">
        <v>2018</v>
      </c>
      <c r="E1598">
        <v>12</v>
      </c>
      <c r="F1598" t="s">
        <v>215</v>
      </c>
      <c r="G1598" t="s">
        <v>267</v>
      </c>
      <c r="H1598" t="s">
        <v>312</v>
      </c>
      <c r="I1598" t="s">
        <v>222</v>
      </c>
      <c r="L1598" t="s">
        <v>224</v>
      </c>
      <c r="O1598">
        <v>7.0000000000000007E-2</v>
      </c>
      <c r="P1598" t="s">
        <v>157</v>
      </c>
      <c r="R1598" t="s">
        <v>1795</v>
      </c>
      <c r="W1598" s="2">
        <v>43861.699490162035</v>
      </c>
    </row>
    <row r="1599" spans="1:23" x14ac:dyDescent="0.25">
      <c r="A1599" t="s">
        <v>209</v>
      </c>
      <c r="B1599" t="s">
        <v>210</v>
      </c>
      <c r="C1599" t="s">
        <v>4</v>
      </c>
      <c r="D1599">
        <v>2018</v>
      </c>
      <c r="E1599">
        <v>12</v>
      </c>
      <c r="F1599" t="s">
        <v>215</v>
      </c>
      <c r="G1599" t="s">
        <v>313</v>
      </c>
      <c r="H1599" t="s">
        <v>348</v>
      </c>
      <c r="I1599" t="s">
        <v>222</v>
      </c>
      <c r="L1599" t="s">
        <v>224</v>
      </c>
      <c r="O1599">
        <v>7.0000000000000007E-2</v>
      </c>
      <c r="P1599" t="s">
        <v>157</v>
      </c>
      <c r="R1599" t="s">
        <v>1795</v>
      </c>
      <c r="W1599" s="2">
        <v>43861.699490162035</v>
      </c>
    </row>
    <row r="1600" spans="1:23" x14ac:dyDescent="0.25">
      <c r="A1600" t="s">
        <v>209</v>
      </c>
      <c r="B1600" t="s">
        <v>210</v>
      </c>
      <c r="C1600" t="s">
        <v>4</v>
      </c>
      <c r="D1600">
        <v>2018</v>
      </c>
      <c r="E1600">
        <v>12</v>
      </c>
      <c r="F1600" t="s">
        <v>215</v>
      </c>
      <c r="G1600" t="s">
        <v>349</v>
      </c>
      <c r="H1600" t="s">
        <v>356</v>
      </c>
      <c r="I1600" t="s">
        <v>222</v>
      </c>
      <c r="L1600" t="s">
        <v>224</v>
      </c>
      <c r="O1600">
        <v>7.0000000000000007E-2</v>
      </c>
      <c r="P1600" t="s">
        <v>157</v>
      </c>
      <c r="R1600" t="s">
        <v>1795</v>
      </c>
      <c r="W1600" s="2">
        <v>43861.699490162035</v>
      </c>
    </row>
    <row r="1601" spans="1:23" x14ac:dyDescent="0.25">
      <c r="A1601" t="s">
        <v>209</v>
      </c>
      <c r="B1601" t="s">
        <v>210</v>
      </c>
      <c r="C1601" t="s">
        <v>4</v>
      </c>
      <c r="D1601">
        <v>2018</v>
      </c>
      <c r="E1601">
        <v>12</v>
      </c>
      <c r="F1601" t="s">
        <v>215</v>
      </c>
      <c r="G1601" t="s">
        <v>357</v>
      </c>
      <c r="H1601" t="s">
        <v>409</v>
      </c>
      <c r="I1601" t="s">
        <v>222</v>
      </c>
      <c r="L1601" t="s">
        <v>224</v>
      </c>
      <c r="O1601">
        <v>7.0000000000000007E-2</v>
      </c>
      <c r="P1601" t="s">
        <v>157</v>
      </c>
      <c r="R1601" t="s">
        <v>1795</v>
      </c>
      <c r="W1601" s="2">
        <v>43861.699490162035</v>
      </c>
    </row>
    <row r="1602" spans="1:23" x14ac:dyDescent="0.25">
      <c r="A1602" t="s">
        <v>209</v>
      </c>
      <c r="B1602" t="s">
        <v>210</v>
      </c>
      <c r="C1602" t="s">
        <v>4</v>
      </c>
      <c r="D1602">
        <v>2018</v>
      </c>
      <c r="E1602">
        <v>12</v>
      </c>
      <c r="F1602" t="s">
        <v>215</v>
      </c>
      <c r="G1602" t="s">
        <v>410</v>
      </c>
      <c r="H1602" t="s">
        <v>427</v>
      </c>
      <c r="I1602" t="s">
        <v>222</v>
      </c>
      <c r="L1602" t="s">
        <v>224</v>
      </c>
      <c r="O1602">
        <v>7.0000000000000007E-2</v>
      </c>
      <c r="P1602" t="s">
        <v>157</v>
      </c>
      <c r="R1602" t="s">
        <v>1795</v>
      </c>
      <c r="W1602" s="2">
        <v>43861.699490162035</v>
      </c>
    </row>
    <row r="1603" spans="1:23" x14ac:dyDescent="0.25">
      <c r="A1603" t="s">
        <v>209</v>
      </c>
      <c r="B1603" t="s">
        <v>210</v>
      </c>
      <c r="C1603" t="s">
        <v>4</v>
      </c>
      <c r="D1603">
        <v>2018</v>
      </c>
      <c r="E1603">
        <v>12</v>
      </c>
      <c r="F1603" t="s">
        <v>215</v>
      </c>
      <c r="G1603" t="s">
        <v>428</v>
      </c>
      <c r="H1603" t="s">
        <v>437</v>
      </c>
      <c r="I1603" t="s">
        <v>222</v>
      </c>
      <c r="L1603" t="s">
        <v>224</v>
      </c>
      <c r="O1603">
        <v>7.0000000000000007E-2</v>
      </c>
      <c r="P1603" t="s">
        <v>157</v>
      </c>
      <c r="R1603" t="s">
        <v>1795</v>
      </c>
      <c r="W1603" s="2">
        <v>43861.699490162035</v>
      </c>
    </row>
    <row r="1604" spans="1:23" x14ac:dyDescent="0.25">
      <c r="A1604" t="s">
        <v>209</v>
      </c>
      <c r="B1604" t="s">
        <v>210</v>
      </c>
      <c r="C1604" t="s">
        <v>4</v>
      </c>
      <c r="D1604">
        <v>2018</v>
      </c>
      <c r="E1604">
        <v>12</v>
      </c>
      <c r="F1604" t="s">
        <v>215</v>
      </c>
      <c r="G1604" t="s">
        <v>438</v>
      </c>
      <c r="H1604" t="s">
        <v>463</v>
      </c>
      <c r="I1604" t="s">
        <v>222</v>
      </c>
      <c r="L1604" t="s">
        <v>224</v>
      </c>
      <c r="O1604">
        <v>7.0000000000000007E-2</v>
      </c>
      <c r="P1604" t="s">
        <v>157</v>
      </c>
      <c r="R1604" t="s">
        <v>1795</v>
      </c>
      <c r="W1604" s="2">
        <v>43861.699490162035</v>
      </c>
    </row>
    <row r="1605" spans="1:23" x14ac:dyDescent="0.25">
      <c r="A1605" t="s">
        <v>209</v>
      </c>
      <c r="B1605" t="s">
        <v>210</v>
      </c>
      <c r="C1605" t="s">
        <v>4</v>
      </c>
      <c r="D1605">
        <v>2018</v>
      </c>
      <c r="E1605">
        <v>12</v>
      </c>
      <c r="F1605" t="s">
        <v>215</v>
      </c>
      <c r="G1605" t="s">
        <v>695</v>
      </c>
      <c r="H1605" t="s">
        <v>702</v>
      </c>
      <c r="I1605" t="s">
        <v>481</v>
      </c>
      <c r="L1605" t="s">
        <v>224</v>
      </c>
      <c r="O1605">
        <v>2705524.41</v>
      </c>
      <c r="P1605" t="s">
        <v>157</v>
      </c>
      <c r="R1605" t="s">
        <v>1795</v>
      </c>
      <c r="W1605" s="2">
        <v>43861.699490162035</v>
      </c>
    </row>
    <row r="1606" spans="1:23" x14ac:dyDescent="0.25">
      <c r="A1606" t="s">
        <v>209</v>
      </c>
      <c r="B1606" t="s">
        <v>210</v>
      </c>
      <c r="C1606" t="s">
        <v>4</v>
      </c>
      <c r="D1606">
        <v>2018</v>
      </c>
      <c r="E1606">
        <v>12</v>
      </c>
      <c r="F1606" t="s">
        <v>215</v>
      </c>
      <c r="G1606" t="s">
        <v>705</v>
      </c>
      <c r="H1606" t="s">
        <v>711</v>
      </c>
      <c r="I1606" t="s">
        <v>481</v>
      </c>
      <c r="L1606" t="s">
        <v>224</v>
      </c>
      <c r="O1606">
        <v>-2190363.48</v>
      </c>
      <c r="P1606" t="s">
        <v>157</v>
      </c>
      <c r="R1606" t="s">
        <v>1795</v>
      </c>
      <c r="W1606" s="2">
        <v>43861.699490162035</v>
      </c>
    </row>
    <row r="1607" spans="1:23" x14ac:dyDescent="0.25">
      <c r="A1607" t="s">
        <v>209</v>
      </c>
      <c r="B1607" t="s">
        <v>210</v>
      </c>
      <c r="C1607" t="s">
        <v>4</v>
      </c>
      <c r="D1607">
        <v>2018</v>
      </c>
      <c r="E1607">
        <v>12</v>
      </c>
      <c r="F1607" t="s">
        <v>215</v>
      </c>
      <c r="G1607" t="s">
        <v>703</v>
      </c>
      <c r="H1607" t="s">
        <v>712</v>
      </c>
      <c r="I1607" t="s">
        <v>481</v>
      </c>
      <c r="L1607" t="s">
        <v>224</v>
      </c>
      <c r="O1607">
        <v>515160.93</v>
      </c>
      <c r="P1607" t="s">
        <v>157</v>
      </c>
      <c r="R1607" t="s">
        <v>1795</v>
      </c>
      <c r="W1607" s="2">
        <v>43861.699490162035</v>
      </c>
    </row>
    <row r="1608" spans="1:23" x14ac:dyDescent="0.25">
      <c r="A1608" t="s">
        <v>209</v>
      </c>
      <c r="B1608" t="s">
        <v>210</v>
      </c>
      <c r="C1608" t="s">
        <v>4</v>
      </c>
      <c r="D1608">
        <v>2018</v>
      </c>
      <c r="E1608">
        <v>12</v>
      </c>
      <c r="F1608" t="s">
        <v>215</v>
      </c>
      <c r="G1608" t="s">
        <v>675</v>
      </c>
      <c r="H1608" t="s">
        <v>809</v>
      </c>
      <c r="I1608" t="s">
        <v>481</v>
      </c>
      <c r="L1608" t="s">
        <v>224</v>
      </c>
      <c r="O1608">
        <v>515160.93</v>
      </c>
      <c r="P1608" t="s">
        <v>157</v>
      </c>
      <c r="R1608" t="s">
        <v>1795</v>
      </c>
      <c r="W1608" s="2">
        <v>43861.699490162035</v>
      </c>
    </row>
    <row r="1609" spans="1:23" x14ac:dyDescent="0.25">
      <c r="A1609" t="s">
        <v>209</v>
      </c>
      <c r="B1609" t="s">
        <v>210</v>
      </c>
      <c r="C1609" t="s">
        <v>4</v>
      </c>
      <c r="D1609">
        <v>2018</v>
      </c>
      <c r="E1609">
        <v>12</v>
      </c>
      <c r="F1609" t="s">
        <v>215</v>
      </c>
      <c r="G1609" t="s">
        <v>1019</v>
      </c>
      <c r="H1609" t="s">
        <v>1049</v>
      </c>
      <c r="I1609" t="s">
        <v>481</v>
      </c>
      <c r="L1609" t="s">
        <v>224</v>
      </c>
      <c r="O1609">
        <v>90370.48</v>
      </c>
      <c r="P1609" t="s">
        <v>157</v>
      </c>
      <c r="R1609" t="s">
        <v>1795</v>
      </c>
      <c r="W1609" s="2">
        <v>43861.699490162035</v>
      </c>
    </row>
    <row r="1610" spans="1:23" x14ac:dyDescent="0.25">
      <c r="A1610" t="s">
        <v>209</v>
      </c>
      <c r="B1610" t="s">
        <v>210</v>
      </c>
      <c r="C1610" t="s">
        <v>4</v>
      </c>
      <c r="D1610">
        <v>2018</v>
      </c>
      <c r="E1610">
        <v>12</v>
      </c>
      <c r="F1610" t="s">
        <v>215</v>
      </c>
      <c r="G1610" t="s">
        <v>642</v>
      </c>
      <c r="H1610" t="s">
        <v>1317</v>
      </c>
      <c r="I1610" t="s">
        <v>481</v>
      </c>
      <c r="L1610" t="s">
        <v>224</v>
      </c>
      <c r="O1610">
        <v>605531.41</v>
      </c>
      <c r="P1610" t="s">
        <v>157</v>
      </c>
      <c r="R1610" t="s">
        <v>1795</v>
      </c>
      <c r="W1610" s="2">
        <v>43861.699490162035</v>
      </c>
    </row>
    <row r="1611" spans="1:23" x14ac:dyDescent="0.25">
      <c r="A1611" t="s">
        <v>209</v>
      </c>
      <c r="B1611" t="s">
        <v>210</v>
      </c>
      <c r="C1611" t="s">
        <v>4</v>
      </c>
      <c r="D1611">
        <v>2018</v>
      </c>
      <c r="E1611">
        <v>12</v>
      </c>
      <c r="F1611" t="s">
        <v>215</v>
      </c>
      <c r="G1611" t="s">
        <v>1321</v>
      </c>
      <c r="H1611" t="s">
        <v>1328</v>
      </c>
      <c r="I1611" t="s">
        <v>481</v>
      </c>
      <c r="L1611" t="s">
        <v>224</v>
      </c>
      <c r="O1611">
        <v>11455.92</v>
      </c>
      <c r="P1611" t="s">
        <v>157</v>
      </c>
      <c r="R1611" t="s">
        <v>1795</v>
      </c>
      <c r="W1611" s="2">
        <v>43861.699490162035</v>
      </c>
    </row>
    <row r="1612" spans="1:23" x14ac:dyDescent="0.25">
      <c r="A1612" t="s">
        <v>209</v>
      </c>
      <c r="B1612" t="s">
        <v>210</v>
      </c>
      <c r="C1612" t="s">
        <v>4</v>
      </c>
      <c r="D1612">
        <v>2018</v>
      </c>
      <c r="E1612">
        <v>12</v>
      </c>
      <c r="F1612" t="s">
        <v>215</v>
      </c>
      <c r="G1612" t="s">
        <v>1333</v>
      </c>
      <c r="H1612" t="s">
        <v>1336</v>
      </c>
      <c r="I1612" t="s">
        <v>481</v>
      </c>
      <c r="L1612" t="s">
        <v>224</v>
      </c>
      <c r="O1612">
        <v>2462390.2000000002</v>
      </c>
      <c r="P1612" t="s">
        <v>157</v>
      </c>
      <c r="R1612" t="s">
        <v>1795</v>
      </c>
      <c r="W1612" s="2">
        <v>43861.699490162035</v>
      </c>
    </row>
    <row r="1613" spans="1:23" x14ac:dyDescent="0.25">
      <c r="A1613" t="s">
        <v>209</v>
      </c>
      <c r="B1613" t="s">
        <v>210</v>
      </c>
      <c r="C1613" t="s">
        <v>4</v>
      </c>
      <c r="D1613">
        <v>2018</v>
      </c>
      <c r="E1613">
        <v>12</v>
      </c>
      <c r="F1613" t="s">
        <v>215</v>
      </c>
      <c r="G1613" t="s">
        <v>1337</v>
      </c>
      <c r="H1613" t="s">
        <v>1348</v>
      </c>
      <c r="I1613" t="s">
        <v>481</v>
      </c>
      <c r="L1613" t="s">
        <v>224</v>
      </c>
      <c r="O1613">
        <v>3199156.3</v>
      </c>
      <c r="P1613" t="s">
        <v>157</v>
      </c>
      <c r="R1613" t="s">
        <v>1795</v>
      </c>
      <c r="W1613" s="2">
        <v>43861.699490162035</v>
      </c>
    </row>
    <row r="1614" spans="1:23" x14ac:dyDescent="0.25">
      <c r="A1614" t="s">
        <v>209</v>
      </c>
      <c r="B1614" t="s">
        <v>210</v>
      </c>
      <c r="C1614" t="s">
        <v>4</v>
      </c>
      <c r="D1614">
        <v>2018</v>
      </c>
      <c r="E1614">
        <v>12</v>
      </c>
      <c r="F1614" t="s">
        <v>215</v>
      </c>
      <c r="G1614" t="s">
        <v>1354</v>
      </c>
      <c r="H1614" t="s">
        <v>1357</v>
      </c>
      <c r="I1614" t="s">
        <v>481</v>
      </c>
      <c r="L1614" t="s">
        <v>224</v>
      </c>
      <c r="O1614">
        <v>12771828.960000001</v>
      </c>
      <c r="P1614" t="s">
        <v>157</v>
      </c>
      <c r="R1614" t="s">
        <v>1795</v>
      </c>
      <c r="W1614" s="2">
        <v>43861.699490162035</v>
      </c>
    </row>
    <row r="1615" spans="1:23" x14ac:dyDescent="0.25">
      <c r="A1615" t="s">
        <v>209</v>
      </c>
      <c r="B1615" t="s">
        <v>210</v>
      </c>
      <c r="C1615" t="s">
        <v>4</v>
      </c>
      <c r="D1615">
        <v>2018</v>
      </c>
      <c r="E1615">
        <v>12</v>
      </c>
      <c r="F1615" t="s">
        <v>215</v>
      </c>
      <c r="G1615" t="s">
        <v>1329</v>
      </c>
      <c r="H1615" t="s">
        <v>1364</v>
      </c>
      <c r="I1615" t="s">
        <v>481</v>
      </c>
      <c r="L1615" t="s">
        <v>224</v>
      </c>
      <c r="O1615">
        <v>15982441.18</v>
      </c>
      <c r="P1615" t="s">
        <v>157</v>
      </c>
      <c r="R1615" t="s">
        <v>1795</v>
      </c>
      <c r="W1615" s="2">
        <v>43861.699490162035</v>
      </c>
    </row>
    <row r="1616" spans="1:23" x14ac:dyDescent="0.25">
      <c r="A1616" t="s">
        <v>209</v>
      </c>
      <c r="B1616" t="s">
        <v>210</v>
      </c>
      <c r="C1616" t="s">
        <v>4</v>
      </c>
      <c r="D1616">
        <v>2018</v>
      </c>
      <c r="E1616">
        <v>12</v>
      </c>
      <c r="F1616" t="s">
        <v>215</v>
      </c>
      <c r="G1616" t="s">
        <v>1318</v>
      </c>
      <c r="H1616" t="s">
        <v>1365</v>
      </c>
      <c r="I1616" t="s">
        <v>481</v>
      </c>
      <c r="L1616" t="s">
        <v>224</v>
      </c>
      <c r="O1616">
        <v>16587972.59</v>
      </c>
      <c r="P1616" t="s">
        <v>157</v>
      </c>
      <c r="R1616" t="s">
        <v>1795</v>
      </c>
      <c r="W1616" s="2">
        <v>43861.699490162035</v>
      </c>
    </row>
    <row r="1617" spans="1:23" x14ac:dyDescent="0.25">
      <c r="A1617" t="s">
        <v>209</v>
      </c>
      <c r="B1617" t="s">
        <v>210</v>
      </c>
      <c r="C1617" t="s">
        <v>4</v>
      </c>
      <c r="D1617">
        <v>2018</v>
      </c>
      <c r="E1617">
        <v>12</v>
      </c>
      <c r="F1617" t="s">
        <v>215</v>
      </c>
      <c r="G1617" t="s">
        <v>1369</v>
      </c>
      <c r="H1617" t="s">
        <v>1375</v>
      </c>
      <c r="I1617" t="s">
        <v>481</v>
      </c>
      <c r="L1617" t="s">
        <v>224</v>
      </c>
      <c r="O1617">
        <v>-4000000</v>
      </c>
      <c r="P1617" t="s">
        <v>157</v>
      </c>
      <c r="R1617" t="s">
        <v>1795</v>
      </c>
      <c r="W1617" s="2">
        <v>43861.699490162035</v>
      </c>
    </row>
    <row r="1618" spans="1:23" x14ac:dyDescent="0.25">
      <c r="A1618" t="s">
        <v>209</v>
      </c>
      <c r="B1618" t="s">
        <v>210</v>
      </c>
      <c r="C1618" t="s">
        <v>4</v>
      </c>
      <c r="D1618">
        <v>2018</v>
      </c>
      <c r="E1618">
        <v>12</v>
      </c>
      <c r="F1618" t="s">
        <v>215</v>
      </c>
      <c r="G1618" t="s">
        <v>1445</v>
      </c>
      <c r="H1618" t="s">
        <v>466</v>
      </c>
      <c r="I1618" t="s">
        <v>481</v>
      </c>
      <c r="L1618" t="s">
        <v>224</v>
      </c>
      <c r="O1618">
        <v>2289354.63</v>
      </c>
      <c r="P1618" t="s">
        <v>157</v>
      </c>
      <c r="R1618" t="s">
        <v>1795</v>
      </c>
      <c r="W1618" s="2">
        <v>43861.699490162035</v>
      </c>
    </row>
    <row r="1619" spans="1:23" x14ac:dyDescent="0.25">
      <c r="A1619" t="s">
        <v>209</v>
      </c>
      <c r="B1619" t="s">
        <v>210</v>
      </c>
      <c r="C1619" t="s">
        <v>4</v>
      </c>
      <c r="D1619">
        <v>2018</v>
      </c>
      <c r="E1619">
        <v>12</v>
      </c>
      <c r="F1619" t="s">
        <v>215</v>
      </c>
      <c r="G1619" t="s">
        <v>1376</v>
      </c>
      <c r="H1619" t="s">
        <v>1457</v>
      </c>
      <c r="I1619" t="s">
        <v>481</v>
      </c>
      <c r="L1619" t="s">
        <v>224</v>
      </c>
      <c r="O1619">
        <v>-1710645.37</v>
      </c>
      <c r="P1619" t="s">
        <v>157</v>
      </c>
      <c r="R1619" t="s">
        <v>1795</v>
      </c>
      <c r="W1619" s="2">
        <v>43861.699490162035</v>
      </c>
    </row>
    <row r="1620" spans="1:23" x14ac:dyDescent="0.25">
      <c r="A1620" t="s">
        <v>209</v>
      </c>
      <c r="B1620" t="s">
        <v>210</v>
      </c>
      <c r="C1620" t="s">
        <v>4</v>
      </c>
      <c r="D1620">
        <v>2018</v>
      </c>
      <c r="E1620">
        <v>12</v>
      </c>
      <c r="F1620" t="s">
        <v>215</v>
      </c>
      <c r="G1620" t="s">
        <v>1458</v>
      </c>
      <c r="H1620" t="s">
        <v>1479</v>
      </c>
      <c r="I1620" t="s">
        <v>481</v>
      </c>
      <c r="L1620" t="s">
        <v>224</v>
      </c>
      <c r="O1620">
        <v>-1710645.37</v>
      </c>
      <c r="P1620" t="s">
        <v>157</v>
      </c>
      <c r="R1620" t="s">
        <v>1795</v>
      </c>
      <c r="W1620" s="2">
        <v>43861.699490162035</v>
      </c>
    </row>
    <row r="1621" spans="1:23" x14ac:dyDescent="0.25">
      <c r="A1621" t="s">
        <v>209</v>
      </c>
      <c r="B1621" t="s">
        <v>210</v>
      </c>
      <c r="C1621" t="s">
        <v>4</v>
      </c>
      <c r="D1621">
        <v>2018</v>
      </c>
      <c r="E1621">
        <v>12</v>
      </c>
      <c r="F1621" t="s">
        <v>215</v>
      </c>
      <c r="G1621" t="s">
        <v>1536</v>
      </c>
      <c r="H1621" t="s">
        <v>1544</v>
      </c>
      <c r="I1621" t="s">
        <v>481</v>
      </c>
      <c r="L1621" t="s">
        <v>224</v>
      </c>
      <c r="O1621">
        <v>202580.7</v>
      </c>
      <c r="P1621" t="s">
        <v>157</v>
      </c>
      <c r="R1621" t="s">
        <v>1795</v>
      </c>
      <c r="W1621" s="2">
        <v>43861.699490162035</v>
      </c>
    </row>
    <row r="1622" spans="1:23" x14ac:dyDescent="0.25">
      <c r="A1622" t="s">
        <v>209</v>
      </c>
      <c r="B1622" t="s">
        <v>210</v>
      </c>
      <c r="C1622" t="s">
        <v>4</v>
      </c>
      <c r="D1622">
        <v>2018</v>
      </c>
      <c r="E1622">
        <v>12</v>
      </c>
      <c r="F1622" t="s">
        <v>215</v>
      </c>
      <c r="G1622" t="s">
        <v>1545</v>
      </c>
      <c r="H1622" t="s">
        <v>1552</v>
      </c>
      <c r="I1622" t="s">
        <v>481</v>
      </c>
      <c r="L1622" t="s">
        <v>224</v>
      </c>
      <c r="O1622">
        <v>202580.7</v>
      </c>
      <c r="P1622" t="s">
        <v>157</v>
      </c>
      <c r="R1622" t="s">
        <v>1795</v>
      </c>
      <c r="W1622" s="2">
        <v>43861.699490162035</v>
      </c>
    </row>
    <row r="1623" spans="1:23" x14ac:dyDescent="0.25">
      <c r="A1623" t="s">
        <v>209</v>
      </c>
      <c r="B1623" t="s">
        <v>210</v>
      </c>
      <c r="C1623" t="s">
        <v>4</v>
      </c>
      <c r="D1623">
        <v>2018</v>
      </c>
      <c r="E1623">
        <v>12</v>
      </c>
      <c r="F1623" t="s">
        <v>215</v>
      </c>
      <c r="G1623" t="s">
        <v>1523</v>
      </c>
      <c r="H1623" t="s">
        <v>1553</v>
      </c>
      <c r="I1623" t="s">
        <v>481</v>
      </c>
      <c r="L1623" t="s">
        <v>224</v>
      </c>
      <c r="O1623">
        <v>202580.7</v>
      </c>
      <c r="P1623" t="s">
        <v>157</v>
      </c>
      <c r="R1623" t="s">
        <v>1795</v>
      </c>
      <c r="W1623" s="2">
        <v>43861.699490162035</v>
      </c>
    </row>
    <row r="1624" spans="1:23" x14ac:dyDescent="0.25">
      <c r="A1624" t="s">
        <v>209</v>
      </c>
      <c r="B1624" t="s">
        <v>210</v>
      </c>
      <c r="C1624" t="s">
        <v>4</v>
      </c>
      <c r="D1624">
        <v>2018</v>
      </c>
      <c r="E1624">
        <v>12</v>
      </c>
      <c r="F1624" t="s">
        <v>215</v>
      </c>
      <c r="G1624" t="s">
        <v>1578</v>
      </c>
      <c r="H1624" t="s">
        <v>1583</v>
      </c>
      <c r="I1624" t="s">
        <v>481</v>
      </c>
      <c r="L1624" t="s">
        <v>224</v>
      </c>
      <c r="O1624">
        <v>-13208130.470000001</v>
      </c>
      <c r="P1624" t="s">
        <v>157</v>
      </c>
      <c r="R1624" t="s">
        <v>1795</v>
      </c>
      <c r="W1624" s="2">
        <v>43861.699490162035</v>
      </c>
    </row>
    <row r="1625" spans="1:23" x14ac:dyDescent="0.25">
      <c r="A1625" t="s">
        <v>209</v>
      </c>
      <c r="B1625" t="s">
        <v>210</v>
      </c>
      <c r="C1625" t="s">
        <v>4</v>
      </c>
      <c r="D1625">
        <v>2018</v>
      </c>
      <c r="E1625">
        <v>12</v>
      </c>
      <c r="F1625" t="s">
        <v>215</v>
      </c>
      <c r="G1625" t="s">
        <v>1559</v>
      </c>
      <c r="H1625" t="s">
        <v>1592</v>
      </c>
      <c r="I1625" t="s">
        <v>481</v>
      </c>
      <c r="L1625" t="s">
        <v>224</v>
      </c>
      <c r="O1625">
        <v>-13217641.49</v>
      </c>
      <c r="P1625" t="s">
        <v>157</v>
      </c>
      <c r="R1625" t="s">
        <v>1795</v>
      </c>
      <c r="W1625" s="2">
        <v>43861.699490162035</v>
      </c>
    </row>
    <row r="1626" spans="1:23" x14ac:dyDescent="0.25">
      <c r="A1626" t="s">
        <v>209</v>
      </c>
      <c r="B1626" t="s">
        <v>210</v>
      </c>
      <c r="C1626" t="s">
        <v>4</v>
      </c>
      <c r="D1626">
        <v>2018</v>
      </c>
      <c r="E1626">
        <v>12</v>
      </c>
      <c r="F1626" t="s">
        <v>215</v>
      </c>
      <c r="G1626" t="s">
        <v>1554</v>
      </c>
      <c r="H1626" t="s">
        <v>1593</v>
      </c>
      <c r="I1626" t="s">
        <v>481</v>
      </c>
      <c r="L1626" t="s">
        <v>224</v>
      </c>
      <c r="O1626">
        <v>-13015060.789999999</v>
      </c>
      <c r="P1626" t="s">
        <v>157</v>
      </c>
      <c r="R1626" t="s">
        <v>1795</v>
      </c>
      <c r="W1626" s="2">
        <v>43861.699490162035</v>
      </c>
    </row>
    <row r="1627" spans="1:23" x14ac:dyDescent="0.25">
      <c r="A1627" t="s">
        <v>209</v>
      </c>
      <c r="B1627" t="s">
        <v>210</v>
      </c>
      <c r="C1627" t="s">
        <v>4</v>
      </c>
      <c r="D1627">
        <v>2018</v>
      </c>
      <c r="E1627">
        <v>12</v>
      </c>
      <c r="F1627" t="s">
        <v>215</v>
      </c>
      <c r="G1627" t="s">
        <v>1480</v>
      </c>
      <c r="H1627" t="s">
        <v>1594</v>
      </c>
      <c r="I1627" t="s">
        <v>481</v>
      </c>
      <c r="L1627" t="s">
        <v>224</v>
      </c>
      <c r="O1627">
        <v>-14725706.16</v>
      </c>
      <c r="P1627" t="s">
        <v>157</v>
      </c>
      <c r="R1627" t="s">
        <v>1795</v>
      </c>
      <c r="W1627" s="2">
        <v>43861.699490162035</v>
      </c>
    </row>
    <row r="1628" spans="1:23" x14ac:dyDescent="0.25">
      <c r="A1628" t="s">
        <v>159</v>
      </c>
      <c r="B1628" t="s">
        <v>160</v>
      </c>
      <c r="C1628" t="s">
        <v>4</v>
      </c>
      <c r="D1628">
        <v>2018</v>
      </c>
      <c r="E1628">
        <v>12</v>
      </c>
      <c r="F1628" t="s">
        <v>215</v>
      </c>
      <c r="G1628" t="s">
        <v>244</v>
      </c>
      <c r="H1628" t="s">
        <v>245</v>
      </c>
      <c r="I1628" t="s">
        <v>222</v>
      </c>
      <c r="J1628" t="s">
        <v>1598</v>
      </c>
      <c r="K1628" t="s">
        <v>1823</v>
      </c>
      <c r="L1628" t="s">
        <v>2321</v>
      </c>
      <c r="M1628" t="s">
        <v>2322</v>
      </c>
      <c r="O1628">
        <v>-526892.28</v>
      </c>
      <c r="P1628" t="s">
        <v>157</v>
      </c>
      <c r="R1628" t="s">
        <v>1795</v>
      </c>
      <c r="W1628" s="2">
        <v>43861.69947230324</v>
      </c>
    </row>
    <row r="1629" spans="1:23" x14ac:dyDescent="0.25">
      <c r="A1629" t="s">
        <v>159</v>
      </c>
      <c r="B1629" t="s">
        <v>160</v>
      </c>
      <c r="C1629" t="s">
        <v>4</v>
      </c>
      <c r="D1629">
        <v>2018</v>
      </c>
      <c r="E1629">
        <v>12</v>
      </c>
      <c r="F1629" t="s">
        <v>215</v>
      </c>
      <c r="G1629" t="s">
        <v>255</v>
      </c>
      <c r="H1629" t="s">
        <v>256</v>
      </c>
      <c r="I1629" t="s">
        <v>222</v>
      </c>
      <c r="J1629" t="s">
        <v>2310</v>
      </c>
      <c r="K1629" t="s">
        <v>1831</v>
      </c>
      <c r="L1629" t="s">
        <v>2321</v>
      </c>
      <c r="M1629" t="s">
        <v>2322</v>
      </c>
      <c r="O1629">
        <v>44533.67</v>
      </c>
      <c r="P1629" t="s">
        <v>157</v>
      </c>
      <c r="R1629" t="s">
        <v>1795</v>
      </c>
      <c r="W1629" s="2">
        <v>43861.69947230324</v>
      </c>
    </row>
    <row r="1630" spans="1:23" x14ac:dyDescent="0.25">
      <c r="A1630" t="s">
        <v>159</v>
      </c>
      <c r="B1630" t="s">
        <v>160</v>
      </c>
      <c r="C1630" t="s">
        <v>4</v>
      </c>
      <c r="D1630">
        <v>2018</v>
      </c>
      <c r="E1630">
        <v>12</v>
      </c>
      <c r="F1630" t="s">
        <v>215</v>
      </c>
      <c r="G1630" t="s">
        <v>255</v>
      </c>
      <c r="H1630" t="s">
        <v>256</v>
      </c>
      <c r="I1630" t="s">
        <v>222</v>
      </c>
      <c r="J1630" t="s">
        <v>2311</v>
      </c>
      <c r="K1630" t="s">
        <v>1827</v>
      </c>
      <c r="L1630" t="s">
        <v>2321</v>
      </c>
      <c r="M1630" t="s">
        <v>2322</v>
      </c>
      <c r="O1630">
        <v>18374.560000000001</v>
      </c>
      <c r="P1630" t="s">
        <v>157</v>
      </c>
      <c r="R1630" t="s">
        <v>1795</v>
      </c>
      <c r="W1630" s="2">
        <v>43861.69947230324</v>
      </c>
    </row>
    <row r="1631" spans="1:23" x14ac:dyDescent="0.25">
      <c r="A1631" t="s">
        <v>159</v>
      </c>
      <c r="B1631" t="s">
        <v>160</v>
      </c>
      <c r="C1631" t="s">
        <v>4</v>
      </c>
      <c r="D1631">
        <v>2018</v>
      </c>
      <c r="E1631">
        <v>12</v>
      </c>
      <c r="F1631" t="s">
        <v>215</v>
      </c>
      <c r="G1631" t="s">
        <v>255</v>
      </c>
      <c r="H1631" t="s">
        <v>256</v>
      </c>
      <c r="I1631" t="s">
        <v>222</v>
      </c>
      <c r="J1631" t="s">
        <v>2312</v>
      </c>
      <c r="K1631" t="s">
        <v>2313</v>
      </c>
      <c r="L1631" t="s">
        <v>2321</v>
      </c>
      <c r="M1631" t="s">
        <v>2322</v>
      </c>
      <c r="O1631">
        <v>676.59</v>
      </c>
      <c r="P1631" t="s">
        <v>157</v>
      </c>
      <c r="R1631" t="s">
        <v>1795</v>
      </c>
      <c r="W1631" s="2">
        <v>43861.69947230324</v>
      </c>
    </row>
    <row r="1632" spans="1:23" x14ac:dyDescent="0.25">
      <c r="A1632" t="s">
        <v>159</v>
      </c>
      <c r="B1632" t="s">
        <v>160</v>
      </c>
      <c r="C1632" t="s">
        <v>4</v>
      </c>
      <c r="D1632">
        <v>2018</v>
      </c>
      <c r="E1632">
        <v>12</v>
      </c>
      <c r="F1632" t="s">
        <v>215</v>
      </c>
      <c r="G1632" t="s">
        <v>255</v>
      </c>
      <c r="H1632" t="s">
        <v>256</v>
      </c>
      <c r="I1632" t="s">
        <v>222</v>
      </c>
      <c r="J1632" t="s">
        <v>2314</v>
      </c>
      <c r="K1632" t="s">
        <v>2315</v>
      </c>
      <c r="L1632" t="s">
        <v>2321</v>
      </c>
      <c r="M1632" t="s">
        <v>2322</v>
      </c>
      <c r="O1632">
        <v>6994.07</v>
      </c>
      <c r="P1632" t="s">
        <v>157</v>
      </c>
      <c r="R1632" t="s">
        <v>1795</v>
      </c>
      <c r="W1632" s="2">
        <v>43861.69947230324</v>
      </c>
    </row>
    <row r="1633" spans="1:23" x14ac:dyDescent="0.25">
      <c r="A1633" t="s">
        <v>159</v>
      </c>
      <c r="B1633" t="s">
        <v>160</v>
      </c>
      <c r="C1633" t="s">
        <v>4</v>
      </c>
      <c r="D1633">
        <v>2018</v>
      </c>
      <c r="E1633">
        <v>12</v>
      </c>
      <c r="F1633" t="s">
        <v>215</v>
      </c>
      <c r="G1633" t="s">
        <v>255</v>
      </c>
      <c r="H1633" t="s">
        <v>256</v>
      </c>
      <c r="I1633" t="s">
        <v>222</v>
      </c>
      <c r="J1633" t="s">
        <v>1901</v>
      </c>
      <c r="K1633" t="s">
        <v>2316</v>
      </c>
      <c r="L1633" t="s">
        <v>2321</v>
      </c>
      <c r="M1633" t="s">
        <v>2322</v>
      </c>
      <c r="O1633">
        <v>9572.34</v>
      </c>
      <c r="P1633" t="s">
        <v>157</v>
      </c>
      <c r="R1633" t="s">
        <v>1795</v>
      </c>
      <c r="W1633" s="2">
        <v>43861.69947230324</v>
      </c>
    </row>
    <row r="1634" spans="1:23" x14ac:dyDescent="0.25">
      <c r="A1634" t="s">
        <v>159</v>
      </c>
      <c r="B1634" t="s">
        <v>160</v>
      </c>
      <c r="C1634" t="s">
        <v>4</v>
      </c>
      <c r="D1634">
        <v>2018</v>
      </c>
      <c r="E1634">
        <v>12</v>
      </c>
      <c r="F1634" t="s">
        <v>215</v>
      </c>
      <c r="G1634" t="s">
        <v>275</v>
      </c>
      <c r="H1634" t="s">
        <v>276</v>
      </c>
      <c r="I1634" t="s">
        <v>222</v>
      </c>
      <c r="J1634" t="s">
        <v>1796</v>
      </c>
      <c r="K1634" t="s">
        <v>1797</v>
      </c>
      <c r="L1634" t="s">
        <v>2321</v>
      </c>
      <c r="M1634" t="s">
        <v>2322</v>
      </c>
      <c r="O1634">
        <v>10998.75</v>
      </c>
      <c r="P1634" t="s">
        <v>157</v>
      </c>
      <c r="R1634" t="s">
        <v>1795</v>
      </c>
      <c r="W1634" s="2">
        <v>43861.69947230324</v>
      </c>
    </row>
    <row r="1635" spans="1:23" x14ac:dyDescent="0.25">
      <c r="A1635" t="s">
        <v>159</v>
      </c>
      <c r="B1635" t="s">
        <v>160</v>
      </c>
      <c r="C1635" t="s">
        <v>4</v>
      </c>
      <c r="D1635">
        <v>2018</v>
      </c>
      <c r="E1635">
        <v>12</v>
      </c>
      <c r="F1635" t="s">
        <v>215</v>
      </c>
      <c r="G1635" t="s">
        <v>325</v>
      </c>
      <c r="H1635" t="s">
        <v>326</v>
      </c>
      <c r="I1635" t="s">
        <v>222</v>
      </c>
      <c r="J1635" t="s">
        <v>2317</v>
      </c>
      <c r="K1635" t="s">
        <v>2318</v>
      </c>
      <c r="L1635" t="s">
        <v>2321</v>
      </c>
      <c r="M1635" t="s">
        <v>2322</v>
      </c>
      <c r="O1635">
        <v>966000</v>
      </c>
      <c r="P1635" t="s">
        <v>157</v>
      </c>
      <c r="R1635" t="s">
        <v>1795</v>
      </c>
      <c r="W1635" s="2">
        <v>43861.69947230324</v>
      </c>
    </row>
    <row r="1636" spans="1:23" x14ac:dyDescent="0.25">
      <c r="A1636" t="s">
        <v>159</v>
      </c>
      <c r="B1636" t="s">
        <v>160</v>
      </c>
      <c r="C1636" t="s">
        <v>4</v>
      </c>
      <c r="D1636">
        <v>2018</v>
      </c>
      <c r="E1636">
        <v>12</v>
      </c>
      <c r="F1636" t="s">
        <v>215</v>
      </c>
      <c r="G1636" t="s">
        <v>397</v>
      </c>
      <c r="H1636" t="s">
        <v>398</v>
      </c>
      <c r="I1636" t="s">
        <v>222</v>
      </c>
      <c r="J1636" t="s">
        <v>2319</v>
      </c>
      <c r="K1636" t="s">
        <v>2320</v>
      </c>
      <c r="L1636" t="s">
        <v>2321</v>
      </c>
      <c r="M1636" t="s">
        <v>2322</v>
      </c>
      <c r="O1636">
        <v>67411.649999999994</v>
      </c>
      <c r="P1636" t="s">
        <v>157</v>
      </c>
      <c r="R1636" t="s">
        <v>1795</v>
      </c>
      <c r="W1636" s="2">
        <v>43861.69947230324</v>
      </c>
    </row>
    <row r="1637" spans="1:23" x14ac:dyDescent="0.25">
      <c r="A1637" t="s">
        <v>159</v>
      </c>
      <c r="B1637" t="s">
        <v>160</v>
      </c>
      <c r="C1637" t="s">
        <v>4</v>
      </c>
      <c r="D1637">
        <v>2018</v>
      </c>
      <c r="E1637">
        <v>12</v>
      </c>
      <c r="F1637" t="s">
        <v>215</v>
      </c>
      <c r="G1637" t="s">
        <v>429</v>
      </c>
      <c r="H1637" t="s">
        <v>430</v>
      </c>
      <c r="I1637" t="s">
        <v>222</v>
      </c>
      <c r="J1637" t="s">
        <v>2326</v>
      </c>
      <c r="K1637" t="s">
        <v>2337</v>
      </c>
      <c r="L1637" t="s">
        <v>2321</v>
      </c>
      <c r="M1637" t="s">
        <v>2322</v>
      </c>
      <c r="O1637">
        <v>84000</v>
      </c>
      <c r="P1637" t="s">
        <v>157</v>
      </c>
      <c r="R1637" t="s">
        <v>1795</v>
      </c>
      <c r="W1637" s="2">
        <v>43861.69947230324</v>
      </c>
    </row>
    <row r="1638" spans="1:23" x14ac:dyDescent="0.25">
      <c r="A1638" t="s">
        <v>159</v>
      </c>
      <c r="B1638" t="s">
        <v>160</v>
      </c>
      <c r="C1638" t="s">
        <v>4</v>
      </c>
      <c r="D1638">
        <v>2018</v>
      </c>
      <c r="E1638">
        <v>12</v>
      </c>
      <c r="F1638" t="s">
        <v>215</v>
      </c>
      <c r="G1638" t="s">
        <v>432</v>
      </c>
      <c r="H1638" t="s">
        <v>433</v>
      </c>
      <c r="I1638" t="s">
        <v>222</v>
      </c>
      <c r="J1638" t="s">
        <v>2338</v>
      </c>
      <c r="K1638" t="s">
        <v>2339</v>
      </c>
      <c r="L1638" t="s">
        <v>2321</v>
      </c>
      <c r="M1638" t="s">
        <v>2322</v>
      </c>
      <c r="O1638">
        <v>-42000</v>
      </c>
      <c r="P1638" t="s">
        <v>157</v>
      </c>
      <c r="R1638" t="s">
        <v>1795</v>
      </c>
      <c r="W1638" s="2">
        <v>43861.69947230324</v>
      </c>
    </row>
    <row r="1639" spans="1:23" x14ac:dyDescent="0.25">
      <c r="A1639" t="s">
        <v>159</v>
      </c>
      <c r="B1639" t="s">
        <v>160</v>
      </c>
      <c r="C1639" t="s">
        <v>4</v>
      </c>
      <c r="D1639">
        <v>2018</v>
      </c>
      <c r="E1639">
        <v>12</v>
      </c>
      <c r="F1639" t="s">
        <v>215</v>
      </c>
      <c r="G1639" t="s">
        <v>223</v>
      </c>
      <c r="H1639" t="s">
        <v>248</v>
      </c>
      <c r="I1639" t="s">
        <v>222</v>
      </c>
      <c r="L1639" t="s">
        <v>2321</v>
      </c>
      <c r="M1639" t="s">
        <v>2322</v>
      </c>
      <c r="O1639">
        <v>-526892.28</v>
      </c>
      <c r="P1639" t="s">
        <v>157</v>
      </c>
      <c r="R1639" t="s">
        <v>1795</v>
      </c>
      <c r="W1639" s="2">
        <v>43861.69947230324</v>
      </c>
    </row>
    <row r="1640" spans="1:23" x14ac:dyDescent="0.25">
      <c r="A1640" t="s">
        <v>159</v>
      </c>
      <c r="B1640" t="s">
        <v>160</v>
      </c>
      <c r="C1640" t="s">
        <v>4</v>
      </c>
      <c r="D1640">
        <v>2018</v>
      </c>
      <c r="E1640">
        <v>12</v>
      </c>
      <c r="F1640" t="s">
        <v>215</v>
      </c>
      <c r="G1640" t="s">
        <v>252</v>
      </c>
      <c r="H1640" t="s">
        <v>259</v>
      </c>
      <c r="I1640" t="s">
        <v>222</v>
      </c>
      <c r="L1640" t="s">
        <v>2321</v>
      </c>
      <c r="M1640" t="s">
        <v>2322</v>
      </c>
      <c r="O1640">
        <v>80151.23</v>
      </c>
      <c r="P1640" t="s">
        <v>157</v>
      </c>
      <c r="R1640" t="s">
        <v>1795</v>
      </c>
      <c r="W1640" s="2">
        <v>43861.69947230324</v>
      </c>
    </row>
    <row r="1641" spans="1:23" x14ac:dyDescent="0.25">
      <c r="A1641" t="s">
        <v>159</v>
      </c>
      <c r="B1641" t="s">
        <v>160</v>
      </c>
      <c r="C1641" t="s">
        <v>4</v>
      </c>
      <c r="D1641">
        <v>2018</v>
      </c>
      <c r="E1641">
        <v>12</v>
      </c>
      <c r="F1641" t="s">
        <v>215</v>
      </c>
      <c r="G1641" t="s">
        <v>249</v>
      </c>
      <c r="H1641" t="s">
        <v>260</v>
      </c>
      <c r="I1641" t="s">
        <v>222</v>
      </c>
      <c r="L1641" t="s">
        <v>2321</v>
      </c>
      <c r="M1641" t="s">
        <v>2322</v>
      </c>
      <c r="O1641">
        <v>-446741.05</v>
      </c>
      <c r="P1641" t="s">
        <v>157</v>
      </c>
      <c r="R1641" t="s">
        <v>1795</v>
      </c>
      <c r="W1641" s="2">
        <v>43861.69947230324</v>
      </c>
    </row>
    <row r="1642" spans="1:23" x14ac:dyDescent="0.25">
      <c r="A1642" t="s">
        <v>159</v>
      </c>
      <c r="B1642" t="s">
        <v>160</v>
      </c>
      <c r="C1642" t="s">
        <v>4</v>
      </c>
      <c r="D1642">
        <v>2018</v>
      </c>
      <c r="E1642">
        <v>12</v>
      </c>
      <c r="F1642" t="s">
        <v>215</v>
      </c>
      <c r="G1642" t="s">
        <v>261</v>
      </c>
      <c r="H1642" t="s">
        <v>266</v>
      </c>
      <c r="I1642" t="s">
        <v>222</v>
      </c>
      <c r="L1642" t="s">
        <v>2321</v>
      </c>
      <c r="M1642" t="s">
        <v>2322</v>
      </c>
      <c r="O1642">
        <v>-446741.05</v>
      </c>
      <c r="P1642" t="s">
        <v>157</v>
      </c>
      <c r="R1642" t="s">
        <v>1795</v>
      </c>
      <c r="W1642" s="2">
        <v>43861.69947230324</v>
      </c>
    </row>
    <row r="1643" spans="1:23" x14ac:dyDescent="0.25">
      <c r="A1643" t="s">
        <v>159</v>
      </c>
      <c r="B1643" t="s">
        <v>160</v>
      </c>
      <c r="C1643" t="s">
        <v>4</v>
      </c>
      <c r="D1643">
        <v>2018</v>
      </c>
      <c r="E1643">
        <v>12</v>
      </c>
      <c r="F1643" t="s">
        <v>215</v>
      </c>
      <c r="G1643" t="s">
        <v>272</v>
      </c>
      <c r="H1643" t="s">
        <v>283</v>
      </c>
      <c r="I1643" t="s">
        <v>222</v>
      </c>
      <c r="L1643" t="s">
        <v>2321</v>
      </c>
      <c r="M1643" t="s">
        <v>2322</v>
      </c>
      <c r="O1643">
        <v>10998.75</v>
      </c>
      <c r="P1643" t="s">
        <v>157</v>
      </c>
      <c r="R1643" t="s">
        <v>1795</v>
      </c>
      <c r="W1643" s="2">
        <v>43861.69947230324</v>
      </c>
    </row>
    <row r="1644" spans="1:23" x14ac:dyDescent="0.25">
      <c r="A1644" t="s">
        <v>159</v>
      </c>
      <c r="B1644" t="s">
        <v>160</v>
      </c>
      <c r="C1644" t="s">
        <v>4</v>
      </c>
      <c r="D1644">
        <v>2018</v>
      </c>
      <c r="E1644">
        <v>12</v>
      </c>
      <c r="F1644" t="s">
        <v>215</v>
      </c>
      <c r="G1644" t="s">
        <v>267</v>
      </c>
      <c r="H1644" t="s">
        <v>312</v>
      </c>
      <c r="I1644" t="s">
        <v>222</v>
      </c>
      <c r="L1644" t="s">
        <v>2321</v>
      </c>
      <c r="M1644" t="s">
        <v>2322</v>
      </c>
      <c r="O1644">
        <v>-435742.3</v>
      </c>
      <c r="P1644" t="s">
        <v>157</v>
      </c>
      <c r="R1644" t="s">
        <v>1795</v>
      </c>
      <c r="W1644" s="2">
        <v>43861.69947230324</v>
      </c>
    </row>
    <row r="1645" spans="1:23" x14ac:dyDescent="0.25">
      <c r="A1645" t="s">
        <v>159</v>
      </c>
      <c r="B1645" t="s">
        <v>160</v>
      </c>
      <c r="C1645" t="s">
        <v>4</v>
      </c>
      <c r="D1645">
        <v>2018</v>
      </c>
      <c r="E1645">
        <v>12</v>
      </c>
      <c r="F1645" t="s">
        <v>215</v>
      </c>
      <c r="G1645" t="s">
        <v>327</v>
      </c>
      <c r="H1645" t="s">
        <v>334</v>
      </c>
      <c r="I1645" t="s">
        <v>222</v>
      </c>
      <c r="L1645" t="s">
        <v>2321</v>
      </c>
      <c r="M1645" t="s">
        <v>2322</v>
      </c>
      <c r="O1645">
        <v>966000</v>
      </c>
      <c r="P1645" t="s">
        <v>157</v>
      </c>
      <c r="R1645" t="s">
        <v>1795</v>
      </c>
      <c r="W1645" s="2">
        <v>43861.69947230324</v>
      </c>
    </row>
    <row r="1646" spans="1:23" x14ac:dyDescent="0.25">
      <c r="A1646" t="s">
        <v>159</v>
      </c>
      <c r="B1646" t="s">
        <v>160</v>
      </c>
      <c r="C1646" t="s">
        <v>4</v>
      </c>
      <c r="D1646">
        <v>2018</v>
      </c>
      <c r="E1646">
        <v>12</v>
      </c>
      <c r="F1646" t="s">
        <v>215</v>
      </c>
      <c r="G1646" t="s">
        <v>324</v>
      </c>
      <c r="H1646" t="s">
        <v>335</v>
      </c>
      <c r="I1646" t="s">
        <v>222</v>
      </c>
      <c r="L1646" t="s">
        <v>2321</v>
      </c>
      <c r="M1646" t="s">
        <v>2322</v>
      </c>
      <c r="O1646">
        <v>966000</v>
      </c>
      <c r="P1646" t="s">
        <v>157</v>
      </c>
      <c r="R1646" t="s">
        <v>1795</v>
      </c>
      <c r="W1646" s="2">
        <v>43861.69947230324</v>
      </c>
    </row>
    <row r="1647" spans="1:23" x14ac:dyDescent="0.25">
      <c r="A1647" t="s">
        <v>159</v>
      </c>
      <c r="B1647" t="s">
        <v>160</v>
      </c>
      <c r="C1647" t="s">
        <v>4</v>
      </c>
      <c r="D1647">
        <v>2018</v>
      </c>
      <c r="E1647">
        <v>12</v>
      </c>
      <c r="F1647" t="s">
        <v>215</v>
      </c>
      <c r="G1647" t="s">
        <v>336</v>
      </c>
      <c r="H1647" t="s">
        <v>347</v>
      </c>
      <c r="I1647" t="s">
        <v>222</v>
      </c>
      <c r="L1647" t="s">
        <v>2321</v>
      </c>
      <c r="M1647" t="s">
        <v>2322</v>
      </c>
      <c r="O1647">
        <v>966000</v>
      </c>
      <c r="P1647" t="s">
        <v>157</v>
      </c>
      <c r="R1647" t="s">
        <v>1795</v>
      </c>
      <c r="W1647" s="2">
        <v>43861.69947230324</v>
      </c>
    </row>
    <row r="1648" spans="1:23" x14ac:dyDescent="0.25">
      <c r="A1648" t="s">
        <v>159</v>
      </c>
      <c r="B1648" t="s">
        <v>160</v>
      </c>
      <c r="C1648" t="s">
        <v>4</v>
      </c>
      <c r="D1648">
        <v>2018</v>
      </c>
      <c r="E1648">
        <v>12</v>
      </c>
      <c r="F1648" t="s">
        <v>215</v>
      </c>
      <c r="G1648" t="s">
        <v>313</v>
      </c>
      <c r="H1648" t="s">
        <v>348</v>
      </c>
      <c r="I1648" t="s">
        <v>222</v>
      </c>
      <c r="L1648" t="s">
        <v>2321</v>
      </c>
      <c r="M1648" t="s">
        <v>2322</v>
      </c>
      <c r="O1648">
        <v>530257.69999999995</v>
      </c>
      <c r="P1648" t="s">
        <v>157</v>
      </c>
      <c r="R1648" t="s">
        <v>1795</v>
      </c>
      <c r="W1648" s="2">
        <v>43861.69947230324</v>
      </c>
    </row>
    <row r="1649" spans="1:23" x14ac:dyDescent="0.25">
      <c r="A1649" t="s">
        <v>159</v>
      </c>
      <c r="B1649" t="s">
        <v>160</v>
      </c>
      <c r="C1649" t="s">
        <v>4</v>
      </c>
      <c r="D1649">
        <v>2018</v>
      </c>
      <c r="E1649">
        <v>12</v>
      </c>
      <c r="F1649" t="s">
        <v>215</v>
      </c>
      <c r="G1649" t="s">
        <v>349</v>
      </c>
      <c r="H1649" t="s">
        <v>356</v>
      </c>
      <c r="I1649" t="s">
        <v>222</v>
      </c>
      <c r="L1649" t="s">
        <v>2321</v>
      </c>
      <c r="M1649" t="s">
        <v>2322</v>
      </c>
      <c r="O1649">
        <v>530257.69999999995</v>
      </c>
      <c r="P1649" t="s">
        <v>157</v>
      </c>
      <c r="R1649" t="s">
        <v>1795</v>
      </c>
      <c r="W1649" s="2">
        <v>43861.69947230324</v>
      </c>
    </row>
    <row r="1650" spans="1:23" x14ac:dyDescent="0.25">
      <c r="A1650" t="s">
        <v>159</v>
      </c>
      <c r="B1650" t="s">
        <v>160</v>
      </c>
      <c r="C1650" t="s">
        <v>4</v>
      </c>
      <c r="D1650">
        <v>2018</v>
      </c>
      <c r="E1650">
        <v>12</v>
      </c>
      <c r="F1650" t="s">
        <v>215</v>
      </c>
      <c r="G1650" t="s">
        <v>394</v>
      </c>
      <c r="H1650" t="s">
        <v>407</v>
      </c>
      <c r="I1650" t="s">
        <v>222</v>
      </c>
      <c r="L1650" t="s">
        <v>2321</v>
      </c>
      <c r="M1650" t="s">
        <v>2322</v>
      </c>
      <c r="O1650">
        <v>67411.649999999994</v>
      </c>
      <c r="P1650" t="s">
        <v>157</v>
      </c>
      <c r="R1650" t="s">
        <v>1795</v>
      </c>
      <c r="W1650" s="2">
        <v>43861.69947230324</v>
      </c>
    </row>
    <row r="1651" spans="1:23" x14ac:dyDescent="0.25">
      <c r="A1651" t="s">
        <v>159</v>
      </c>
      <c r="B1651" t="s">
        <v>160</v>
      </c>
      <c r="C1651" t="s">
        <v>4</v>
      </c>
      <c r="D1651">
        <v>2018</v>
      </c>
      <c r="E1651">
        <v>12</v>
      </c>
      <c r="F1651" t="s">
        <v>215</v>
      </c>
      <c r="G1651" t="s">
        <v>391</v>
      </c>
      <c r="H1651" t="s">
        <v>408</v>
      </c>
      <c r="I1651" t="s">
        <v>222</v>
      </c>
      <c r="L1651" t="s">
        <v>2321</v>
      </c>
      <c r="M1651" t="s">
        <v>2322</v>
      </c>
      <c r="O1651">
        <v>67411.649999999994</v>
      </c>
      <c r="P1651" t="s">
        <v>157</v>
      </c>
      <c r="R1651" t="s">
        <v>1795</v>
      </c>
      <c r="W1651" s="2">
        <v>43861.69947230324</v>
      </c>
    </row>
    <row r="1652" spans="1:23" x14ac:dyDescent="0.25">
      <c r="A1652" t="s">
        <v>159</v>
      </c>
      <c r="B1652" t="s">
        <v>160</v>
      </c>
      <c r="C1652" t="s">
        <v>4</v>
      </c>
      <c r="D1652">
        <v>2018</v>
      </c>
      <c r="E1652">
        <v>12</v>
      </c>
      <c r="F1652" t="s">
        <v>215</v>
      </c>
      <c r="G1652" t="s">
        <v>357</v>
      </c>
      <c r="H1652" t="s">
        <v>409</v>
      </c>
      <c r="I1652" t="s">
        <v>222</v>
      </c>
      <c r="L1652" t="s">
        <v>2321</v>
      </c>
      <c r="M1652" t="s">
        <v>2322</v>
      </c>
      <c r="O1652">
        <v>597669.35</v>
      </c>
      <c r="P1652" t="s">
        <v>157</v>
      </c>
      <c r="R1652" t="s">
        <v>1795</v>
      </c>
      <c r="W1652" s="2">
        <v>43861.69947230324</v>
      </c>
    </row>
    <row r="1653" spans="1:23" x14ac:dyDescent="0.25">
      <c r="A1653" t="s">
        <v>159</v>
      </c>
      <c r="B1653" t="s">
        <v>160</v>
      </c>
      <c r="C1653" t="s">
        <v>4</v>
      </c>
      <c r="D1653">
        <v>2018</v>
      </c>
      <c r="E1653">
        <v>12</v>
      </c>
      <c r="F1653" t="s">
        <v>215</v>
      </c>
      <c r="G1653" t="s">
        <v>410</v>
      </c>
      <c r="H1653" t="s">
        <v>427</v>
      </c>
      <c r="I1653" t="s">
        <v>222</v>
      </c>
      <c r="L1653" t="s">
        <v>2321</v>
      </c>
      <c r="M1653" t="s">
        <v>2322</v>
      </c>
      <c r="O1653">
        <v>597669.35</v>
      </c>
      <c r="P1653" t="s">
        <v>157</v>
      </c>
      <c r="R1653" t="s">
        <v>1795</v>
      </c>
      <c r="W1653" s="2">
        <v>43861.69947230324</v>
      </c>
    </row>
    <row r="1654" spans="1:23" x14ac:dyDescent="0.25">
      <c r="A1654" t="s">
        <v>159</v>
      </c>
      <c r="B1654" t="s">
        <v>160</v>
      </c>
      <c r="C1654" t="s">
        <v>4</v>
      </c>
      <c r="D1654">
        <v>2018</v>
      </c>
      <c r="E1654">
        <v>12</v>
      </c>
      <c r="F1654" t="s">
        <v>215</v>
      </c>
      <c r="G1654" t="s">
        <v>431</v>
      </c>
      <c r="H1654" t="s">
        <v>436</v>
      </c>
      <c r="I1654" t="s">
        <v>222</v>
      </c>
      <c r="L1654" t="s">
        <v>2321</v>
      </c>
      <c r="M1654" t="s">
        <v>2322</v>
      </c>
      <c r="O1654">
        <v>42000</v>
      </c>
      <c r="P1654" t="s">
        <v>157</v>
      </c>
      <c r="R1654" t="s">
        <v>1795</v>
      </c>
      <c r="W1654" s="2">
        <v>43861.69947230324</v>
      </c>
    </row>
    <row r="1655" spans="1:23" x14ac:dyDescent="0.25">
      <c r="A1655" t="s">
        <v>159</v>
      </c>
      <c r="B1655" t="s">
        <v>160</v>
      </c>
      <c r="C1655" t="s">
        <v>4</v>
      </c>
      <c r="D1655">
        <v>2018</v>
      </c>
      <c r="E1655">
        <v>12</v>
      </c>
      <c r="F1655" t="s">
        <v>215</v>
      </c>
      <c r="G1655" t="s">
        <v>428</v>
      </c>
      <c r="H1655" t="s">
        <v>437</v>
      </c>
      <c r="I1655" t="s">
        <v>222</v>
      </c>
      <c r="L1655" t="s">
        <v>2321</v>
      </c>
      <c r="M1655" t="s">
        <v>2322</v>
      </c>
      <c r="O1655">
        <v>639669.35</v>
      </c>
      <c r="P1655" t="s">
        <v>157</v>
      </c>
      <c r="R1655" t="s">
        <v>1795</v>
      </c>
      <c r="W1655" s="2">
        <v>43861.69947230324</v>
      </c>
    </row>
    <row r="1656" spans="1:23" x14ac:dyDescent="0.25">
      <c r="A1656" t="s">
        <v>159</v>
      </c>
      <c r="B1656" t="s">
        <v>160</v>
      </c>
      <c r="C1656" t="s">
        <v>4</v>
      </c>
      <c r="D1656">
        <v>2018</v>
      </c>
      <c r="E1656">
        <v>12</v>
      </c>
      <c r="F1656" t="s">
        <v>215</v>
      </c>
      <c r="G1656" t="s">
        <v>438</v>
      </c>
      <c r="H1656" t="s">
        <v>463</v>
      </c>
      <c r="I1656" t="s">
        <v>222</v>
      </c>
      <c r="L1656" t="s">
        <v>2321</v>
      </c>
      <c r="M1656" t="s">
        <v>2322</v>
      </c>
      <c r="O1656">
        <v>639669.35</v>
      </c>
      <c r="P1656" t="s">
        <v>157</v>
      </c>
      <c r="R1656" t="s">
        <v>1795</v>
      </c>
      <c r="W1656" s="2">
        <v>43861.69947230324</v>
      </c>
    </row>
    <row r="1657" spans="1:23" x14ac:dyDescent="0.25">
      <c r="A1657" t="s">
        <v>159</v>
      </c>
      <c r="B1657" t="s">
        <v>160</v>
      </c>
      <c r="C1657" t="s">
        <v>4</v>
      </c>
      <c r="D1657">
        <v>2018</v>
      </c>
      <c r="E1657">
        <v>12</v>
      </c>
      <c r="F1657" t="s">
        <v>215</v>
      </c>
      <c r="G1657" t="s">
        <v>244</v>
      </c>
      <c r="H1657" t="s">
        <v>245</v>
      </c>
      <c r="I1657" t="s">
        <v>222</v>
      </c>
      <c r="J1657" t="s">
        <v>1598</v>
      </c>
      <c r="K1657" t="s">
        <v>1823</v>
      </c>
      <c r="L1657" t="s">
        <v>1968</v>
      </c>
      <c r="M1657" t="s">
        <v>1969</v>
      </c>
      <c r="O1657">
        <v>-790338.41</v>
      </c>
      <c r="P1657" t="s">
        <v>157</v>
      </c>
      <c r="R1657" t="s">
        <v>1795</v>
      </c>
      <c r="W1657" s="2">
        <v>43861.69947230324</v>
      </c>
    </row>
    <row r="1658" spans="1:23" x14ac:dyDescent="0.25">
      <c r="A1658" t="s">
        <v>159</v>
      </c>
      <c r="B1658" t="s">
        <v>160</v>
      </c>
      <c r="C1658" t="s">
        <v>4</v>
      </c>
      <c r="D1658">
        <v>2018</v>
      </c>
      <c r="E1658">
        <v>12</v>
      </c>
      <c r="F1658" t="s">
        <v>215</v>
      </c>
      <c r="G1658" t="s">
        <v>255</v>
      </c>
      <c r="H1658" t="s">
        <v>256</v>
      </c>
      <c r="I1658" t="s">
        <v>222</v>
      </c>
      <c r="J1658" t="s">
        <v>2310</v>
      </c>
      <c r="K1658" t="s">
        <v>1831</v>
      </c>
      <c r="L1658" t="s">
        <v>1968</v>
      </c>
      <c r="M1658" t="s">
        <v>1969</v>
      </c>
      <c r="O1658">
        <v>66800.509999999995</v>
      </c>
      <c r="P1658" t="s">
        <v>157</v>
      </c>
      <c r="R1658" t="s">
        <v>1795</v>
      </c>
      <c r="W1658" s="2">
        <v>43861.69947230324</v>
      </c>
    </row>
    <row r="1659" spans="1:23" x14ac:dyDescent="0.25">
      <c r="A1659" t="s">
        <v>159</v>
      </c>
      <c r="B1659" t="s">
        <v>160</v>
      </c>
      <c r="C1659" t="s">
        <v>4</v>
      </c>
      <c r="D1659">
        <v>2018</v>
      </c>
      <c r="E1659">
        <v>12</v>
      </c>
      <c r="F1659" t="s">
        <v>215</v>
      </c>
      <c r="G1659" t="s">
        <v>255</v>
      </c>
      <c r="H1659" t="s">
        <v>256</v>
      </c>
      <c r="I1659" t="s">
        <v>222</v>
      </c>
      <c r="J1659" t="s">
        <v>2311</v>
      </c>
      <c r="K1659" t="s">
        <v>1827</v>
      </c>
      <c r="L1659" t="s">
        <v>1968</v>
      </c>
      <c r="M1659" t="s">
        <v>1969</v>
      </c>
      <c r="O1659">
        <v>27561.84</v>
      </c>
      <c r="P1659" t="s">
        <v>157</v>
      </c>
      <c r="R1659" t="s">
        <v>1795</v>
      </c>
      <c r="W1659" s="2">
        <v>43861.69947230324</v>
      </c>
    </row>
    <row r="1660" spans="1:23" x14ac:dyDescent="0.25">
      <c r="A1660" t="s">
        <v>159</v>
      </c>
      <c r="B1660" t="s">
        <v>160</v>
      </c>
      <c r="C1660" t="s">
        <v>4</v>
      </c>
      <c r="D1660">
        <v>2018</v>
      </c>
      <c r="E1660">
        <v>12</v>
      </c>
      <c r="F1660" t="s">
        <v>215</v>
      </c>
      <c r="G1660" t="s">
        <v>255</v>
      </c>
      <c r="H1660" t="s">
        <v>256</v>
      </c>
      <c r="I1660" t="s">
        <v>222</v>
      </c>
      <c r="J1660" t="s">
        <v>2312</v>
      </c>
      <c r="K1660" t="s">
        <v>2313</v>
      </c>
      <c r="L1660" t="s">
        <v>1968</v>
      </c>
      <c r="M1660" t="s">
        <v>1969</v>
      </c>
      <c r="O1660">
        <v>1014.89</v>
      </c>
      <c r="P1660" t="s">
        <v>157</v>
      </c>
      <c r="R1660" t="s">
        <v>1795</v>
      </c>
      <c r="W1660" s="2">
        <v>43861.69947230324</v>
      </c>
    </row>
    <row r="1661" spans="1:23" x14ac:dyDescent="0.25">
      <c r="A1661" t="s">
        <v>159</v>
      </c>
      <c r="B1661" t="s">
        <v>160</v>
      </c>
      <c r="C1661" t="s">
        <v>4</v>
      </c>
      <c r="D1661">
        <v>2018</v>
      </c>
      <c r="E1661">
        <v>12</v>
      </c>
      <c r="F1661" t="s">
        <v>215</v>
      </c>
      <c r="G1661" t="s">
        <v>255</v>
      </c>
      <c r="H1661" t="s">
        <v>256</v>
      </c>
      <c r="I1661" t="s">
        <v>222</v>
      </c>
      <c r="J1661" t="s">
        <v>2314</v>
      </c>
      <c r="K1661" t="s">
        <v>2315</v>
      </c>
      <c r="L1661" t="s">
        <v>1968</v>
      </c>
      <c r="M1661" t="s">
        <v>1969</v>
      </c>
      <c r="O1661">
        <v>10491.11</v>
      </c>
      <c r="P1661" t="s">
        <v>157</v>
      </c>
      <c r="R1661" t="s">
        <v>1795</v>
      </c>
      <c r="W1661" s="2">
        <v>43861.69947230324</v>
      </c>
    </row>
    <row r="1662" spans="1:23" x14ac:dyDescent="0.25">
      <c r="A1662" t="s">
        <v>159</v>
      </c>
      <c r="B1662" t="s">
        <v>160</v>
      </c>
      <c r="C1662" t="s">
        <v>4</v>
      </c>
      <c r="D1662">
        <v>2018</v>
      </c>
      <c r="E1662">
        <v>12</v>
      </c>
      <c r="F1662" t="s">
        <v>215</v>
      </c>
      <c r="G1662" t="s">
        <v>255</v>
      </c>
      <c r="H1662" t="s">
        <v>256</v>
      </c>
      <c r="I1662" t="s">
        <v>222</v>
      </c>
      <c r="J1662" t="s">
        <v>1901</v>
      </c>
      <c r="K1662" t="s">
        <v>2316</v>
      </c>
      <c r="L1662" t="s">
        <v>1968</v>
      </c>
      <c r="M1662" t="s">
        <v>1969</v>
      </c>
      <c r="O1662">
        <v>14358.5</v>
      </c>
      <c r="P1662" t="s">
        <v>157</v>
      </c>
      <c r="R1662" t="s">
        <v>1795</v>
      </c>
      <c r="W1662" s="2">
        <v>43861.69947230324</v>
      </c>
    </row>
    <row r="1663" spans="1:23" x14ac:dyDescent="0.25">
      <c r="A1663" t="s">
        <v>159</v>
      </c>
      <c r="B1663" t="s">
        <v>160</v>
      </c>
      <c r="C1663" t="s">
        <v>4</v>
      </c>
      <c r="D1663">
        <v>2018</v>
      </c>
      <c r="E1663">
        <v>12</v>
      </c>
      <c r="F1663" t="s">
        <v>215</v>
      </c>
      <c r="G1663" t="s">
        <v>275</v>
      </c>
      <c r="H1663" t="s">
        <v>276</v>
      </c>
      <c r="I1663" t="s">
        <v>222</v>
      </c>
      <c r="J1663" t="s">
        <v>1796</v>
      </c>
      <c r="K1663" t="s">
        <v>1797</v>
      </c>
      <c r="L1663" t="s">
        <v>1968</v>
      </c>
      <c r="M1663" t="s">
        <v>1969</v>
      </c>
      <c r="O1663">
        <v>16498.13</v>
      </c>
      <c r="P1663" t="s">
        <v>157</v>
      </c>
      <c r="R1663" t="s">
        <v>1795</v>
      </c>
      <c r="W1663" s="2">
        <v>43861.69947230324</v>
      </c>
    </row>
    <row r="1664" spans="1:23" x14ac:dyDescent="0.25">
      <c r="A1664" t="s">
        <v>159</v>
      </c>
      <c r="B1664" t="s">
        <v>160</v>
      </c>
      <c r="C1664" t="s">
        <v>4</v>
      </c>
      <c r="D1664">
        <v>2018</v>
      </c>
      <c r="E1664">
        <v>12</v>
      </c>
      <c r="F1664" t="s">
        <v>215</v>
      </c>
      <c r="G1664" t="s">
        <v>325</v>
      </c>
      <c r="H1664" t="s">
        <v>326</v>
      </c>
      <c r="I1664" t="s">
        <v>222</v>
      </c>
      <c r="J1664" t="s">
        <v>2317</v>
      </c>
      <c r="K1664" t="s">
        <v>2318</v>
      </c>
      <c r="L1664" t="s">
        <v>1968</v>
      </c>
      <c r="M1664" t="s">
        <v>1969</v>
      </c>
      <c r="O1664">
        <v>1449000</v>
      </c>
      <c r="P1664" t="s">
        <v>157</v>
      </c>
      <c r="R1664" t="s">
        <v>1795</v>
      </c>
      <c r="W1664" s="2">
        <v>43861.69947230324</v>
      </c>
    </row>
    <row r="1665" spans="1:23" x14ac:dyDescent="0.25">
      <c r="A1665" t="s">
        <v>159</v>
      </c>
      <c r="B1665" t="s">
        <v>160</v>
      </c>
      <c r="C1665" t="s">
        <v>4</v>
      </c>
      <c r="D1665">
        <v>2018</v>
      </c>
      <c r="E1665">
        <v>12</v>
      </c>
      <c r="F1665" t="s">
        <v>215</v>
      </c>
      <c r="G1665" t="s">
        <v>397</v>
      </c>
      <c r="H1665" t="s">
        <v>398</v>
      </c>
      <c r="I1665" t="s">
        <v>222</v>
      </c>
      <c r="J1665" t="s">
        <v>2319</v>
      </c>
      <c r="K1665" t="s">
        <v>2320</v>
      </c>
      <c r="L1665" t="s">
        <v>1968</v>
      </c>
      <c r="M1665" t="s">
        <v>1969</v>
      </c>
      <c r="O1665">
        <v>101117.48</v>
      </c>
      <c r="P1665" t="s">
        <v>157</v>
      </c>
      <c r="R1665" t="s">
        <v>1795</v>
      </c>
      <c r="W1665" s="2">
        <v>43861.69947230324</v>
      </c>
    </row>
    <row r="1666" spans="1:23" x14ac:dyDescent="0.25">
      <c r="A1666" t="s">
        <v>159</v>
      </c>
      <c r="B1666" t="s">
        <v>160</v>
      </c>
      <c r="C1666" t="s">
        <v>4</v>
      </c>
      <c r="D1666">
        <v>2018</v>
      </c>
      <c r="E1666">
        <v>12</v>
      </c>
      <c r="F1666" t="s">
        <v>215</v>
      </c>
      <c r="G1666" t="s">
        <v>429</v>
      </c>
      <c r="H1666" t="s">
        <v>430</v>
      </c>
      <c r="I1666" t="s">
        <v>222</v>
      </c>
      <c r="J1666" t="s">
        <v>2326</v>
      </c>
      <c r="K1666" t="s">
        <v>2337</v>
      </c>
      <c r="L1666" t="s">
        <v>1968</v>
      </c>
      <c r="M1666" t="s">
        <v>1969</v>
      </c>
      <c r="O1666">
        <v>126000</v>
      </c>
      <c r="P1666" t="s">
        <v>157</v>
      </c>
      <c r="R1666" t="s">
        <v>1795</v>
      </c>
      <c r="W1666" s="2">
        <v>43861.69947230324</v>
      </c>
    </row>
    <row r="1667" spans="1:23" x14ac:dyDescent="0.25">
      <c r="A1667" t="s">
        <v>159</v>
      </c>
      <c r="B1667" t="s">
        <v>160</v>
      </c>
      <c r="C1667" t="s">
        <v>4</v>
      </c>
      <c r="D1667">
        <v>2018</v>
      </c>
      <c r="E1667">
        <v>12</v>
      </c>
      <c r="F1667" t="s">
        <v>215</v>
      </c>
      <c r="G1667" t="s">
        <v>432</v>
      </c>
      <c r="H1667" t="s">
        <v>433</v>
      </c>
      <c r="I1667" t="s">
        <v>222</v>
      </c>
      <c r="J1667" t="s">
        <v>2338</v>
      </c>
      <c r="K1667" t="s">
        <v>2339</v>
      </c>
      <c r="L1667" t="s">
        <v>1968</v>
      </c>
      <c r="M1667" t="s">
        <v>1969</v>
      </c>
      <c r="O1667">
        <v>-63000</v>
      </c>
      <c r="P1667" t="s">
        <v>157</v>
      </c>
      <c r="R1667" t="s">
        <v>1795</v>
      </c>
      <c r="W1667" s="2">
        <v>43861.69947230324</v>
      </c>
    </row>
    <row r="1668" spans="1:23" x14ac:dyDescent="0.25">
      <c r="A1668" t="s">
        <v>159</v>
      </c>
      <c r="B1668" t="s">
        <v>160</v>
      </c>
      <c r="C1668" t="s">
        <v>4</v>
      </c>
      <c r="D1668">
        <v>2018</v>
      </c>
      <c r="E1668">
        <v>12</v>
      </c>
      <c r="F1668" t="s">
        <v>215</v>
      </c>
      <c r="G1668" t="s">
        <v>223</v>
      </c>
      <c r="H1668" t="s">
        <v>248</v>
      </c>
      <c r="I1668" t="s">
        <v>222</v>
      </c>
      <c r="L1668" t="s">
        <v>1968</v>
      </c>
      <c r="M1668" t="s">
        <v>1969</v>
      </c>
      <c r="O1668">
        <v>-790338.41</v>
      </c>
      <c r="P1668" t="s">
        <v>157</v>
      </c>
      <c r="R1668" t="s">
        <v>1795</v>
      </c>
      <c r="W1668" s="2">
        <v>43861.69947230324</v>
      </c>
    </row>
    <row r="1669" spans="1:23" x14ac:dyDescent="0.25">
      <c r="A1669" t="s">
        <v>159</v>
      </c>
      <c r="B1669" t="s">
        <v>160</v>
      </c>
      <c r="C1669" t="s">
        <v>4</v>
      </c>
      <c r="D1669">
        <v>2018</v>
      </c>
      <c r="E1669">
        <v>12</v>
      </c>
      <c r="F1669" t="s">
        <v>215</v>
      </c>
      <c r="G1669" t="s">
        <v>252</v>
      </c>
      <c r="H1669" t="s">
        <v>259</v>
      </c>
      <c r="I1669" t="s">
        <v>222</v>
      </c>
      <c r="L1669" t="s">
        <v>1968</v>
      </c>
      <c r="M1669" t="s">
        <v>1969</v>
      </c>
      <c r="O1669">
        <v>120226.85</v>
      </c>
      <c r="P1669" t="s">
        <v>157</v>
      </c>
      <c r="R1669" t="s">
        <v>1795</v>
      </c>
      <c r="W1669" s="2">
        <v>43861.69947230324</v>
      </c>
    </row>
    <row r="1670" spans="1:23" x14ac:dyDescent="0.25">
      <c r="A1670" t="s">
        <v>159</v>
      </c>
      <c r="B1670" t="s">
        <v>160</v>
      </c>
      <c r="C1670" t="s">
        <v>4</v>
      </c>
      <c r="D1670">
        <v>2018</v>
      </c>
      <c r="E1670">
        <v>12</v>
      </c>
      <c r="F1670" t="s">
        <v>215</v>
      </c>
      <c r="G1670" t="s">
        <v>249</v>
      </c>
      <c r="H1670" t="s">
        <v>260</v>
      </c>
      <c r="I1670" t="s">
        <v>222</v>
      </c>
      <c r="L1670" t="s">
        <v>1968</v>
      </c>
      <c r="M1670" t="s">
        <v>1969</v>
      </c>
      <c r="O1670">
        <v>-670111.56000000006</v>
      </c>
      <c r="P1670" t="s">
        <v>157</v>
      </c>
      <c r="R1670" t="s">
        <v>1795</v>
      </c>
      <c r="W1670" s="2">
        <v>43861.69947230324</v>
      </c>
    </row>
    <row r="1671" spans="1:23" x14ac:dyDescent="0.25">
      <c r="A1671" t="s">
        <v>159</v>
      </c>
      <c r="B1671" t="s">
        <v>160</v>
      </c>
      <c r="C1671" t="s">
        <v>4</v>
      </c>
      <c r="D1671">
        <v>2018</v>
      </c>
      <c r="E1671">
        <v>12</v>
      </c>
      <c r="F1671" t="s">
        <v>215</v>
      </c>
      <c r="G1671" t="s">
        <v>261</v>
      </c>
      <c r="H1671" t="s">
        <v>266</v>
      </c>
      <c r="I1671" t="s">
        <v>222</v>
      </c>
      <c r="L1671" t="s">
        <v>1968</v>
      </c>
      <c r="M1671" t="s">
        <v>1969</v>
      </c>
      <c r="O1671">
        <v>-670111.56000000006</v>
      </c>
      <c r="P1671" t="s">
        <v>157</v>
      </c>
      <c r="R1671" t="s">
        <v>1795</v>
      </c>
      <c r="W1671" s="2">
        <v>43861.69947230324</v>
      </c>
    </row>
    <row r="1672" spans="1:23" x14ac:dyDescent="0.25">
      <c r="A1672" t="s">
        <v>159</v>
      </c>
      <c r="B1672" t="s">
        <v>160</v>
      </c>
      <c r="C1672" t="s">
        <v>4</v>
      </c>
      <c r="D1672">
        <v>2018</v>
      </c>
      <c r="E1672">
        <v>12</v>
      </c>
      <c r="F1672" t="s">
        <v>215</v>
      </c>
      <c r="G1672" t="s">
        <v>272</v>
      </c>
      <c r="H1672" t="s">
        <v>283</v>
      </c>
      <c r="I1672" t="s">
        <v>222</v>
      </c>
      <c r="L1672" t="s">
        <v>1968</v>
      </c>
      <c r="M1672" t="s">
        <v>1969</v>
      </c>
      <c r="O1672">
        <v>16498.13</v>
      </c>
      <c r="P1672" t="s">
        <v>157</v>
      </c>
      <c r="R1672" t="s">
        <v>1795</v>
      </c>
      <c r="W1672" s="2">
        <v>43861.69947230324</v>
      </c>
    </row>
    <row r="1673" spans="1:23" x14ac:dyDescent="0.25">
      <c r="A1673" t="s">
        <v>159</v>
      </c>
      <c r="B1673" t="s">
        <v>160</v>
      </c>
      <c r="C1673" t="s">
        <v>4</v>
      </c>
      <c r="D1673">
        <v>2018</v>
      </c>
      <c r="E1673">
        <v>12</v>
      </c>
      <c r="F1673" t="s">
        <v>215</v>
      </c>
      <c r="G1673" t="s">
        <v>267</v>
      </c>
      <c r="H1673" t="s">
        <v>312</v>
      </c>
      <c r="I1673" t="s">
        <v>222</v>
      </c>
      <c r="L1673" t="s">
        <v>1968</v>
      </c>
      <c r="M1673" t="s">
        <v>1969</v>
      </c>
      <c r="O1673">
        <v>-653613.43000000005</v>
      </c>
      <c r="P1673" t="s">
        <v>157</v>
      </c>
      <c r="R1673" t="s">
        <v>1795</v>
      </c>
      <c r="W1673" s="2">
        <v>43861.69947230324</v>
      </c>
    </row>
    <row r="1674" spans="1:23" x14ac:dyDescent="0.25">
      <c r="A1674" t="s">
        <v>159</v>
      </c>
      <c r="B1674" t="s">
        <v>160</v>
      </c>
      <c r="C1674" t="s">
        <v>4</v>
      </c>
      <c r="D1674">
        <v>2018</v>
      </c>
      <c r="E1674">
        <v>12</v>
      </c>
      <c r="F1674" t="s">
        <v>215</v>
      </c>
      <c r="G1674" t="s">
        <v>327</v>
      </c>
      <c r="H1674" t="s">
        <v>334</v>
      </c>
      <c r="I1674" t="s">
        <v>222</v>
      </c>
      <c r="L1674" t="s">
        <v>1968</v>
      </c>
      <c r="M1674" t="s">
        <v>1969</v>
      </c>
      <c r="O1674">
        <v>1449000</v>
      </c>
      <c r="P1674" t="s">
        <v>157</v>
      </c>
      <c r="R1674" t="s">
        <v>1795</v>
      </c>
      <c r="W1674" s="2">
        <v>43861.69947230324</v>
      </c>
    </row>
    <row r="1675" spans="1:23" x14ac:dyDescent="0.25">
      <c r="A1675" t="s">
        <v>159</v>
      </c>
      <c r="B1675" t="s">
        <v>160</v>
      </c>
      <c r="C1675" t="s">
        <v>4</v>
      </c>
      <c r="D1675">
        <v>2018</v>
      </c>
      <c r="E1675">
        <v>12</v>
      </c>
      <c r="F1675" t="s">
        <v>215</v>
      </c>
      <c r="G1675" t="s">
        <v>324</v>
      </c>
      <c r="H1675" t="s">
        <v>335</v>
      </c>
      <c r="I1675" t="s">
        <v>222</v>
      </c>
      <c r="L1675" t="s">
        <v>1968</v>
      </c>
      <c r="M1675" t="s">
        <v>1969</v>
      </c>
      <c r="O1675">
        <v>1449000</v>
      </c>
      <c r="P1675" t="s">
        <v>157</v>
      </c>
      <c r="R1675" t="s">
        <v>1795</v>
      </c>
      <c r="W1675" s="2">
        <v>43861.69947230324</v>
      </c>
    </row>
    <row r="1676" spans="1:23" x14ac:dyDescent="0.25">
      <c r="A1676" t="s">
        <v>159</v>
      </c>
      <c r="B1676" t="s">
        <v>160</v>
      </c>
      <c r="C1676" t="s">
        <v>4</v>
      </c>
      <c r="D1676">
        <v>2018</v>
      </c>
      <c r="E1676">
        <v>12</v>
      </c>
      <c r="F1676" t="s">
        <v>215</v>
      </c>
      <c r="G1676" t="s">
        <v>336</v>
      </c>
      <c r="H1676" t="s">
        <v>347</v>
      </c>
      <c r="I1676" t="s">
        <v>222</v>
      </c>
      <c r="L1676" t="s">
        <v>1968</v>
      </c>
      <c r="M1676" t="s">
        <v>1969</v>
      </c>
      <c r="O1676">
        <v>1449000</v>
      </c>
      <c r="P1676" t="s">
        <v>157</v>
      </c>
      <c r="R1676" t="s">
        <v>1795</v>
      </c>
      <c r="W1676" s="2">
        <v>43861.69947230324</v>
      </c>
    </row>
    <row r="1677" spans="1:23" x14ac:dyDescent="0.25">
      <c r="A1677" t="s">
        <v>159</v>
      </c>
      <c r="B1677" t="s">
        <v>160</v>
      </c>
      <c r="C1677" t="s">
        <v>4</v>
      </c>
      <c r="D1677">
        <v>2018</v>
      </c>
      <c r="E1677">
        <v>12</v>
      </c>
      <c r="F1677" t="s">
        <v>215</v>
      </c>
      <c r="G1677" t="s">
        <v>313</v>
      </c>
      <c r="H1677" t="s">
        <v>348</v>
      </c>
      <c r="I1677" t="s">
        <v>222</v>
      </c>
      <c r="L1677" t="s">
        <v>1968</v>
      </c>
      <c r="M1677" t="s">
        <v>1969</v>
      </c>
      <c r="O1677">
        <v>795386.57</v>
      </c>
      <c r="P1677" t="s">
        <v>157</v>
      </c>
      <c r="R1677" t="s">
        <v>1795</v>
      </c>
      <c r="W1677" s="2">
        <v>43861.69947230324</v>
      </c>
    </row>
    <row r="1678" spans="1:23" x14ac:dyDescent="0.25">
      <c r="A1678" t="s">
        <v>159</v>
      </c>
      <c r="B1678" t="s">
        <v>160</v>
      </c>
      <c r="C1678" t="s">
        <v>4</v>
      </c>
      <c r="D1678">
        <v>2018</v>
      </c>
      <c r="E1678">
        <v>12</v>
      </c>
      <c r="F1678" t="s">
        <v>215</v>
      </c>
      <c r="G1678" t="s">
        <v>349</v>
      </c>
      <c r="H1678" t="s">
        <v>356</v>
      </c>
      <c r="I1678" t="s">
        <v>222</v>
      </c>
      <c r="L1678" t="s">
        <v>1968</v>
      </c>
      <c r="M1678" t="s">
        <v>1969</v>
      </c>
      <c r="O1678">
        <v>795386.57</v>
      </c>
      <c r="P1678" t="s">
        <v>157</v>
      </c>
      <c r="R1678" t="s">
        <v>1795</v>
      </c>
      <c r="W1678" s="2">
        <v>43861.69947230324</v>
      </c>
    </row>
    <row r="1679" spans="1:23" x14ac:dyDescent="0.25">
      <c r="A1679" t="s">
        <v>159</v>
      </c>
      <c r="B1679" t="s">
        <v>160</v>
      </c>
      <c r="C1679" t="s">
        <v>4</v>
      </c>
      <c r="D1679">
        <v>2018</v>
      </c>
      <c r="E1679">
        <v>12</v>
      </c>
      <c r="F1679" t="s">
        <v>215</v>
      </c>
      <c r="G1679" t="s">
        <v>394</v>
      </c>
      <c r="H1679" t="s">
        <v>407</v>
      </c>
      <c r="I1679" t="s">
        <v>222</v>
      </c>
      <c r="L1679" t="s">
        <v>1968</v>
      </c>
      <c r="M1679" t="s">
        <v>1969</v>
      </c>
      <c r="O1679">
        <v>101117.48</v>
      </c>
      <c r="P1679" t="s">
        <v>157</v>
      </c>
      <c r="R1679" t="s">
        <v>1795</v>
      </c>
      <c r="W1679" s="2">
        <v>43861.69947230324</v>
      </c>
    </row>
    <row r="1680" spans="1:23" x14ac:dyDescent="0.25">
      <c r="A1680" t="s">
        <v>159</v>
      </c>
      <c r="B1680" t="s">
        <v>160</v>
      </c>
      <c r="C1680" t="s">
        <v>4</v>
      </c>
      <c r="D1680">
        <v>2018</v>
      </c>
      <c r="E1680">
        <v>12</v>
      </c>
      <c r="F1680" t="s">
        <v>215</v>
      </c>
      <c r="G1680" t="s">
        <v>391</v>
      </c>
      <c r="H1680" t="s">
        <v>408</v>
      </c>
      <c r="I1680" t="s">
        <v>222</v>
      </c>
      <c r="L1680" t="s">
        <v>1968</v>
      </c>
      <c r="M1680" t="s">
        <v>1969</v>
      </c>
      <c r="O1680">
        <v>101117.48</v>
      </c>
      <c r="P1680" t="s">
        <v>157</v>
      </c>
      <c r="R1680" t="s">
        <v>1795</v>
      </c>
      <c r="W1680" s="2">
        <v>43861.69947230324</v>
      </c>
    </row>
    <row r="1681" spans="1:23" x14ac:dyDescent="0.25">
      <c r="A1681" t="s">
        <v>159</v>
      </c>
      <c r="B1681" t="s">
        <v>160</v>
      </c>
      <c r="C1681" t="s">
        <v>4</v>
      </c>
      <c r="D1681">
        <v>2018</v>
      </c>
      <c r="E1681">
        <v>12</v>
      </c>
      <c r="F1681" t="s">
        <v>215</v>
      </c>
      <c r="G1681" t="s">
        <v>357</v>
      </c>
      <c r="H1681" t="s">
        <v>409</v>
      </c>
      <c r="I1681" t="s">
        <v>222</v>
      </c>
      <c r="L1681" t="s">
        <v>1968</v>
      </c>
      <c r="M1681" t="s">
        <v>1969</v>
      </c>
      <c r="O1681">
        <v>896504.05</v>
      </c>
      <c r="P1681" t="s">
        <v>157</v>
      </c>
      <c r="R1681" t="s">
        <v>1795</v>
      </c>
      <c r="W1681" s="2">
        <v>43861.69947230324</v>
      </c>
    </row>
    <row r="1682" spans="1:23" x14ac:dyDescent="0.25">
      <c r="A1682" t="s">
        <v>159</v>
      </c>
      <c r="B1682" t="s">
        <v>160</v>
      </c>
      <c r="C1682" t="s">
        <v>4</v>
      </c>
      <c r="D1682">
        <v>2018</v>
      </c>
      <c r="E1682">
        <v>12</v>
      </c>
      <c r="F1682" t="s">
        <v>215</v>
      </c>
      <c r="G1682" t="s">
        <v>410</v>
      </c>
      <c r="H1682" t="s">
        <v>427</v>
      </c>
      <c r="I1682" t="s">
        <v>222</v>
      </c>
      <c r="L1682" t="s">
        <v>1968</v>
      </c>
      <c r="M1682" t="s">
        <v>1969</v>
      </c>
      <c r="O1682">
        <v>896504.05</v>
      </c>
      <c r="P1682" t="s">
        <v>157</v>
      </c>
      <c r="R1682" t="s">
        <v>1795</v>
      </c>
      <c r="W1682" s="2">
        <v>43861.69947230324</v>
      </c>
    </row>
    <row r="1683" spans="1:23" x14ac:dyDescent="0.25">
      <c r="A1683" t="s">
        <v>159</v>
      </c>
      <c r="B1683" t="s">
        <v>160</v>
      </c>
      <c r="C1683" t="s">
        <v>4</v>
      </c>
      <c r="D1683">
        <v>2018</v>
      </c>
      <c r="E1683">
        <v>12</v>
      </c>
      <c r="F1683" t="s">
        <v>215</v>
      </c>
      <c r="G1683" t="s">
        <v>431</v>
      </c>
      <c r="H1683" t="s">
        <v>436</v>
      </c>
      <c r="I1683" t="s">
        <v>222</v>
      </c>
      <c r="L1683" t="s">
        <v>1968</v>
      </c>
      <c r="M1683" t="s">
        <v>1969</v>
      </c>
      <c r="O1683">
        <v>63000</v>
      </c>
      <c r="P1683" t="s">
        <v>157</v>
      </c>
      <c r="R1683" t="s">
        <v>1795</v>
      </c>
      <c r="W1683" s="2">
        <v>43861.69947230324</v>
      </c>
    </row>
    <row r="1684" spans="1:23" x14ac:dyDescent="0.25">
      <c r="A1684" t="s">
        <v>159</v>
      </c>
      <c r="B1684" t="s">
        <v>160</v>
      </c>
      <c r="C1684" t="s">
        <v>4</v>
      </c>
      <c r="D1684">
        <v>2018</v>
      </c>
      <c r="E1684">
        <v>12</v>
      </c>
      <c r="F1684" t="s">
        <v>215</v>
      </c>
      <c r="G1684" t="s">
        <v>428</v>
      </c>
      <c r="H1684" t="s">
        <v>437</v>
      </c>
      <c r="I1684" t="s">
        <v>222</v>
      </c>
      <c r="L1684" t="s">
        <v>1968</v>
      </c>
      <c r="M1684" t="s">
        <v>1969</v>
      </c>
      <c r="O1684">
        <v>959504.05</v>
      </c>
      <c r="P1684" t="s">
        <v>157</v>
      </c>
      <c r="R1684" t="s">
        <v>1795</v>
      </c>
      <c r="W1684" s="2">
        <v>43861.69947230324</v>
      </c>
    </row>
    <row r="1685" spans="1:23" x14ac:dyDescent="0.25">
      <c r="A1685" t="s">
        <v>159</v>
      </c>
      <c r="B1685" t="s">
        <v>160</v>
      </c>
      <c r="C1685" t="s">
        <v>4</v>
      </c>
      <c r="D1685">
        <v>2018</v>
      </c>
      <c r="E1685">
        <v>12</v>
      </c>
      <c r="F1685" t="s">
        <v>215</v>
      </c>
      <c r="G1685" t="s">
        <v>438</v>
      </c>
      <c r="H1685" t="s">
        <v>463</v>
      </c>
      <c r="I1685" t="s">
        <v>222</v>
      </c>
      <c r="L1685" t="s">
        <v>1968</v>
      </c>
      <c r="M1685" t="s">
        <v>1969</v>
      </c>
      <c r="O1685">
        <v>959504.05</v>
      </c>
      <c r="P1685" t="s">
        <v>157</v>
      </c>
      <c r="R1685" t="s">
        <v>1795</v>
      </c>
      <c r="W1685" s="2">
        <v>43861.69947230324</v>
      </c>
    </row>
    <row r="1686" spans="1:23" x14ac:dyDescent="0.25">
      <c r="A1686" t="s">
        <v>209</v>
      </c>
      <c r="B1686" t="s">
        <v>210</v>
      </c>
      <c r="C1686" t="s">
        <v>4</v>
      </c>
      <c r="D1686">
        <v>2018</v>
      </c>
      <c r="E1686">
        <v>12</v>
      </c>
      <c r="F1686" t="s">
        <v>215</v>
      </c>
      <c r="G1686" t="s">
        <v>240</v>
      </c>
      <c r="H1686" t="s">
        <v>241</v>
      </c>
      <c r="I1686" t="s">
        <v>222</v>
      </c>
      <c r="J1686" t="s">
        <v>2122</v>
      </c>
      <c r="K1686" t="s">
        <v>2123</v>
      </c>
      <c r="L1686" t="s">
        <v>1965</v>
      </c>
      <c r="M1686" t="s">
        <v>1966</v>
      </c>
      <c r="O1686">
        <v>-5395804.5700000003</v>
      </c>
      <c r="P1686" t="s">
        <v>157</v>
      </c>
      <c r="R1686" t="s">
        <v>1795</v>
      </c>
      <c r="W1686" s="2">
        <v>43861.699490162035</v>
      </c>
    </row>
    <row r="1687" spans="1:23" x14ac:dyDescent="0.25">
      <c r="A1687" t="s">
        <v>209</v>
      </c>
      <c r="B1687" t="s">
        <v>210</v>
      </c>
      <c r="C1687" t="s">
        <v>4</v>
      </c>
      <c r="D1687">
        <v>2018</v>
      </c>
      <c r="E1687">
        <v>12</v>
      </c>
      <c r="F1687" t="s">
        <v>215</v>
      </c>
      <c r="G1687" t="s">
        <v>240</v>
      </c>
      <c r="H1687" t="s">
        <v>241</v>
      </c>
      <c r="I1687" t="s">
        <v>222</v>
      </c>
      <c r="J1687" t="s">
        <v>2124</v>
      </c>
      <c r="K1687" t="s">
        <v>2123</v>
      </c>
      <c r="L1687" t="s">
        <v>1965</v>
      </c>
      <c r="M1687" t="s">
        <v>1966</v>
      </c>
      <c r="O1687">
        <v>-471263.45</v>
      </c>
      <c r="P1687" t="s">
        <v>157</v>
      </c>
      <c r="R1687" t="s">
        <v>1795</v>
      </c>
      <c r="W1687" s="2">
        <v>43861.699490162035</v>
      </c>
    </row>
    <row r="1688" spans="1:23" x14ac:dyDescent="0.25">
      <c r="A1688" t="s">
        <v>209</v>
      </c>
      <c r="B1688" t="s">
        <v>210</v>
      </c>
      <c r="C1688" t="s">
        <v>4</v>
      </c>
      <c r="D1688">
        <v>2018</v>
      </c>
      <c r="E1688">
        <v>12</v>
      </c>
      <c r="F1688" t="s">
        <v>215</v>
      </c>
      <c r="G1688" t="s">
        <v>240</v>
      </c>
      <c r="H1688" t="s">
        <v>241</v>
      </c>
      <c r="I1688" t="s">
        <v>222</v>
      </c>
      <c r="J1688" t="s">
        <v>1600</v>
      </c>
      <c r="K1688" t="s">
        <v>2125</v>
      </c>
      <c r="L1688" t="s">
        <v>1965</v>
      </c>
      <c r="M1688" t="s">
        <v>1966</v>
      </c>
      <c r="O1688">
        <v>-1979.86</v>
      </c>
      <c r="P1688" t="s">
        <v>157</v>
      </c>
      <c r="R1688" t="s">
        <v>1795</v>
      </c>
      <c r="W1688" s="2">
        <v>43861.699490162035</v>
      </c>
    </row>
    <row r="1689" spans="1:23" x14ac:dyDescent="0.25">
      <c r="A1689" t="s">
        <v>209</v>
      </c>
      <c r="B1689" t="s">
        <v>210</v>
      </c>
      <c r="C1689" t="s">
        <v>4</v>
      </c>
      <c r="D1689">
        <v>2018</v>
      </c>
      <c r="E1689">
        <v>12</v>
      </c>
      <c r="F1689" t="s">
        <v>215</v>
      </c>
      <c r="G1689" t="s">
        <v>240</v>
      </c>
      <c r="H1689" t="s">
        <v>241</v>
      </c>
      <c r="I1689" t="s">
        <v>222</v>
      </c>
      <c r="J1689" t="s">
        <v>2126</v>
      </c>
      <c r="K1689" t="s">
        <v>2127</v>
      </c>
      <c r="L1689" t="s">
        <v>1965</v>
      </c>
      <c r="M1689" t="s">
        <v>1966</v>
      </c>
      <c r="O1689">
        <v>-40704.82</v>
      </c>
      <c r="P1689" t="s">
        <v>157</v>
      </c>
      <c r="R1689" t="s">
        <v>1795</v>
      </c>
      <c r="W1689" s="2">
        <v>43861.699490162035</v>
      </c>
    </row>
    <row r="1690" spans="1:23" x14ac:dyDescent="0.25">
      <c r="A1690" t="s">
        <v>209</v>
      </c>
      <c r="B1690" t="s">
        <v>210</v>
      </c>
      <c r="C1690" t="s">
        <v>4</v>
      </c>
      <c r="D1690">
        <v>2018</v>
      </c>
      <c r="E1690">
        <v>12</v>
      </c>
      <c r="F1690" t="s">
        <v>215</v>
      </c>
      <c r="G1690" t="s">
        <v>240</v>
      </c>
      <c r="H1690" t="s">
        <v>241</v>
      </c>
      <c r="I1690" t="s">
        <v>222</v>
      </c>
      <c r="J1690" t="s">
        <v>2126</v>
      </c>
      <c r="K1690" t="s">
        <v>2127</v>
      </c>
      <c r="L1690" t="s">
        <v>1965</v>
      </c>
      <c r="M1690" t="s">
        <v>1966</v>
      </c>
      <c r="O1690">
        <v>-86100</v>
      </c>
      <c r="P1690" t="s">
        <v>157</v>
      </c>
      <c r="R1690" t="s">
        <v>1795</v>
      </c>
      <c r="W1690" s="2">
        <v>43861.699490162035</v>
      </c>
    </row>
    <row r="1691" spans="1:23" x14ac:dyDescent="0.25">
      <c r="A1691" t="s">
        <v>209</v>
      </c>
      <c r="B1691" t="s">
        <v>210</v>
      </c>
      <c r="C1691" t="s">
        <v>4</v>
      </c>
      <c r="D1691">
        <v>2018</v>
      </c>
      <c r="E1691">
        <v>12</v>
      </c>
      <c r="F1691" t="s">
        <v>215</v>
      </c>
      <c r="G1691" t="s">
        <v>240</v>
      </c>
      <c r="H1691" t="s">
        <v>241</v>
      </c>
      <c r="I1691" t="s">
        <v>222</v>
      </c>
      <c r="J1691" t="s">
        <v>1602</v>
      </c>
      <c r="K1691" t="s">
        <v>2128</v>
      </c>
      <c r="L1691" t="s">
        <v>1965</v>
      </c>
      <c r="M1691" t="s">
        <v>1966</v>
      </c>
      <c r="O1691">
        <v>-302.83999999999997</v>
      </c>
      <c r="P1691" t="s">
        <v>157</v>
      </c>
      <c r="R1691" t="s">
        <v>1795</v>
      </c>
      <c r="W1691" s="2">
        <v>43861.699490162035</v>
      </c>
    </row>
    <row r="1692" spans="1:23" x14ac:dyDescent="0.25">
      <c r="A1692" t="s">
        <v>209</v>
      </c>
      <c r="B1692" t="s">
        <v>210</v>
      </c>
      <c r="C1692" t="s">
        <v>4</v>
      </c>
      <c r="D1692">
        <v>2018</v>
      </c>
      <c r="E1692">
        <v>12</v>
      </c>
      <c r="F1692" t="s">
        <v>215</v>
      </c>
      <c r="G1692" t="s">
        <v>240</v>
      </c>
      <c r="H1692" t="s">
        <v>241</v>
      </c>
      <c r="I1692" t="s">
        <v>222</v>
      </c>
      <c r="J1692" t="s">
        <v>1605</v>
      </c>
      <c r="K1692" t="s">
        <v>2129</v>
      </c>
      <c r="L1692" t="s">
        <v>1965</v>
      </c>
      <c r="M1692" t="s">
        <v>1966</v>
      </c>
      <c r="O1692">
        <v>-3171993.48</v>
      </c>
      <c r="P1692" t="s">
        <v>157</v>
      </c>
      <c r="R1692" t="s">
        <v>1795</v>
      </c>
      <c r="W1692" s="2">
        <v>43861.699490162035</v>
      </c>
    </row>
    <row r="1693" spans="1:23" x14ac:dyDescent="0.25">
      <c r="A1693" t="s">
        <v>209</v>
      </c>
      <c r="B1693" t="s">
        <v>210</v>
      </c>
      <c r="C1693" t="s">
        <v>4</v>
      </c>
      <c r="D1693">
        <v>2018</v>
      </c>
      <c r="E1693">
        <v>12</v>
      </c>
      <c r="F1693" t="s">
        <v>215</v>
      </c>
      <c r="G1693" t="s">
        <v>250</v>
      </c>
      <c r="H1693" t="s">
        <v>251</v>
      </c>
      <c r="I1693" t="s">
        <v>222</v>
      </c>
      <c r="J1693" t="s">
        <v>2130</v>
      </c>
      <c r="K1693" t="s">
        <v>2131</v>
      </c>
      <c r="L1693" t="s">
        <v>1965</v>
      </c>
      <c r="M1693" t="s">
        <v>1966</v>
      </c>
      <c r="O1693">
        <v>42000</v>
      </c>
      <c r="P1693" t="s">
        <v>157</v>
      </c>
      <c r="R1693" t="s">
        <v>1795</v>
      </c>
      <c r="W1693" s="2">
        <v>43861.699490162035</v>
      </c>
    </row>
    <row r="1694" spans="1:23" x14ac:dyDescent="0.25">
      <c r="A1694" t="s">
        <v>209</v>
      </c>
      <c r="B1694" t="s">
        <v>210</v>
      </c>
      <c r="C1694" t="s">
        <v>4</v>
      </c>
      <c r="D1694">
        <v>2018</v>
      </c>
      <c r="E1694">
        <v>12</v>
      </c>
      <c r="F1694" t="s">
        <v>215</v>
      </c>
      <c r="G1694" t="s">
        <v>284</v>
      </c>
      <c r="H1694" t="s">
        <v>285</v>
      </c>
      <c r="I1694" t="s">
        <v>222</v>
      </c>
      <c r="J1694" t="s">
        <v>2132</v>
      </c>
      <c r="K1694" t="s">
        <v>2133</v>
      </c>
      <c r="L1694" t="s">
        <v>1965</v>
      </c>
      <c r="M1694" t="s">
        <v>1966</v>
      </c>
      <c r="O1694">
        <v>4938863.1399999997</v>
      </c>
      <c r="P1694" t="s">
        <v>157</v>
      </c>
      <c r="R1694" t="s">
        <v>1795</v>
      </c>
      <c r="W1694" s="2">
        <v>43861.699490162035</v>
      </c>
    </row>
    <row r="1695" spans="1:23" x14ac:dyDescent="0.25">
      <c r="A1695" t="s">
        <v>209</v>
      </c>
      <c r="B1695" t="s">
        <v>210</v>
      </c>
      <c r="C1695" t="s">
        <v>4</v>
      </c>
      <c r="D1695">
        <v>2018</v>
      </c>
      <c r="E1695">
        <v>12</v>
      </c>
      <c r="F1695" t="s">
        <v>215</v>
      </c>
      <c r="G1695" t="s">
        <v>284</v>
      </c>
      <c r="H1695" t="s">
        <v>285</v>
      </c>
      <c r="I1695" t="s">
        <v>222</v>
      </c>
      <c r="J1695" t="s">
        <v>2134</v>
      </c>
      <c r="K1695" t="s">
        <v>2135</v>
      </c>
      <c r="L1695" t="s">
        <v>1965</v>
      </c>
      <c r="M1695" t="s">
        <v>1966</v>
      </c>
      <c r="O1695">
        <v>1751.17</v>
      </c>
      <c r="P1695" t="s">
        <v>157</v>
      </c>
      <c r="R1695" t="s">
        <v>1795</v>
      </c>
      <c r="W1695" s="2">
        <v>43861.699490162035</v>
      </c>
    </row>
    <row r="1696" spans="1:23" x14ac:dyDescent="0.25">
      <c r="A1696" t="s">
        <v>209</v>
      </c>
      <c r="B1696" t="s">
        <v>210</v>
      </c>
      <c r="C1696" t="s">
        <v>4</v>
      </c>
      <c r="D1696">
        <v>2018</v>
      </c>
      <c r="E1696">
        <v>12</v>
      </c>
      <c r="F1696" t="s">
        <v>215</v>
      </c>
      <c r="G1696" t="s">
        <v>284</v>
      </c>
      <c r="H1696" t="s">
        <v>285</v>
      </c>
      <c r="I1696" t="s">
        <v>222</v>
      </c>
      <c r="J1696" t="s">
        <v>2136</v>
      </c>
      <c r="K1696" t="s">
        <v>2137</v>
      </c>
      <c r="L1696" t="s">
        <v>1965</v>
      </c>
      <c r="M1696" t="s">
        <v>1966</v>
      </c>
      <c r="O1696">
        <v>-212689.56</v>
      </c>
      <c r="P1696" t="s">
        <v>157</v>
      </c>
      <c r="R1696" t="s">
        <v>1795</v>
      </c>
      <c r="W1696" s="2">
        <v>43861.699490162035</v>
      </c>
    </row>
    <row r="1697" spans="1:23" x14ac:dyDescent="0.25">
      <c r="A1697" t="s">
        <v>209</v>
      </c>
      <c r="B1697" t="s">
        <v>210</v>
      </c>
      <c r="C1697" t="s">
        <v>4</v>
      </c>
      <c r="D1697">
        <v>2018</v>
      </c>
      <c r="E1697">
        <v>12</v>
      </c>
      <c r="F1697" t="s">
        <v>215</v>
      </c>
      <c r="G1697" t="s">
        <v>284</v>
      </c>
      <c r="H1697" t="s">
        <v>285</v>
      </c>
      <c r="I1697" t="s">
        <v>222</v>
      </c>
      <c r="J1697" t="s">
        <v>2138</v>
      </c>
      <c r="K1697" t="s">
        <v>2139</v>
      </c>
      <c r="L1697" t="s">
        <v>1965</v>
      </c>
      <c r="M1697" t="s">
        <v>1966</v>
      </c>
      <c r="O1697">
        <v>-21108.880000000001</v>
      </c>
      <c r="P1697" t="s">
        <v>157</v>
      </c>
      <c r="R1697" t="s">
        <v>1795</v>
      </c>
      <c r="W1697" s="2">
        <v>43861.699490162035</v>
      </c>
    </row>
    <row r="1698" spans="1:23" x14ac:dyDescent="0.25">
      <c r="A1698" t="s">
        <v>209</v>
      </c>
      <c r="B1698" t="s">
        <v>210</v>
      </c>
      <c r="C1698" t="s">
        <v>4</v>
      </c>
      <c r="D1698">
        <v>2018</v>
      </c>
      <c r="E1698">
        <v>12</v>
      </c>
      <c r="F1698" t="s">
        <v>215</v>
      </c>
      <c r="G1698" t="s">
        <v>284</v>
      </c>
      <c r="H1698" t="s">
        <v>285</v>
      </c>
      <c r="I1698" t="s">
        <v>222</v>
      </c>
      <c r="J1698" t="s">
        <v>2140</v>
      </c>
      <c r="K1698" t="s">
        <v>2141</v>
      </c>
      <c r="L1698" t="s">
        <v>1965</v>
      </c>
      <c r="M1698" t="s">
        <v>1966</v>
      </c>
      <c r="O1698">
        <v>-2025.74</v>
      </c>
      <c r="P1698" t="s">
        <v>157</v>
      </c>
      <c r="R1698" t="s">
        <v>1795</v>
      </c>
      <c r="W1698" s="2">
        <v>43861.699490162035</v>
      </c>
    </row>
    <row r="1699" spans="1:23" x14ac:dyDescent="0.25">
      <c r="A1699" t="s">
        <v>209</v>
      </c>
      <c r="B1699" t="s">
        <v>210</v>
      </c>
      <c r="C1699" t="s">
        <v>4</v>
      </c>
      <c r="D1699">
        <v>2018</v>
      </c>
      <c r="E1699">
        <v>12</v>
      </c>
      <c r="F1699" t="s">
        <v>215</v>
      </c>
      <c r="G1699" t="s">
        <v>287</v>
      </c>
      <c r="H1699" t="s">
        <v>288</v>
      </c>
      <c r="I1699" t="s">
        <v>222</v>
      </c>
      <c r="J1699" t="s">
        <v>1655</v>
      </c>
      <c r="K1699" t="s">
        <v>2142</v>
      </c>
      <c r="L1699" t="s">
        <v>1965</v>
      </c>
      <c r="M1699" t="s">
        <v>1966</v>
      </c>
      <c r="O1699">
        <v>16259.1</v>
      </c>
      <c r="P1699" t="s">
        <v>157</v>
      </c>
      <c r="R1699" t="s">
        <v>1795</v>
      </c>
      <c r="W1699" s="2">
        <v>43861.699490162035</v>
      </c>
    </row>
    <row r="1700" spans="1:23" x14ac:dyDescent="0.25">
      <c r="A1700" t="s">
        <v>209</v>
      </c>
      <c r="B1700" t="s">
        <v>210</v>
      </c>
      <c r="C1700" t="s">
        <v>4</v>
      </c>
      <c r="D1700">
        <v>2018</v>
      </c>
      <c r="E1700">
        <v>12</v>
      </c>
      <c r="F1700" t="s">
        <v>215</v>
      </c>
      <c r="G1700" t="s">
        <v>287</v>
      </c>
      <c r="H1700" t="s">
        <v>288</v>
      </c>
      <c r="I1700" t="s">
        <v>222</v>
      </c>
      <c r="J1700" t="s">
        <v>2143</v>
      </c>
      <c r="K1700" t="s">
        <v>2144</v>
      </c>
      <c r="L1700" t="s">
        <v>1965</v>
      </c>
      <c r="M1700" t="s">
        <v>1966</v>
      </c>
      <c r="O1700">
        <v>32518.19</v>
      </c>
      <c r="P1700" t="s">
        <v>157</v>
      </c>
      <c r="R1700" t="s">
        <v>1795</v>
      </c>
      <c r="W1700" s="2">
        <v>43861.699490162035</v>
      </c>
    </row>
    <row r="1701" spans="1:23" x14ac:dyDescent="0.25">
      <c r="A1701" t="s">
        <v>209</v>
      </c>
      <c r="B1701" t="s">
        <v>210</v>
      </c>
      <c r="C1701" t="s">
        <v>4</v>
      </c>
      <c r="D1701">
        <v>2018</v>
      </c>
      <c r="E1701">
        <v>12</v>
      </c>
      <c r="F1701" t="s">
        <v>215</v>
      </c>
      <c r="G1701" t="s">
        <v>287</v>
      </c>
      <c r="H1701" t="s">
        <v>288</v>
      </c>
      <c r="I1701" t="s">
        <v>222</v>
      </c>
      <c r="J1701" t="s">
        <v>2145</v>
      </c>
      <c r="K1701" t="s">
        <v>2146</v>
      </c>
      <c r="L1701" t="s">
        <v>1965</v>
      </c>
      <c r="M1701" t="s">
        <v>1966</v>
      </c>
      <c r="O1701">
        <v>180099.9</v>
      </c>
      <c r="P1701" t="s">
        <v>157</v>
      </c>
      <c r="R1701" t="s">
        <v>1795</v>
      </c>
      <c r="W1701" s="2">
        <v>43861.699490162035</v>
      </c>
    </row>
    <row r="1702" spans="1:23" x14ac:dyDescent="0.25">
      <c r="A1702" t="s">
        <v>209</v>
      </c>
      <c r="B1702" t="s">
        <v>210</v>
      </c>
      <c r="C1702" t="s">
        <v>4</v>
      </c>
      <c r="D1702">
        <v>2018</v>
      </c>
      <c r="E1702">
        <v>12</v>
      </c>
      <c r="F1702" t="s">
        <v>215</v>
      </c>
      <c r="G1702" t="s">
        <v>287</v>
      </c>
      <c r="H1702" t="s">
        <v>288</v>
      </c>
      <c r="I1702" t="s">
        <v>222</v>
      </c>
      <c r="J1702" t="s">
        <v>2147</v>
      </c>
      <c r="K1702" t="s">
        <v>2148</v>
      </c>
      <c r="L1702" t="s">
        <v>1965</v>
      </c>
      <c r="M1702" t="s">
        <v>1966</v>
      </c>
      <c r="O1702">
        <v>360203.02</v>
      </c>
      <c r="P1702" t="s">
        <v>157</v>
      </c>
      <c r="R1702" t="s">
        <v>1795</v>
      </c>
      <c r="W1702" s="2">
        <v>43861.699490162035</v>
      </c>
    </row>
    <row r="1703" spans="1:23" x14ac:dyDescent="0.25">
      <c r="A1703" t="s">
        <v>209</v>
      </c>
      <c r="B1703" t="s">
        <v>210</v>
      </c>
      <c r="C1703" t="s">
        <v>4</v>
      </c>
      <c r="D1703">
        <v>2018</v>
      </c>
      <c r="E1703">
        <v>12</v>
      </c>
      <c r="F1703" t="s">
        <v>215</v>
      </c>
      <c r="G1703" t="s">
        <v>284</v>
      </c>
      <c r="H1703" t="s">
        <v>285</v>
      </c>
      <c r="I1703" t="s">
        <v>222</v>
      </c>
      <c r="J1703" t="s">
        <v>1658</v>
      </c>
      <c r="K1703" t="s">
        <v>2149</v>
      </c>
      <c r="L1703" t="s">
        <v>1965</v>
      </c>
      <c r="M1703" t="s">
        <v>1966</v>
      </c>
      <c r="O1703">
        <v>-216845.24</v>
      </c>
      <c r="P1703" t="s">
        <v>157</v>
      </c>
      <c r="R1703" t="s">
        <v>1795</v>
      </c>
      <c r="W1703" s="2">
        <v>43861.699490162035</v>
      </c>
    </row>
    <row r="1704" spans="1:23" x14ac:dyDescent="0.25">
      <c r="A1704" t="s">
        <v>209</v>
      </c>
      <c r="B1704" t="s">
        <v>210</v>
      </c>
      <c r="C1704" t="s">
        <v>4</v>
      </c>
      <c r="D1704">
        <v>2018</v>
      </c>
      <c r="E1704">
        <v>12</v>
      </c>
      <c r="F1704" t="s">
        <v>215</v>
      </c>
      <c r="G1704" t="s">
        <v>295</v>
      </c>
      <c r="H1704" t="s">
        <v>296</v>
      </c>
      <c r="I1704" t="s">
        <v>222</v>
      </c>
      <c r="J1704" t="s">
        <v>2150</v>
      </c>
      <c r="K1704" t="s">
        <v>2151</v>
      </c>
      <c r="L1704" t="s">
        <v>1965</v>
      </c>
      <c r="M1704" t="s">
        <v>1966</v>
      </c>
      <c r="O1704">
        <v>12231.05</v>
      </c>
      <c r="P1704" t="s">
        <v>157</v>
      </c>
      <c r="R1704" t="s">
        <v>1795</v>
      </c>
      <c r="W1704" s="2">
        <v>43861.699490162035</v>
      </c>
    </row>
    <row r="1705" spans="1:23" x14ac:dyDescent="0.25">
      <c r="A1705" t="s">
        <v>209</v>
      </c>
      <c r="B1705" t="s">
        <v>210</v>
      </c>
      <c r="C1705" t="s">
        <v>4</v>
      </c>
      <c r="D1705">
        <v>2018</v>
      </c>
      <c r="E1705">
        <v>12</v>
      </c>
      <c r="F1705" t="s">
        <v>215</v>
      </c>
      <c r="G1705" t="s">
        <v>284</v>
      </c>
      <c r="H1705" t="s">
        <v>285</v>
      </c>
      <c r="I1705" t="s">
        <v>222</v>
      </c>
      <c r="J1705" t="s">
        <v>2152</v>
      </c>
      <c r="K1705" t="s">
        <v>2153</v>
      </c>
      <c r="L1705" t="s">
        <v>1965</v>
      </c>
      <c r="M1705" t="s">
        <v>1966</v>
      </c>
      <c r="O1705">
        <v>-106828.81</v>
      </c>
      <c r="P1705" t="s">
        <v>157</v>
      </c>
      <c r="R1705" t="s">
        <v>1795</v>
      </c>
      <c r="W1705" s="2">
        <v>43861.699490162035</v>
      </c>
    </row>
    <row r="1706" spans="1:23" x14ac:dyDescent="0.25">
      <c r="A1706" t="s">
        <v>209</v>
      </c>
      <c r="B1706" t="s">
        <v>210</v>
      </c>
      <c r="C1706" t="s">
        <v>4</v>
      </c>
      <c r="D1706">
        <v>2018</v>
      </c>
      <c r="E1706">
        <v>12</v>
      </c>
      <c r="F1706" t="s">
        <v>215</v>
      </c>
      <c r="G1706" t="s">
        <v>295</v>
      </c>
      <c r="H1706" t="s">
        <v>296</v>
      </c>
      <c r="I1706" t="s">
        <v>222</v>
      </c>
      <c r="J1706" t="s">
        <v>2154</v>
      </c>
      <c r="K1706" t="s">
        <v>2155</v>
      </c>
      <c r="L1706" t="s">
        <v>1965</v>
      </c>
      <c r="M1706" t="s">
        <v>1966</v>
      </c>
      <c r="O1706">
        <v>29442.37</v>
      </c>
      <c r="P1706" t="s">
        <v>157</v>
      </c>
      <c r="R1706" t="s">
        <v>1795</v>
      </c>
      <c r="W1706" s="2">
        <v>43861.699490162035</v>
      </c>
    </row>
    <row r="1707" spans="1:23" x14ac:dyDescent="0.25">
      <c r="A1707" t="s">
        <v>209</v>
      </c>
      <c r="B1707" t="s">
        <v>210</v>
      </c>
      <c r="C1707" t="s">
        <v>4</v>
      </c>
      <c r="D1707">
        <v>2018</v>
      </c>
      <c r="E1707">
        <v>12</v>
      </c>
      <c r="F1707" t="s">
        <v>215</v>
      </c>
      <c r="G1707" t="s">
        <v>295</v>
      </c>
      <c r="H1707" t="s">
        <v>296</v>
      </c>
      <c r="I1707" t="s">
        <v>222</v>
      </c>
      <c r="J1707" t="s">
        <v>2156</v>
      </c>
      <c r="K1707" t="s">
        <v>2157</v>
      </c>
      <c r="L1707" t="s">
        <v>1965</v>
      </c>
      <c r="M1707" t="s">
        <v>1966</v>
      </c>
      <c r="O1707">
        <v>9498.9599999999991</v>
      </c>
      <c r="P1707" t="s">
        <v>157</v>
      </c>
      <c r="R1707" t="s">
        <v>1795</v>
      </c>
      <c r="W1707" s="2">
        <v>43861.699490162035</v>
      </c>
    </row>
    <row r="1708" spans="1:23" x14ac:dyDescent="0.25">
      <c r="A1708" t="s">
        <v>209</v>
      </c>
      <c r="B1708" t="s">
        <v>210</v>
      </c>
      <c r="C1708" t="s">
        <v>4</v>
      </c>
      <c r="D1708">
        <v>2018</v>
      </c>
      <c r="E1708">
        <v>12</v>
      </c>
      <c r="F1708" t="s">
        <v>215</v>
      </c>
      <c r="G1708" t="s">
        <v>297</v>
      </c>
      <c r="H1708" t="s">
        <v>298</v>
      </c>
      <c r="I1708" t="s">
        <v>222</v>
      </c>
      <c r="J1708" t="s">
        <v>2158</v>
      </c>
      <c r="K1708" t="s">
        <v>2159</v>
      </c>
      <c r="L1708" t="s">
        <v>1965</v>
      </c>
      <c r="M1708" t="s">
        <v>1966</v>
      </c>
      <c r="O1708">
        <v>129212.17</v>
      </c>
      <c r="P1708" t="s">
        <v>157</v>
      </c>
      <c r="R1708" t="s">
        <v>1795</v>
      </c>
      <c r="W1708" s="2">
        <v>43861.699490162035</v>
      </c>
    </row>
    <row r="1709" spans="1:23" x14ac:dyDescent="0.25">
      <c r="A1709" t="s">
        <v>209</v>
      </c>
      <c r="B1709" t="s">
        <v>210</v>
      </c>
      <c r="C1709" t="s">
        <v>4</v>
      </c>
      <c r="D1709">
        <v>2018</v>
      </c>
      <c r="E1709">
        <v>12</v>
      </c>
      <c r="F1709" t="s">
        <v>215</v>
      </c>
      <c r="G1709" t="s">
        <v>297</v>
      </c>
      <c r="H1709" t="s">
        <v>298</v>
      </c>
      <c r="I1709" t="s">
        <v>222</v>
      </c>
      <c r="J1709" t="s">
        <v>2160</v>
      </c>
      <c r="K1709" t="s">
        <v>2161</v>
      </c>
      <c r="L1709" t="s">
        <v>1965</v>
      </c>
      <c r="M1709" t="s">
        <v>1966</v>
      </c>
      <c r="O1709">
        <v>4900.8900000000003</v>
      </c>
      <c r="P1709" t="s">
        <v>157</v>
      </c>
      <c r="R1709" t="s">
        <v>1795</v>
      </c>
      <c r="W1709" s="2">
        <v>43861.699490162035</v>
      </c>
    </row>
    <row r="1710" spans="1:23" x14ac:dyDescent="0.25">
      <c r="A1710" t="s">
        <v>209</v>
      </c>
      <c r="B1710" t="s">
        <v>210</v>
      </c>
      <c r="C1710" t="s">
        <v>4</v>
      </c>
      <c r="D1710">
        <v>2018</v>
      </c>
      <c r="E1710">
        <v>12</v>
      </c>
      <c r="F1710" t="s">
        <v>215</v>
      </c>
      <c r="G1710" t="s">
        <v>284</v>
      </c>
      <c r="H1710" t="s">
        <v>285</v>
      </c>
      <c r="I1710" t="s">
        <v>222</v>
      </c>
      <c r="J1710" t="s">
        <v>2162</v>
      </c>
      <c r="K1710" t="s">
        <v>2163</v>
      </c>
      <c r="L1710" t="s">
        <v>1965</v>
      </c>
      <c r="M1710" t="s">
        <v>1966</v>
      </c>
      <c r="O1710">
        <v>156347.51999999999</v>
      </c>
      <c r="P1710" t="s">
        <v>157</v>
      </c>
      <c r="R1710" t="s">
        <v>1795</v>
      </c>
      <c r="W1710" s="2">
        <v>43861.699490162035</v>
      </c>
    </row>
    <row r="1711" spans="1:23" x14ac:dyDescent="0.25">
      <c r="A1711" t="s">
        <v>209</v>
      </c>
      <c r="B1711" t="s">
        <v>210</v>
      </c>
      <c r="C1711" t="s">
        <v>4</v>
      </c>
      <c r="D1711">
        <v>2018</v>
      </c>
      <c r="E1711">
        <v>12</v>
      </c>
      <c r="F1711" t="s">
        <v>215</v>
      </c>
      <c r="G1711" t="s">
        <v>284</v>
      </c>
      <c r="H1711" t="s">
        <v>285</v>
      </c>
      <c r="I1711" t="s">
        <v>222</v>
      </c>
      <c r="J1711" t="s">
        <v>2164</v>
      </c>
      <c r="K1711" t="s">
        <v>2165</v>
      </c>
      <c r="L1711" t="s">
        <v>1965</v>
      </c>
      <c r="M1711" t="s">
        <v>1966</v>
      </c>
      <c r="O1711">
        <v>73571.92</v>
      </c>
      <c r="P1711" t="s">
        <v>157</v>
      </c>
      <c r="R1711" t="s">
        <v>1795</v>
      </c>
      <c r="W1711" s="2">
        <v>43861.699490162035</v>
      </c>
    </row>
    <row r="1712" spans="1:23" x14ac:dyDescent="0.25">
      <c r="A1712" t="s">
        <v>209</v>
      </c>
      <c r="B1712" t="s">
        <v>210</v>
      </c>
      <c r="C1712" t="s">
        <v>4</v>
      </c>
      <c r="D1712">
        <v>2018</v>
      </c>
      <c r="E1712">
        <v>12</v>
      </c>
      <c r="F1712" t="s">
        <v>215</v>
      </c>
      <c r="G1712" t="s">
        <v>284</v>
      </c>
      <c r="H1712" t="s">
        <v>285</v>
      </c>
      <c r="I1712" t="s">
        <v>222</v>
      </c>
      <c r="J1712" t="s">
        <v>2166</v>
      </c>
      <c r="K1712" t="s">
        <v>2111</v>
      </c>
      <c r="L1712" t="s">
        <v>1965</v>
      </c>
      <c r="M1712" t="s">
        <v>1966</v>
      </c>
      <c r="O1712">
        <v>-43075.31</v>
      </c>
      <c r="P1712" t="s">
        <v>157</v>
      </c>
      <c r="R1712" t="s">
        <v>1795</v>
      </c>
      <c r="W1712" s="2">
        <v>43861.699490162035</v>
      </c>
    </row>
    <row r="1713" spans="1:23" x14ac:dyDescent="0.25">
      <c r="A1713" t="s">
        <v>209</v>
      </c>
      <c r="B1713" t="s">
        <v>210</v>
      </c>
      <c r="C1713" t="s">
        <v>4</v>
      </c>
      <c r="D1713">
        <v>2018</v>
      </c>
      <c r="E1713">
        <v>12</v>
      </c>
      <c r="F1713" t="s">
        <v>215</v>
      </c>
      <c r="G1713" t="s">
        <v>284</v>
      </c>
      <c r="H1713" t="s">
        <v>285</v>
      </c>
      <c r="I1713" t="s">
        <v>222</v>
      </c>
      <c r="J1713" t="s">
        <v>2167</v>
      </c>
      <c r="K1713" t="s">
        <v>2168</v>
      </c>
      <c r="L1713" t="s">
        <v>1965</v>
      </c>
      <c r="M1713" t="s">
        <v>1966</v>
      </c>
      <c r="O1713">
        <v>-14679.68</v>
      </c>
      <c r="P1713" t="s">
        <v>157</v>
      </c>
      <c r="R1713" t="s">
        <v>1795</v>
      </c>
      <c r="W1713" s="2">
        <v>43861.699490162035</v>
      </c>
    </row>
    <row r="1714" spans="1:23" x14ac:dyDescent="0.25">
      <c r="A1714" t="s">
        <v>209</v>
      </c>
      <c r="B1714" t="s">
        <v>210</v>
      </c>
      <c r="C1714" t="s">
        <v>4</v>
      </c>
      <c r="D1714">
        <v>2018</v>
      </c>
      <c r="E1714">
        <v>12</v>
      </c>
      <c r="F1714" t="s">
        <v>215</v>
      </c>
      <c r="G1714" t="s">
        <v>284</v>
      </c>
      <c r="H1714" t="s">
        <v>285</v>
      </c>
      <c r="I1714" t="s">
        <v>222</v>
      </c>
      <c r="J1714" t="s">
        <v>2169</v>
      </c>
      <c r="K1714" t="s">
        <v>2170</v>
      </c>
      <c r="L1714" t="s">
        <v>1965</v>
      </c>
      <c r="M1714" t="s">
        <v>1966</v>
      </c>
      <c r="O1714">
        <v>-185035.46</v>
      </c>
      <c r="P1714" t="s">
        <v>157</v>
      </c>
      <c r="R1714" t="s">
        <v>1795</v>
      </c>
      <c r="W1714" s="2">
        <v>43861.699490162035</v>
      </c>
    </row>
    <row r="1715" spans="1:23" x14ac:dyDescent="0.25">
      <c r="A1715" t="s">
        <v>209</v>
      </c>
      <c r="B1715" t="s">
        <v>210</v>
      </c>
      <c r="C1715" t="s">
        <v>4</v>
      </c>
      <c r="D1715">
        <v>2018</v>
      </c>
      <c r="E1715">
        <v>12</v>
      </c>
      <c r="F1715" t="s">
        <v>215</v>
      </c>
      <c r="G1715" t="s">
        <v>273</v>
      </c>
      <c r="H1715" t="s">
        <v>274</v>
      </c>
      <c r="I1715" t="s">
        <v>222</v>
      </c>
      <c r="J1715" t="s">
        <v>1698</v>
      </c>
      <c r="K1715" t="s">
        <v>2171</v>
      </c>
      <c r="L1715" t="s">
        <v>1965</v>
      </c>
      <c r="M1715" t="s">
        <v>1966</v>
      </c>
      <c r="O1715">
        <v>169068.66</v>
      </c>
      <c r="P1715" t="s">
        <v>157</v>
      </c>
      <c r="R1715" t="s">
        <v>1795</v>
      </c>
      <c r="W1715" s="2">
        <v>43861.699490162035</v>
      </c>
    </row>
    <row r="1716" spans="1:23" x14ac:dyDescent="0.25">
      <c r="A1716" t="s">
        <v>209</v>
      </c>
      <c r="B1716" t="s">
        <v>210</v>
      </c>
      <c r="C1716" t="s">
        <v>4</v>
      </c>
      <c r="D1716">
        <v>2018</v>
      </c>
      <c r="E1716">
        <v>12</v>
      </c>
      <c r="F1716" t="s">
        <v>215</v>
      </c>
      <c r="G1716" t="s">
        <v>273</v>
      </c>
      <c r="H1716" t="s">
        <v>274</v>
      </c>
      <c r="I1716" t="s">
        <v>222</v>
      </c>
      <c r="J1716" t="s">
        <v>2172</v>
      </c>
      <c r="K1716" t="s">
        <v>2173</v>
      </c>
      <c r="L1716" t="s">
        <v>1965</v>
      </c>
      <c r="M1716" t="s">
        <v>1966</v>
      </c>
      <c r="O1716">
        <v>231486.94</v>
      </c>
      <c r="P1716" t="s">
        <v>157</v>
      </c>
      <c r="R1716" t="s">
        <v>1795</v>
      </c>
      <c r="W1716" s="2">
        <v>43861.699490162035</v>
      </c>
    </row>
    <row r="1717" spans="1:23" x14ac:dyDescent="0.25">
      <c r="A1717" t="s">
        <v>209</v>
      </c>
      <c r="B1717" t="s">
        <v>210</v>
      </c>
      <c r="C1717" t="s">
        <v>4</v>
      </c>
      <c r="D1717">
        <v>2018</v>
      </c>
      <c r="E1717">
        <v>12</v>
      </c>
      <c r="F1717" t="s">
        <v>215</v>
      </c>
      <c r="G1717" t="s">
        <v>273</v>
      </c>
      <c r="H1717" t="s">
        <v>274</v>
      </c>
      <c r="I1717" t="s">
        <v>222</v>
      </c>
      <c r="J1717" t="s">
        <v>2174</v>
      </c>
      <c r="K1717" t="s">
        <v>2175</v>
      </c>
      <c r="L1717" t="s">
        <v>1965</v>
      </c>
      <c r="M1717" t="s">
        <v>1966</v>
      </c>
      <c r="O1717">
        <v>125438.12</v>
      </c>
      <c r="P1717" t="s">
        <v>157</v>
      </c>
      <c r="R1717" t="s">
        <v>1795</v>
      </c>
      <c r="W1717" s="2">
        <v>43861.699490162035</v>
      </c>
    </row>
    <row r="1718" spans="1:23" x14ac:dyDescent="0.25">
      <c r="A1718" t="s">
        <v>209</v>
      </c>
      <c r="B1718" t="s">
        <v>210</v>
      </c>
      <c r="C1718" t="s">
        <v>4</v>
      </c>
      <c r="D1718">
        <v>2018</v>
      </c>
      <c r="E1718">
        <v>12</v>
      </c>
      <c r="F1718" t="s">
        <v>215</v>
      </c>
      <c r="G1718" t="s">
        <v>273</v>
      </c>
      <c r="H1718" t="s">
        <v>274</v>
      </c>
      <c r="I1718" t="s">
        <v>222</v>
      </c>
      <c r="J1718" t="s">
        <v>1701</v>
      </c>
      <c r="K1718" t="s">
        <v>2176</v>
      </c>
      <c r="L1718" t="s">
        <v>1965</v>
      </c>
      <c r="M1718" t="s">
        <v>1966</v>
      </c>
      <c r="O1718">
        <v>237746.82</v>
      </c>
      <c r="P1718" t="s">
        <v>157</v>
      </c>
      <c r="R1718" t="s">
        <v>1795</v>
      </c>
      <c r="W1718" s="2">
        <v>43861.699490162035</v>
      </c>
    </row>
    <row r="1719" spans="1:23" x14ac:dyDescent="0.25">
      <c r="A1719" t="s">
        <v>209</v>
      </c>
      <c r="B1719" t="s">
        <v>210</v>
      </c>
      <c r="C1719" t="s">
        <v>4</v>
      </c>
      <c r="D1719">
        <v>2018</v>
      </c>
      <c r="E1719">
        <v>12</v>
      </c>
      <c r="F1719" t="s">
        <v>215</v>
      </c>
      <c r="G1719" t="s">
        <v>273</v>
      </c>
      <c r="H1719" t="s">
        <v>274</v>
      </c>
      <c r="I1719" t="s">
        <v>222</v>
      </c>
      <c r="J1719" t="s">
        <v>2177</v>
      </c>
      <c r="K1719" t="s">
        <v>2178</v>
      </c>
      <c r="L1719" t="s">
        <v>1965</v>
      </c>
      <c r="M1719" t="s">
        <v>1966</v>
      </c>
      <c r="O1719">
        <v>275.27999999999997</v>
      </c>
      <c r="P1719" t="s">
        <v>157</v>
      </c>
      <c r="R1719" t="s">
        <v>1795</v>
      </c>
      <c r="W1719" s="2">
        <v>43861.699490162035</v>
      </c>
    </row>
    <row r="1720" spans="1:23" x14ac:dyDescent="0.25">
      <c r="A1720" t="s">
        <v>209</v>
      </c>
      <c r="B1720" t="s">
        <v>210</v>
      </c>
      <c r="C1720" t="s">
        <v>4</v>
      </c>
      <c r="D1720">
        <v>2018</v>
      </c>
      <c r="E1720">
        <v>12</v>
      </c>
      <c r="F1720" t="s">
        <v>215</v>
      </c>
      <c r="G1720" t="s">
        <v>277</v>
      </c>
      <c r="H1720" t="s">
        <v>278</v>
      </c>
      <c r="I1720" t="s">
        <v>222</v>
      </c>
      <c r="J1720" t="s">
        <v>2179</v>
      </c>
      <c r="K1720" t="s">
        <v>2180</v>
      </c>
      <c r="L1720" t="s">
        <v>1965</v>
      </c>
      <c r="M1720" t="s">
        <v>1966</v>
      </c>
      <c r="O1720">
        <v>30314.77</v>
      </c>
      <c r="P1720" t="s">
        <v>157</v>
      </c>
      <c r="R1720" t="s">
        <v>1795</v>
      </c>
      <c r="W1720" s="2">
        <v>43861.699490162035</v>
      </c>
    </row>
    <row r="1721" spans="1:23" x14ac:dyDescent="0.25">
      <c r="A1721" t="s">
        <v>209</v>
      </c>
      <c r="B1721" t="s">
        <v>210</v>
      </c>
      <c r="C1721" t="s">
        <v>4</v>
      </c>
      <c r="D1721">
        <v>2018</v>
      </c>
      <c r="E1721">
        <v>12</v>
      </c>
      <c r="F1721" t="s">
        <v>215</v>
      </c>
      <c r="G1721" t="s">
        <v>277</v>
      </c>
      <c r="H1721" t="s">
        <v>278</v>
      </c>
      <c r="I1721" t="s">
        <v>222</v>
      </c>
      <c r="J1721" t="s">
        <v>2181</v>
      </c>
      <c r="K1721" t="s">
        <v>2182</v>
      </c>
      <c r="L1721" t="s">
        <v>1965</v>
      </c>
      <c r="M1721" t="s">
        <v>1966</v>
      </c>
      <c r="O1721">
        <v>16206.83</v>
      </c>
      <c r="P1721" t="s">
        <v>157</v>
      </c>
      <c r="R1721" t="s">
        <v>1795</v>
      </c>
      <c r="W1721" s="2">
        <v>43861.699490162035</v>
      </c>
    </row>
    <row r="1722" spans="1:23" x14ac:dyDescent="0.25">
      <c r="A1722" t="s">
        <v>209</v>
      </c>
      <c r="B1722" t="s">
        <v>210</v>
      </c>
      <c r="C1722" t="s">
        <v>4</v>
      </c>
      <c r="D1722">
        <v>2018</v>
      </c>
      <c r="E1722">
        <v>12</v>
      </c>
      <c r="F1722" t="s">
        <v>215</v>
      </c>
      <c r="G1722" t="s">
        <v>277</v>
      </c>
      <c r="H1722" t="s">
        <v>278</v>
      </c>
      <c r="I1722" t="s">
        <v>222</v>
      </c>
      <c r="J1722" t="s">
        <v>2183</v>
      </c>
      <c r="K1722" t="s">
        <v>2184</v>
      </c>
      <c r="L1722" t="s">
        <v>1965</v>
      </c>
      <c r="M1722" t="s">
        <v>1966</v>
      </c>
      <c r="O1722">
        <v>1778.7</v>
      </c>
      <c r="P1722" t="s">
        <v>157</v>
      </c>
      <c r="R1722" t="s">
        <v>1795</v>
      </c>
      <c r="W1722" s="2">
        <v>43861.699490162035</v>
      </c>
    </row>
    <row r="1723" spans="1:23" x14ac:dyDescent="0.25">
      <c r="A1723" t="s">
        <v>209</v>
      </c>
      <c r="B1723" t="s">
        <v>210</v>
      </c>
      <c r="C1723" t="s">
        <v>4</v>
      </c>
      <c r="D1723">
        <v>2018</v>
      </c>
      <c r="E1723">
        <v>12</v>
      </c>
      <c r="F1723" t="s">
        <v>215</v>
      </c>
      <c r="G1723" t="s">
        <v>277</v>
      </c>
      <c r="H1723" t="s">
        <v>278</v>
      </c>
      <c r="I1723" t="s">
        <v>222</v>
      </c>
      <c r="J1723" t="s">
        <v>2185</v>
      </c>
      <c r="K1723" t="s">
        <v>2186</v>
      </c>
      <c r="L1723" t="s">
        <v>1965</v>
      </c>
      <c r="M1723" t="s">
        <v>1966</v>
      </c>
      <c r="O1723">
        <v>5132.2</v>
      </c>
      <c r="P1723" t="s">
        <v>157</v>
      </c>
      <c r="R1723" t="s">
        <v>1795</v>
      </c>
      <c r="W1723" s="2">
        <v>43861.699490162035</v>
      </c>
    </row>
    <row r="1724" spans="1:23" x14ac:dyDescent="0.25">
      <c r="A1724" t="s">
        <v>209</v>
      </c>
      <c r="B1724" t="s">
        <v>210</v>
      </c>
      <c r="C1724" t="s">
        <v>4</v>
      </c>
      <c r="D1724">
        <v>2018</v>
      </c>
      <c r="E1724">
        <v>12</v>
      </c>
      <c r="F1724" t="s">
        <v>215</v>
      </c>
      <c r="G1724" t="s">
        <v>277</v>
      </c>
      <c r="H1724" t="s">
        <v>278</v>
      </c>
      <c r="I1724" t="s">
        <v>222</v>
      </c>
      <c r="J1724" t="s">
        <v>2187</v>
      </c>
      <c r="K1724" t="s">
        <v>2188</v>
      </c>
      <c r="L1724" t="s">
        <v>1965</v>
      </c>
      <c r="M1724" t="s">
        <v>1966</v>
      </c>
      <c r="O1724">
        <v>3639.98</v>
      </c>
      <c r="P1724" t="s">
        <v>157</v>
      </c>
      <c r="R1724" t="s">
        <v>1795</v>
      </c>
      <c r="W1724" s="2">
        <v>43861.699490162035</v>
      </c>
    </row>
    <row r="1725" spans="1:23" x14ac:dyDescent="0.25">
      <c r="A1725" t="s">
        <v>209</v>
      </c>
      <c r="B1725" t="s">
        <v>210</v>
      </c>
      <c r="C1725" t="s">
        <v>4</v>
      </c>
      <c r="D1725">
        <v>2018</v>
      </c>
      <c r="E1725">
        <v>12</v>
      </c>
      <c r="F1725" t="s">
        <v>215</v>
      </c>
      <c r="G1725" t="s">
        <v>277</v>
      </c>
      <c r="H1725" t="s">
        <v>278</v>
      </c>
      <c r="I1725" t="s">
        <v>222</v>
      </c>
      <c r="J1725" t="s">
        <v>2189</v>
      </c>
      <c r="K1725" t="s">
        <v>2190</v>
      </c>
      <c r="L1725" t="s">
        <v>1965</v>
      </c>
      <c r="M1725" t="s">
        <v>1966</v>
      </c>
      <c r="O1725">
        <v>3890.51</v>
      </c>
      <c r="P1725" t="s">
        <v>157</v>
      </c>
      <c r="R1725" t="s">
        <v>1795</v>
      </c>
      <c r="W1725" s="2">
        <v>43861.699490162035</v>
      </c>
    </row>
    <row r="1726" spans="1:23" x14ac:dyDescent="0.25">
      <c r="A1726" t="s">
        <v>209</v>
      </c>
      <c r="B1726" t="s">
        <v>210</v>
      </c>
      <c r="C1726" t="s">
        <v>4</v>
      </c>
      <c r="D1726">
        <v>2018</v>
      </c>
      <c r="E1726">
        <v>12</v>
      </c>
      <c r="F1726" t="s">
        <v>215</v>
      </c>
      <c r="G1726" t="s">
        <v>277</v>
      </c>
      <c r="H1726" t="s">
        <v>278</v>
      </c>
      <c r="I1726" t="s">
        <v>222</v>
      </c>
      <c r="J1726" t="s">
        <v>2191</v>
      </c>
      <c r="K1726" t="s">
        <v>2192</v>
      </c>
      <c r="L1726" t="s">
        <v>1965</v>
      </c>
      <c r="M1726" t="s">
        <v>1966</v>
      </c>
      <c r="O1726">
        <v>117.53</v>
      </c>
      <c r="P1726" t="s">
        <v>157</v>
      </c>
      <c r="R1726" t="s">
        <v>1795</v>
      </c>
      <c r="W1726" s="2">
        <v>43861.699490162035</v>
      </c>
    </row>
    <row r="1727" spans="1:23" x14ac:dyDescent="0.25">
      <c r="A1727" t="s">
        <v>209</v>
      </c>
      <c r="B1727" t="s">
        <v>210</v>
      </c>
      <c r="C1727" t="s">
        <v>4</v>
      </c>
      <c r="D1727">
        <v>2018</v>
      </c>
      <c r="E1727">
        <v>12</v>
      </c>
      <c r="F1727" t="s">
        <v>215</v>
      </c>
      <c r="G1727" t="s">
        <v>277</v>
      </c>
      <c r="H1727" t="s">
        <v>278</v>
      </c>
      <c r="I1727" t="s">
        <v>222</v>
      </c>
      <c r="J1727" t="s">
        <v>2193</v>
      </c>
      <c r="K1727" t="s">
        <v>2194</v>
      </c>
      <c r="L1727" t="s">
        <v>1965</v>
      </c>
      <c r="M1727" t="s">
        <v>1966</v>
      </c>
      <c r="O1727">
        <v>42032.76</v>
      </c>
      <c r="P1727" t="s">
        <v>157</v>
      </c>
      <c r="R1727" t="s">
        <v>1795</v>
      </c>
      <c r="W1727" s="2">
        <v>43861.699490162035</v>
      </c>
    </row>
    <row r="1728" spans="1:23" x14ac:dyDescent="0.25">
      <c r="A1728" t="s">
        <v>209</v>
      </c>
      <c r="B1728" t="s">
        <v>210</v>
      </c>
      <c r="C1728" t="s">
        <v>4</v>
      </c>
      <c r="D1728">
        <v>2018</v>
      </c>
      <c r="E1728">
        <v>12</v>
      </c>
      <c r="F1728" t="s">
        <v>215</v>
      </c>
      <c r="G1728" t="s">
        <v>273</v>
      </c>
      <c r="H1728" t="s">
        <v>274</v>
      </c>
      <c r="I1728" t="s">
        <v>222</v>
      </c>
      <c r="J1728" t="s">
        <v>1712</v>
      </c>
      <c r="K1728" t="s">
        <v>2195</v>
      </c>
      <c r="L1728" t="s">
        <v>1965</v>
      </c>
      <c r="M1728" t="s">
        <v>1966</v>
      </c>
      <c r="O1728">
        <v>57748.33</v>
      </c>
      <c r="P1728" t="s">
        <v>157</v>
      </c>
      <c r="R1728" t="s">
        <v>1795</v>
      </c>
      <c r="W1728" s="2">
        <v>43861.699490162035</v>
      </c>
    </row>
    <row r="1729" spans="1:23" x14ac:dyDescent="0.25">
      <c r="A1729" t="s">
        <v>209</v>
      </c>
      <c r="B1729" t="s">
        <v>210</v>
      </c>
      <c r="C1729" t="s">
        <v>4</v>
      </c>
      <c r="D1729">
        <v>2018</v>
      </c>
      <c r="E1729">
        <v>12</v>
      </c>
      <c r="F1729" t="s">
        <v>215</v>
      </c>
      <c r="G1729" t="s">
        <v>273</v>
      </c>
      <c r="H1729" t="s">
        <v>274</v>
      </c>
      <c r="I1729" t="s">
        <v>222</v>
      </c>
      <c r="J1729" t="s">
        <v>2196</v>
      </c>
      <c r="K1729" t="s">
        <v>2197</v>
      </c>
      <c r="L1729" t="s">
        <v>1965</v>
      </c>
      <c r="M1729" t="s">
        <v>1966</v>
      </c>
      <c r="O1729">
        <v>2933.54</v>
      </c>
      <c r="P1729" t="s">
        <v>157</v>
      </c>
      <c r="R1729" t="s">
        <v>1795</v>
      </c>
      <c r="W1729" s="2">
        <v>43861.699490162035</v>
      </c>
    </row>
    <row r="1730" spans="1:23" x14ac:dyDescent="0.25">
      <c r="A1730" t="s">
        <v>209</v>
      </c>
      <c r="B1730" t="s">
        <v>210</v>
      </c>
      <c r="C1730" t="s">
        <v>4</v>
      </c>
      <c r="D1730">
        <v>2018</v>
      </c>
      <c r="E1730">
        <v>12</v>
      </c>
      <c r="F1730" t="s">
        <v>215</v>
      </c>
      <c r="G1730" t="s">
        <v>273</v>
      </c>
      <c r="H1730" t="s">
        <v>274</v>
      </c>
      <c r="I1730" t="s">
        <v>222</v>
      </c>
      <c r="J1730" t="s">
        <v>1715</v>
      </c>
      <c r="K1730" t="s">
        <v>2198</v>
      </c>
      <c r="L1730" t="s">
        <v>1965</v>
      </c>
      <c r="M1730" t="s">
        <v>1966</v>
      </c>
      <c r="O1730">
        <v>10598.23</v>
      </c>
      <c r="P1730" t="s">
        <v>157</v>
      </c>
      <c r="R1730" t="s">
        <v>1795</v>
      </c>
      <c r="W1730" s="2">
        <v>43861.699490162035</v>
      </c>
    </row>
    <row r="1731" spans="1:23" x14ac:dyDescent="0.25">
      <c r="A1731" t="s">
        <v>209</v>
      </c>
      <c r="B1731" t="s">
        <v>210</v>
      </c>
      <c r="C1731" t="s">
        <v>4</v>
      </c>
      <c r="D1731">
        <v>2018</v>
      </c>
      <c r="E1731">
        <v>12</v>
      </c>
      <c r="F1731" t="s">
        <v>215</v>
      </c>
      <c r="G1731" t="s">
        <v>273</v>
      </c>
      <c r="H1731" t="s">
        <v>274</v>
      </c>
      <c r="I1731" t="s">
        <v>222</v>
      </c>
      <c r="J1731" t="s">
        <v>1715</v>
      </c>
      <c r="K1731" t="s">
        <v>2198</v>
      </c>
      <c r="L1731" t="s">
        <v>1965</v>
      </c>
      <c r="M1731" t="s">
        <v>1966</v>
      </c>
      <c r="O1731">
        <v>5880</v>
      </c>
      <c r="P1731" t="s">
        <v>157</v>
      </c>
      <c r="R1731" t="s">
        <v>1795</v>
      </c>
      <c r="W1731" s="2">
        <v>43861.699490162035</v>
      </c>
    </row>
    <row r="1732" spans="1:23" x14ac:dyDescent="0.25">
      <c r="A1732" t="s">
        <v>209</v>
      </c>
      <c r="B1732" t="s">
        <v>210</v>
      </c>
      <c r="C1732" t="s">
        <v>4</v>
      </c>
      <c r="D1732">
        <v>2018</v>
      </c>
      <c r="E1732">
        <v>12</v>
      </c>
      <c r="F1732" t="s">
        <v>215</v>
      </c>
      <c r="G1732" t="s">
        <v>273</v>
      </c>
      <c r="H1732" t="s">
        <v>274</v>
      </c>
      <c r="I1732" t="s">
        <v>222</v>
      </c>
      <c r="J1732" t="s">
        <v>2199</v>
      </c>
      <c r="K1732" t="s">
        <v>2200</v>
      </c>
      <c r="L1732" t="s">
        <v>1965</v>
      </c>
      <c r="M1732" t="s">
        <v>1966</v>
      </c>
      <c r="O1732">
        <v>514.08000000000004</v>
      </c>
      <c r="P1732" t="s">
        <v>157</v>
      </c>
      <c r="R1732" t="s">
        <v>1795</v>
      </c>
      <c r="W1732" s="2">
        <v>43861.699490162035</v>
      </c>
    </row>
    <row r="1733" spans="1:23" x14ac:dyDescent="0.25">
      <c r="A1733" t="s">
        <v>209</v>
      </c>
      <c r="B1733" t="s">
        <v>210</v>
      </c>
      <c r="C1733" t="s">
        <v>4</v>
      </c>
      <c r="D1733">
        <v>2018</v>
      </c>
      <c r="E1733">
        <v>12</v>
      </c>
      <c r="F1733" t="s">
        <v>215</v>
      </c>
      <c r="G1733" t="s">
        <v>273</v>
      </c>
      <c r="H1733" t="s">
        <v>274</v>
      </c>
      <c r="I1733" t="s">
        <v>222</v>
      </c>
      <c r="J1733" t="s">
        <v>2201</v>
      </c>
      <c r="K1733" t="s">
        <v>2202</v>
      </c>
      <c r="L1733" t="s">
        <v>1965</v>
      </c>
      <c r="M1733" t="s">
        <v>1966</v>
      </c>
      <c r="O1733">
        <v>22740.55</v>
      </c>
      <c r="P1733" t="s">
        <v>157</v>
      </c>
      <c r="R1733" t="s">
        <v>1795</v>
      </c>
      <c r="W1733" s="2">
        <v>43861.699490162035</v>
      </c>
    </row>
    <row r="1734" spans="1:23" x14ac:dyDescent="0.25">
      <c r="A1734" t="s">
        <v>209</v>
      </c>
      <c r="B1734" t="s">
        <v>210</v>
      </c>
      <c r="C1734" t="s">
        <v>4</v>
      </c>
      <c r="D1734">
        <v>2018</v>
      </c>
      <c r="E1734">
        <v>12</v>
      </c>
      <c r="F1734" t="s">
        <v>215</v>
      </c>
      <c r="G1734" t="s">
        <v>279</v>
      </c>
      <c r="H1734" t="s">
        <v>280</v>
      </c>
      <c r="I1734" t="s">
        <v>222</v>
      </c>
      <c r="J1734" t="s">
        <v>2203</v>
      </c>
      <c r="K1734" t="s">
        <v>2204</v>
      </c>
      <c r="L1734" t="s">
        <v>1965</v>
      </c>
      <c r="M1734" t="s">
        <v>1966</v>
      </c>
      <c r="O1734">
        <v>87027.35</v>
      </c>
      <c r="P1734" t="s">
        <v>157</v>
      </c>
      <c r="R1734" t="s">
        <v>1795</v>
      </c>
      <c r="W1734" s="2">
        <v>43861.699490162035</v>
      </c>
    </row>
    <row r="1735" spans="1:23" x14ac:dyDescent="0.25">
      <c r="A1735" t="s">
        <v>209</v>
      </c>
      <c r="B1735" t="s">
        <v>210</v>
      </c>
      <c r="C1735" t="s">
        <v>4</v>
      </c>
      <c r="D1735">
        <v>2018</v>
      </c>
      <c r="E1735">
        <v>12</v>
      </c>
      <c r="F1735" t="s">
        <v>215</v>
      </c>
      <c r="G1735" t="s">
        <v>279</v>
      </c>
      <c r="H1735" t="s">
        <v>280</v>
      </c>
      <c r="I1735" t="s">
        <v>222</v>
      </c>
      <c r="J1735" t="s">
        <v>1719</v>
      </c>
      <c r="K1735" t="s">
        <v>2205</v>
      </c>
      <c r="L1735" t="s">
        <v>1965</v>
      </c>
      <c r="M1735" t="s">
        <v>1966</v>
      </c>
      <c r="O1735">
        <v>17576.849999999999</v>
      </c>
      <c r="P1735" t="s">
        <v>157</v>
      </c>
      <c r="R1735" t="s">
        <v>1795</v>
      </c>
      <c r="W1735" s="2">
        <v>43861.699490162035</v>
      </c>
    </row>
    <row r="1736" spans="1:23" x14ac:dyDescent="0.25">
      <c r="A1736" t="s">
        <v>209</v>
      </c>
      <c r="B1736" t="s">
        <v>210</v>
      </c>
      <c r="C1736" t="s">
        <v>4</v>
      </c>
      <c r="D1736">
        <v>2018</v>
      </c>
      <c r="E1736">
        <v>12</v>
      </c>
      <c r="F1736" t="s">
        <v>215</v>
      </c>
      <c r="G1736" t="s">
        <v>279</v>
      </c>
      <c r="H1736" t="s">
        <v>280</v>
      </c>
      <c r="I1736" t="s">
        <v>222</v>
      </c>
      <c r="J1736" t="s">
        <v>2206</v>
      </c>
      <c r="K1736" t="s">
        <v>2207</v>
      </c>
      <c r="L1736" t="s">
        <v>1965</v>
      </c>
      <c r="M1736" t="s">
        <v>1966</v>
      </c>
      <c r="O1736">
        <v>-4431.03</v>
      </c>
      <c r="P1736" t="s">
        <v>157</v>
      </c>
      <c r="R1736" t="s">
        <v>1795</v>
      </c>
      <c r="W1736" s="2">
        <v>43861.699490162035</v>
      </c>
    </row>
    <row r="1737" spans="1:23" x14ac:dyDescent="0.25">
      <c r="A1737" t="s">
        <v>209</v>
      </c>
      <c r="B1737" t="s">
        <v>210</v>
      </c>
      <c r="C1737" t="s">
        <v>4</v>
      </c>
      <c r="D1737">
        <v>2018</v>
      </c>
      <c r="E1737">
        <v>12</v>
      </c>
      <c r="F1737" t="s">
        <v>215</v>
      </c>
      <c r="G1737" t="s">
        <v>279</v>
      </c>
      <c r="H1737" t="s">
        <v>280</v>
      </c>
      <c r="I1737" t="s">
        <v>222</v>
      </c>
      <c r="J1737" t="s">
        <v>2208</v>
      </c>
      <c r="K1737" t="s">
        <v>2209</v>
      </c>
      <c r="L1737" t="s">
        <v>1965</v>
      </c>
      <c r="M1737" t="s">
        <v>1966</v>
      </c>
      <c r="O1737">
        <v>21347.17</v>
      </c>
      <c r="P1737" t="s">
        <v>157</v>
      </c>
      <c r="R1737" t="s">
        <v>1795</v>
      </c>
      <c r="W1737" s="2">
        <v>43861.699490162035</v>
      </c>
    </row>
    <row r="1738" spans="1:23" x14ac:dyDescent="0.25">
      <c r="A1738" t="s">
        <v>209</v>
      </c>
      <c r="B1738" t="s">
        <v>210</v>
      </c>
      <c r="C1738" t="s">
        <v>4</v>
      </c>
      <c r="D1738">
        <v>2018</v>
      </c>
      <c r="E1738">
        <v>12</v>
      </c>
      <c r="F1738" t="s">
        <v>215</v>
      </c>
      <c r="G1738" t="s">
        <v>279</v>
      </c>
      <c r="H1738" t="s">
        <v>280</v>
      </c>
      <c r="I1738" t="s">
        <v>222</v>
      </c>
      <c r="J1738" t="s">
        <v>2210</v>
      </c>
      <c r="K1738" t="s">
        <v>2211</v>
      </c>
      <c r="L1738" t="s">
        <v>1965</v>
      </c>
      <c r="M1738" t="s">
        <v>1966</v>
      </c>
      <c r="O1738">
        <v>1510.59</v>
      </c>
      <c r="P1738" t="s">
        <v>157</v>
      </c>
      <c r="R1738" t="s">
        <v>1795</v>
      </c>
      <c r="W1738" s="2">
        <v>43861.699490162035</v>
      </c>
    </row>
    <row r="1739" spans="1:23" x14ac:dyDescent="0.25">
      <c r="A1739" t="s">
        <v>209</v>
      </c>
      <c r="B1739" t="s">
        <v>210</v>
      </c>
      <c r="C1739" t="s">
        <v>4</v>
      </c>
      <c r="D1739">
        <v>2018</v>
      </c>
      <c r="E1739">
        <v>12</v>
      </c>
      <c r="F1739" t="s">
        <v>215</v>
      </c>
      <c r="G1739" t="s">
        <v>279</v>
      </c>
      <c r="H1739" t="s">
        <v>280</v>
      </c>
      <c r="I1739" t="s">
        <v>222</v>
      </c>
      <c r="J1739" t="s">
        <v>2212</v>
      </c>
      <c r="K1739" t="s">
        <v>2213</v>
      </c>
      <c r="L1739" t="s">
        <v>1965</v>
      </c>
      <c r="M1739" t="s">
        <v>1966</v>
      </c>
      <c r="O1739">
        <v>8418.7199999999993</v>
      </c>
      <c r="P1739" t="s">
        <v>157</v>
      </c>
      <c r="R1739" t="s">
        <v>1795</v>
      </c>
      <c r="W1739" s="2">
        <v>43861.699490162035</v>
      </c>
    </row>
    <row r="1740" spans="1:23" x14ac:dyDescent="0.25">
      <c r="A1740" t="s">
        <v>209</v>
      </c>
      <c r="B1740" t="s">
        <v>210</v>
      </c>
      <c r="C1740" t="s">
        <v>4</v>
      </c>
      <c r="D1740">
        <v>2018</v>
      </c>
      <c r="E1740">
        <v>12</v>
      </c>
      <c r="F1740" t="s">
        <v>215</v>
      </c>
      <c r="G1740" t="s">
        <v>279</v>
      </c>
      <c r="H1740" t="s">
        <v>280</v>
      </c>
      <c r="I1740" t="s">
        <v>222</v>
      </c>
      <c r="J1740" t="s">
        <v>2214</v>
      </c>
      <c r="K1740" t="s">
        <v>2215</v>
      </c>
      <c r="L1740" t="s">
        <v>1965</v>
      </c>
      <c r="M1740" t="s">
        <v>1966</v>
      </c>
      <c r="O1740">
        <v>8913.7000000000007</v>
      </c>
      <c r="P1740" t="s">
        <v>157</v>
      </c>
      <c r="R1740" t="s">
        <v>1795</v>
      </c>
      <c r="W1740" s="2">
        <v>43861.699490162035</v>
      </c>
    </row>
    <row r="1741" spans="1:23" x14ac:dyDescent="0.25">
      <c r="A1741" t="s">
        <v>209</v>
      </c>
      <c r="B1741" t="s">
        <v>210</v>
      </c>
      <c r="C1741" t="s">
        <v>4</v>
      </c>
      <c r="D1741">
        <v>2018</v>
      </c>
      <c r="E1741">
        <v>12</v>
      </c>
      <c r="F1741" t="s">
        <v>215</v>
      </c>
      <c r="G1741" t="s">
        <v>279</v>
      </c>
      <c r="H1741" t="s">
        <v>280</v>
      </c>
      <c r="I1741" t="s">
        <v>222</v>
      </c>
      <c r="J1741" t="s">
        <v>2216</v>
      </c>
      <c r="K1741" t="s">
        <v>2217</v>
      </c>
      <c r="L1741" t="s">
        <v>1965</v>
      </c>
      <c r="M1741" t="s">
        <v>1966</v>
      </c>
      <c r="O1741">
        <v>17264.29</v>
      </c>
      <c r="P1741" t="s">
        <v>157</v>
      </c>
      <c r="R1741" t="s">
        <v>1795</v>
      </c>
      <c r="W1741" s="2">
        <v>43861.699490162035</v>
      </c>
    </row>
    <row r="1742" spans="1:23" x14ac:dyDescent="0.25">
      <c r="A1742" t="s">
        <v>209</v>
      </c>
      <c r="B1742" t="s">
        <v>210</v>
      </c>
      <c r="C1742" t="s">
        <v>4</v>
      </c>
      <c r="D1742">
        <v>2018</v>
      </c>
      <c r="E1742">
        <v>12</v>
      </c>
      <c r="F1742" t="s">
        <v>215</v>
      </c>
      <c r="G1742" t="s">
        <v>279</v>
      </c>
      <c r="H1742" t="s">
        <v>280</v>
      </c>
      <c r="I1742" t="s">
        <v>222</v>
      </c>
      <c r="J1742" t="s">
        <v>1722</v>
      </c>
      <c r="K1742" t="s">
        <v>2218</v>
      </c>
      <c r="L1742" t="s">
        <v>1965</v>
      </c>
      <c r="M1742" t="s">
        <v>1966</v>
      </c>
      <c r="O1742">
        <v>4258.6000000000004</v>
      </c>
      <c r="P1742" t="s">
        <v>157</v>
      </c>
      <c r="R1742" t="s">
        <v>1795</v>
      </c>
      <c r="W1742" s="2">
        <v>43861.699490162035</v>
      </c>
    </row>
    <row r="1743" spans="1:23" x14ac:dyDescent="0.25">
      <c r="A1743" t="s">
        <v>209</v>
      </c>
      <c r="B1743" t="s">
        <v>210</v>
      </c>
      <c r="C1743" t="s">
        <v>4</v>
      </c>
      <c r="D1743">
        <v>2018</v>
      </c>
      <c r="E1743">
        <v>12</v>
      </c>
      <c r="F1743" t="s">
        <v>215</v>
      </c>
      <c r="G1743" t="s">
        <v>279</v>
      </c>
      <c r="H1743" t="s">
        <v>280</v>
      </c>
      <c r="I1743" t="s">
        <v>222</v>
      </c>
      <c r="J1743" t="s">
        <v>2219</v>
      </c>
      <c r="K1743" t="s">
        <v>2220</v>
      </c>
      <c r="L1743" t="s">
        <v>1965</v>
      </c>
      <c r="M1743" t="s">
        <v>1966</v>
      </c>
      <c r="O1743">
        <v>1797.53</v>
      </c>
      <c r="P1743" t="s">
        <v>157</v>
      </c>
      <c r="R1743" t="s">
        <v>1795</v>
      </c>
      <c r="W1743" s="2">
        <v>43861.699490162035</v>
      </c>
    </row>
    <row r="1744" spans="1:23" x14ac:dyDescent="0.25">
      <c r="A1744" t="s">
        <v>209</v>
      </c>
      <c r="B1744" t="s">
        <v>210</v>
      </c>
      <c r="C1744" t="s">
        <v>4</v>
      </c>
      <c r="D1744">
        <v>2018</v>
      </c>
      <c r="E1744">
        <v>12</v>
      </c>
      <c r="F1744" t="s">
        <v>215</v>
      </c>
      <c r="G1744" t="s">
        <v>279</v>
      </c>
      <c r="H1744" t="s">
        <v>280</v>
      </c>
      <c r="I1744" t="s">
        <v>222</v>
      </c>
      <c r="J1744" t="s">
        <v>2221</v>
      </c>
      <c r="K1744" t="s">
        <v>1979</v>
      </c>
      <c r="L1744" t="s">
        <v>1965</v>
      </c>
      <c r="M1744" t="s">
        <v>1966</v>
      </c>
      <c r="O1744">
        <v>1492.18</v>
      </c>
      <c r="P1744" t="s">
        <v>157</v>
      </c>
      <c r="R1744" t="s">
        <v>1795</v>
      </c>
      <c r="W1744" s="2">
        <v>43861.699490162035</v>
      </c>
    </row>
    <row r="1745" spans="1:23" x14ac:dyDescent="0.25">
      <c r="A1745" t="s">
        <v>209</v>
      </c>
      <c r="B1745" t="s">
        <v>210</v>
      </c>
      <c r="C1745" t="s">
        <v>4</v>
      </c>
      <c r="D1745">
        <v>2018</v>
      </c>
      <c r="E1745">
        <v>12</v>
      </c>
      <c r="F1745" t="s">
        <v>215</v>
      </c>
      <c r="G1745" t="s">
        <v>279</v>
      </c>
      <c r="H1745" t="s">
        <v>280</v>
      </c>
      <c r="I1745" t="s">
        <v>222</v>
      </c>
      <c r="J1745" t="s">
        <v>2222</v>
      </c>
      <c r="K1745" t="s">
        <v>2223</v>
      </c>
      <c r="L1745" t="s">
        <v>1965</v>
      </c>
      <c r="M1745" t="s">
        <v>1966</v>
      </c>
      <c r="O1745">
        <v>-8182.02</v>
      </c>
      <c r="P1745" t="s">
        <v>157</v>
      </c>
      <c r="R1745" t="s">
        <v>1795</v>
      </c>
      <c r="W1745" s="2">
        <v>43861.699490162035</v>
      </c>
    </row>
    <row r="1746" spans="1:23" x14ac:dyDescent="0.25">
      <c r="A1746" t="s">
        <v>209</v>
      </c>
      <c r="B1746" t="s">
        <v>210</v>
      </c>
      <c r="C1746" t="s">
        <v>4</v>
      </c>
      <c r="D1746">
        <v>2018</v>
      </c>
      <c r="E1746">
        <v>12</v>
      </c>
      <c r="F1746" t="s">
        <v>215</v>
      </c>
      <c r="G1746" t="s">
        <v>284</v>
      </c>
      <c r="H1746" t="s">
        <v>285</v>
      </c>
      <c r="I1746" t="s">
        <v>222</v>
      </c>
      <c r="J1746" t="s">
        <v>1725</v>
      </c>
      <c r="K1746" t="s">
        <v>2224</v>
      </c>
      <c r="L1746" t="s">
        <v>1965</v>
      </c>
      <c r="M1746" t="s">
        <v>1966</v>
      </c>
      <c r="O1746">
        <v>20269.560000000001</v>
      </c>
      <c r="P1746" t="s">
        <v>157</v>
      </c>
      <c r="R1746" t="s">
        <v>1795</v>
      </c>
      <c r="W1746" s="2">
        <v>43861.699490162035</v>
      </c>
    </row>
    <row r="1747" spans="1:23" x14ac:dyDescent="0.25">
      <c r="A1747" t="s">
        <v>209</v>
      </c>
      <c r="B1747" t="s">
        <v>210</v>
      </c>
      <c r="C1747" t="s">
        <v>4</v>
      </c>
      <c r="D1747">
        <v>2018</v>
      </c>
      <c r="E1747">
        <v>12</v>
      </c>
      <c r="F1747" t="s">
        <v>215</v>
      </c>
      <c r="G1747" t="s">
        <v>284</v>
      </c>
      <c r="H1747" t="s">
        <v>285</v>
      </c>
      <c r="I1747" t="s">
        <v>222</v>
      </c>
      <c r="J1747" t="s">
        <v>2225</v>
      </c>
      <c r="K1747" t="s">
        <v>2226</v>
      </c>
      <c r="L1747" t="s">
        <v>1965</v>
      </c>
      <c r="M1747" t="s">
        <v>1966</v>
      </c>
      <c r="O1747">
        <v>1104769.32</v>
      </c>
      <c r="P1747" t="s">
        <v>157</v>
      </c>
      <c r="R1747" t="s">
        <v>1795</v>
      </c>
      <c r="W1747" s="2">
        <v>43861.699490162035</v>
      </c>
    </row>
    <row r="1748" spans="1:23" x14ac:dyDescent="0.25">
      <c r="A1748" t="s">
        <v>209</v>
      </c>
      <c r="B1748" t="s">
        <v>210</v>
      </c>
      <c r="C1748" t="s">
        <v>4</v>
      </c>
      <c r="D1748">
        <v>2018</v>
      </c>
      <c r="E1748">
        <v>12</v>
      </c>
      <c r="F1748" t="s">
        <v>215</v>
      </c>
      <c r="G1748" t="s">
        <v>284</v>
      </c>
      <c r="H1748" t="s">
        <v>285</v>
      </c>
      <c r="I1748" t="s">
        <v>222</v>
      </c>
      <c r="J1748" t="s">
        <v>2227</v>
      </c>
      <c r="K1748" t="s">
        <v>2228</v>
      </c>
      <c r="L1748" t="s">
        <v>1965</v>
      </c>
      <c r="M1748" t="s">
        <v>1966</v>
      </c>
      <c r="O1748">
        <v>1001.16</v>
      </c>
      <c r="P1748" t="s">
        <v>157</v>
      </c>
      <c r="R1748" t="s">
        <v>1795</v>
      </c>
      <c r="W1748" s="2">
        <v>43861.699490162035</v>
      </c>
    </row>
    <row r="1749" spans="1:23" x14ac:dyDescent="0.25">
      <c r="A1749" t="s">
        <v>209</v>
      </c>
      <c r="B1749" t="s">
        <v>210</v>
      </c>
      <c r="C1749" t="s">
        <v>4</v>
      </c>
      <c r="D1749">
        <v>2018</v>
      </c>
      <c r="E1749">
        <v>12</v>
      </c>
      <c r="F1749" t="s">
        <v>215</v>
      </c>
      <c r="G1749" t="s">
        <v>284</v>
      </c>
      <c r="H1749" t="s">
        <v>285</v>
      </c>
      <c r="I1749" t="s">
        <v>222</v>
      </c>
      <c r="J1749" t="s">
        <v>1728</v>
      </c>
      <c r="K1749" t="s">
        <v>2229</v>
      </c>
      <c r="L1749" t="s">
        <v>1965</v>
      </c>
      <c r="M1749" t="s">
        <v>1966</v>
      </c>
      <c r="O1749">
        <v>-1136.68</v>
      </c>
      <c r="P1749" t="s">
        <v>157</v>
      </c>
      <c r="R1749" t="s">
        <v>1795</v>
      </c>
      <c r="W1749" s="2">
        <v>43861.699490162035</v>
      </c>
    </row>
    <row r="1750" spans="1:23" x14ac:dyDescent="0.25">
      <c r="A1750" t="s">
        <v>209</v>
      </c>
      <c r="B1750" t="s">
        <v>210</v>
      </c>
      <c r="C1750" t="s">
        <v>4</v>
      </c>
      <c r="D1750">
        <v>2018</v>
      </c>
      <c r="E1750">
        <v>12</v>
      </c>
      <c r="F1750" t="s">
        <v>215</v>
      </c>
      <c r="G1750" t="s">
        <v>284</v>
      </c>
      <c r="H1750" t="s">
        <v>285</v>
      </c>
      <c r="I1750" t="s">
        <v>222</v>
      </c>
      <c r="J1750" t="s">
        <v>2230</v>
      </c>
      <c r="K1750" t="s">
        <v>2141</v>
      </c>
      <c r="L1750" t="s">
        <v>1965</v>
      </c>
      <c r="M1750" t="s">
        <v>1966</v>
      </c>
      <c r="O1750">
        <v>-2294.0300000000002</v>
      </c>
      <c r="P1750" t="s">
        <v>157</v>
      </c>
      <c r="R1750" t="s">
        <v>1795</v>
      </c>
      <c r="W1750" s="2">
        <v>43861.699490162035</v>
      </c>
    </row>
    <row r="1751" spans="1:23" x14ac:dyDescent="0.25">
      <c r="A1751" t="s">
        <v>209</v>
      </c>
      <c r="B1751" t="s">
        <v>210</v>
      </c>
      <c r="C1751" t="s">
        <v>4</v>
      </c>
      <c r="D1751">
        <v>2018</v>
      </c>
      <c r="E1751">
        <v>12</v>
      </c>
      <c r="F1751" t="s">
        <v>215</v>
      </c>
      <c r="G1751" t="s">
        <v>284</v>
      </c>
      <c r="H1751" t="s">
        <v>285</v>
      </c>
      <c r="I1751" t="s">
        <v>222</v>
      </c>
      <c r="J1751" t="s">
        <v>2231</v>
      </c>
      <c r="K1751" t="s">
        <v>2139</v>
      </c>
      <c r="L1751" t="s">
        <v>1965</v>
      </c>
      <c r="M1751" t="s">
        <v>1966</v>
      </c>
      <c r="O1751">
        <v>-6632.89</v>
      </c>
      <c r="P1751" t="s">
        <v>157</v>
      </c>
      <c r="R1751" t="s">
        <v>1795</v>
      </c>
      <c r="W1751" s="2">
        <v>43861.699490162035</v>
      </c>
    </row>
    <row r="1752" spans="1:23" x14ac:dyDescent="0.25">
      <c r="A1752" t="s">
        <v>209</v>
      </c>
      <c r="B1752" t="s">
        <v>210</v>
      </c>
      <c r="C1752" t="s">
        <v>4</v>
      </c>
      <c r="D1752">
        <v>2018</v>
      </c>
      <c r="E1752">
        <v>12</v>
      </c>
      <c r="F1752" t="s">
        <v>215</v>
      </c>
      <c r="G1752" t="s">
        <v>284</v>
      </c>
      <c r="H1752" t="s">
        <v>285</v>
      </c>
      <c r="I1752" t="s">
        <v>222</v>
      </c>
      <c r="J1752" t="s">
        <v>1730</v>
      </c>
      <c r="K1752" t="s">
        <v>2153</v>
      </c>
      <c r="L1752" t="s">
        <v>1965</v>
      </c>
      <c r="M1752" t="s">
        <v>1966</v>
      </c>
      <c r="O1752">
        <v>-2287.7600000000002</v>
      </c>
      <c r="P1752" t="s">
        <v>157</v>
      </c>
      <c r="R1752" t="s">
        <v>1795</v>
      </c>
      <c r="W1752" s="2">
        <v>43861.699490162035</v>
      </c>
    </row>
    <row r="1753" spans="1:23" x14ac:dyDescent="0.25">
      <c r="A1753" t="s">
        <v>209</v>
      </c>
      <c r="B1753" t="s">
        <v>210</v>
      </c>
      <c r="C1753" t="s">
        <v>4</v>
      </c>
      <c r="D1753">
        <v>2018</v>
      </c>
      <c r="E1753">
        <v>12</v>
      </c>
      <c r="F1753" t="s">
        <v>215</v>
      </c>
      <c r="G1753" t="s">
        <v>287</v>
      </c>
      <c r="H1753" t="s">
        <v>288</v>
      </c>
      <c r="I1753" t="s">
        <v>222</v>
      </c>
      <c r="J1753" t="s">
        <v>2232</v>
      </c>
      <c r="K1753" t="s">
        <v>2233</v>
      </c>
      <c r="L1753" t="s">
        <v>1965</v>
      </c>
      <c r="M1753" t="s">
        <v>1966</v>
      </c>
      <c r="O1753">
        <v>2223.38</v>
      </c>
      <c r="P1753" t="s">
        <v>157</v>
      </c>
      <c r="R1753" t="s">
        <v>1795</v>
      </c>
      <c r="W1753" s="2">
        <v>43861.699490162035</v>
      </c>
    </row>
    <row r="1754" spans="1:23" x14ac:dyDescent="0.25">
      <c r="A1754" t="s">
        <v>209</v>
      </c>
      <c r="B1754" t="s">
        <v>210</v>
      </c>
      <c r="C1754" t="s">
        <v>4</v>
      </c>
      <c r="D1754">
        <v>2018</v>
      </c>
      <c r="E1754">
        <v>12</v>
      </c>
      <c r="F1754" t="s">
        <v>215</v>
      </c>
      <c r="G1754" t="s">
        <v>287</v>
      </c>
      <c r="H1754" t="s">
        <v>288</v>
      </c>
      <c r="I1754" t="s">
        <v>222</v>
      </c>
      <c r="J1754" t="s">
        <v>2234</v>
      </c>
      <c r="K1754" t="s">
        <v>2235</v>
      </c>
      <c r="L1754" t="s">
        <v>1965</v>
      </c>
      <c r="M1754" t="s">
        <v>1966</v>
      </c>
      <c r="O1754">
        <v>4446.75</v>
      </c>
      <c r="P1754" t="s">
        <v>157</v>
      </c>
      <c r="R1754" t="s">
        <v>1795</v>
      </c>
      <c r="W1754" s="2">
        <v>43861.699490162035</v>
      </c>
    </row>
    <row r="1755" spans="1:23" x14ac:dyDescent="0.25">
      <c r="A1755" t="s">
        <v>209</v>
      </c>
      <c r="B1755" t="s">
        <v>210</v>
      </c>
      <c r="C1755" t="s">
        <v>4</v>
      </c>
      <c r="D1755">
        <v>2018</v>
      </c>
      <c r="E1755">
        <v>12</v>
      </c>
      <c r="F1755" t="s">
        <v>215</v>
      </c>
      <c r="G1755" t="s">
        <v>287</v>
      </c>
      <c r="H1755" t="s">
        <v>288</v>
      </c>
      <c r="I1755" t="s">
        <v>222</v>
      </c>
      <c r="J1755" t="s">
        <v>1732</v>
      </c>
      <c r="K1755" t="s">
        <v>2236</v>
      </c>
      <c r="L1755" t="s">
        <v>1965</v>
      </c>
      <c r="M1755" t="s">
        <v>1966</v>
      </c>
      <c r="O1755">
        <v>23463.78</v>
      </c>
      <c r="P1755" t="s">
        <v>157</v>
      </c>
      <c r="R1755" t="s">
        <v>1795</v>
      </c>
      <c r="W1755" s="2">
        <v>43861.699490162035</v>
      </c>
    </row>
    <row r="1756" spans="1:23" x14ac:dyDescent="0.25">
      <c r="A1756" t="s">
        <v>209</v>
      </c>
      <c r="B1756" t="s">
        <v>210</v>
      </c>
      <c r="C1756" t="s">
        <v>4</v>
      </c>
      <c r="D1756">
        <v>2018</v>
      </c>
      <c r="E1756">
        <v>12</v>
      </c>
      <c r="F1756" t="s">
        <v>215</v>
      </c>
      <c r="G1756" t="s">
        <v>287</v>
      </c>
      <c r="H1756" t="s">
        <v>288</v>
      </c>
      <c r="I1756" t="s">
        <v>222</v>
      </c>
      <c r="J1756" t="s">
        <v>2237</v>
      </c>
      <c r="K1756" t="s">
        <v>2238</v>
      </c>
      <c r="L1756" t="s">
        <v>1965</v>
      </c>
      <c r="M1756" t="s">
        <v>1966</v>
      </c>
      <c r="O1756">
        <v>20566.82</v>
      </c>
      <c r="P1756" t="s">
        <v>157</v>
      </c>
      <c r="R1756" t="s">
        <v>1795</v>
      </c>
      <c r="W1756" s="2">
        <v>43861.699490162035</v>
      </c>
    </row>
    <row r="1757" spans="1:23" x14ac:dyDescent="0.25">
      <c r="A1757" t="s">
        <v>209</v>
      </c>
      <c r="B1757" t="s">
        <v>210</v>
      </c>
      <c r="C1757" t="s">
        <v>4</v>
      </c>
      <c r="D1757">
        <v>2018</v>
      </c>
      <c r="E1757">
        <v>12</v>
      </c>
      <c r="F1757" t="s">
        <v>215</v>
      </c>
      <c r="G1757" t="s">
        <v>287</v>
      </c>
      <c r="H1757" t="s">
        <v>288</v>
      </c>
      <c r="I1757" t="s">
        <v>222</v>
      </c>
      <c r="J1757" t="s">
        <v>2239</v>
      </c>
      <c r="K1757" t="s">
        <v>2240</v>
      </c>
      <c r="L1757" t="s">
        <v>1965</v>
      </c>
      <c r="M1757" t="s">
        <v>1966</v>
      </c>
      <c r="O1757">
        <v>41133.620000000003</v>
      </c>
      <c r="P1757" t="s">
        <v>157</v>
      </c>
      <c r="R1757" t="s">
        <v>1795</v>
      </c>
      <c r="W1757" s="2">
        <v>43861.699490162035</v>
      </c>
    </row>
    <row r="1758" spans="1:23" x14ac:dyDescent="0.25">
      <c r="A1758" t="s">
        <v>209</v>
      </c>
      <c r="B1758" t="s">
        <v>210</v>
      </c>
      <c r="C1758" t="s">
        <v>4</v>
      </c>
      <c r="D1758">
        <v>2018</v>
      </c>
      <c r="E1758">
        <v>12</v>
      </c>
      <c r="F1758" t="s">
        <v>215</v>
      </c>
      <c r="G1758" t="s">
        <v>287</v>
      </c>
      <c r="H1758" t="s">
        <v>288</v>
      </c>
      <c r="I1758" t="s">
        <v>222</v>
      </c>
      <c r="J1758" t="s">
        <v>2241</v>
      </c>
      <c r="K1758" t="s">
        <v>2242</v>
      </c>
      <c r="L1758" t="s">
        <v>1965</v>
      </c>
      <c r="M1758" t="s">
        <v>1966</v>
      </c>
      <c r="O1758">
        <v>6678.28</v>
      </c>
      <c r="P1758" t="s">
        <v>157</v>
      </c>
      <c r="R1758" t="s">
        <v>1795</v>
      </c>
      <c r="W1758" s="2">
        <v>43861.699490162035</v>
      </c>
    </row>
    <row r="1759" spans="1:23" x14ac:dyDescent="0.25">
      <c r="A1759" t="s">
        <v>209</v>
      </c>
      <c r="B1759" t="s">
        <v>210</v>
      </c>
      <c r="C1759" t="s">
        <v>4</v>
      </c>
      <c r="D1759">
        <v>2018</v>
      </c>
      <c r="E1759">
        <v>12</v>
      </c>
      <c r="F1759" t="s">
        <v>215</v>
      </c>
      <c r="G1759" t="s">
        <v>287</v>
      </c>
      <c r="H1759" t="s">
        <v>288</v>
      </c>
      <c r="I1759" t="s">
        <v>222</v>
      </c>
      <c r="J1759" t="s">
        <v>2243</v>
      </c>
      <c r="K1759" t="s">
        <v>2244</v>
      </c>
      <c r="L1759" t="s">
        <v>1965</v>
      </c>
      <c r="M1759" t="s">
        <v>1966</v>
      </c>
      <c r="O1759">
        <v>13356.55</v>
      </c>
      <c r="P1759" t="s">
        <v>157</v>
      </c>
      <c r="R1759" t="s">
        <v>1795</v>
      </c>
      <c r="W1759" s="2">
        <v>43861.699490162035</v>
      </c>
    </row>
    <row r="1760" spans="1:23" x14ac:dyDescent="0.25">
      <c r="A1760" t="s">
        <v>209</v>
      </c>
      <c r="B1760" t="s">
        <v>210</v>
      </c>
      <c r="C1760" t="s">
        <v>4</v>
      </c>
      <c r="D1760">
        <v>2018</v>
      </c>
      <c r="E1760">
        <v>12</v>
      </c>
      <c r="F1760" t="s">
        <v>215</v>
      </c>
      <c r="G1760" t="s">
        <v>284</v>
      </c>
      <c r="H1760" t="s">
        <v>285</v>
      </c>
      <c r="I1760" t="s">
        <v>222</v>
      </c>
      <c r="J1760" t="s">
        <v>2245</v>
      </c>
      <c r="K1760" t="s">
        <v>2246</v>
      </c>
      <c r="L1760" t="s">
        <v>1965</v>
      </c>
      <c r="M1760" t="s">
        <v>1966</v>
      </c>
      <c r="O1760">
        <v>25887.119999999999</v>
      </c>
      <c r="P1760" t="s">
        <v>157</v>
      </c>
      <c r="R1760" t="s">
        <v>1795</v>
      </c>
      <c r="W1760" s="2">
        <v>43861.699490162035</v>
      </c>
    </row>
    <row r="1761" spans="1:23" x14ac:dyDescent="0.25">
      <c r="A1761" t="s">
        <v>209</v>
      </c>
      <c r="B1761" t="s">
        <v>210</v>
      </c>
      <c r="C1761" t="s">
        <v>4</v>
      </c>
      <c r="D1761">
        <v>2018</v>
      </c>
      <c r="E1761">
        <v>12</v>
      </c>
      <c r="F1761" t="s">
        <v>215</v>
      </c>
      <c r="G1761" t="s">
        <v>284</v>
      </c>
      <c r="H1761" t="s">
        <v>285</v>
      </c>
      <c r="I1761" t="s">
        <v>222</v>
      </c>
      <c r="J1761" t="s">
        <v>2247</v>
      </c>
      <c r="K1761" t="s">
        <v>2248</v>
      </c>
      <c r="L1761" t="s">
        <v>1965</v>
      </c>
      <c r="M1761" t="s">
        <v>1966</v>
      </c>
      <c r="O1761">
        <v>5950.73</v>
      </c>
      <c r="P1761" t="s">
        <v>157</v>
      </c>
      <c r="R1761" t="s">
        <v>1795</v>
      </c>
      <c r="W1761" s="2">
        <v>43861.699490162035</v>
      </c>
    </row>
    <row r="1762" spans="1:23" x14ac:dyDescent="0.25">
      <c r="A1762" t="s">
        <v>209</v>
      </c>
      <c r="B1762" t="s">
        <v>210</v>
      </c>
      <c r="C1762" t="s">
        <v>4</v>
      </c>
      <c r="D1762">
        <v>2018</v>
      </c>
      <c r="E1762">
        <v>12</v>
      </c>
      <c r="F1762" t="s">
        <v>215</v>
      </c>
      <c r="G1762" t="s">
        <v>295</v>
      </c>
      <c r="H1762" t="s">
        <v>296</v>
      </c>
      <c r="I1762" t="s">
        <v>222</v>
      </c>
      <c r="J1762" t="s">
        <v>2249</v>
      </c>
      <c r="K1762" t="s">
        <v>2250</v>
      </c>
      <c r="L1762" t="s">
        <v>1965</v>
      </c>
      <c r="M1762" t="s">
        <v>1966</v>
      </c>
      <c r="O1762">
        <v>37942.400000000001</v>
      </c>
      <c r="P1762" t="s">
        <v>157</v>
      </c>
      <c r="R1762" t="s">
        <v>1795</v>
      </c>
      <c r="W1762" s="2">
        <v>43861.699490162035</v>
      </c>
    </row>
    <row r="1763" spans="1:23" x14ac:dyDescent="0.25">
      <c r="A1763" t="s">
        <v>209</v>
      </c>
      <c r="B1763" t="s">
        <v>210</v>
      </c>
      <c r="C1763" t="s">
        <v>4</v>
      </c>
      <c r="D1763">
        <v>2018</v>
      </c>
      <c r="E1763">
        <v>12</v>
      </c>
      <c r="F1763" t="s">
        <v>215</v>
      </c>
      <c r="G1763" t="s">
        <v>297</v>
      </c>
      <c r="H1763" t="s">
        <v>298</v>
      </c>
      <c r="I1763" t="s">
        <v>222</v>
      </c>
      <c r="J1763" t="s">
        <v>2251</v>
      </c>
      <c r="K1763" t="s">
        <v>2252</v>
      </c>
      <c r="L1763" t="s">
        <v>1965</v>
      </c>
      <c r="M1763" t="s">
        <v>1966</v>
      </c>
      <c r="O1763">
        <v>25279.05</v>
      </c>
      <c r="P1763" t="s">
        <v>157</v>
      </c>
      <c r="R1763" t="s">
        <v>1795</v>
      </c>
      <c r="W1763" s="2">
        <v>43861.699490162035</v>
      </c>
    </row>
    <row r="1764" spans="1:23" x14ac:dyDescent="0.25">
      <c r="A1764" t="s">
        <v>209</v>
      </c>
      <c r="B1764" t="s">
        <v>210</v>
      </c>
      <c r="C1764" t="s">
        <v>4</v>
      </c>
      <c r="D1764">
        <v>2018</v>
      </c>
      <c r="E1764">
        <v>12</v>
      </c>
      <c r="F1764" t="s">
        <v>215</v>
      </c>
      <c r="G1764" t="s">
        <v>297</v>
      </c>
      <c r="H1764" t="s">
        <v>298</v>
      </c>
      <c r="I1764" t="s">
        <v>222</v>
      </c>
      <c r="J1764" t="s">
        <v>2253</v>
      </c>
      <c r="K1764" t="s">
        <v>2254</v>
      </c>
      <c r="L1764" t="s">
        <v>1965</v>
      </c>
      <c r="M1764" t="s">
        <v>1966</v>
      </c>
      <c r="O1764">
        <v>46171.78</v>
      </c>
      <c r="P1764" t="s">
        <v>157</v>
      </c>
      <c r="R1764" t="s">
        <v>1795</v>
      </c>
      <c r="W1764" s="2">
        <v>43861.699490162035</v>
      </c>
    </row>
    <row r="1765" spans="1:23" x14ac:dyDescent="0.25">
      <c r="A1765" t="s">
        <v>209</v>
      </c>
      <c r="B1765" t="s">
        <v>210</v>
      </c>
      <c r="C1765" t="s">
        <v>4</v>
      </c>
      <c r="D1765">
        <v>2018</v>
      </c>
      <c r="E1765">
        <v>12</v>
      </c>
      <c r="F1765" t="s">
        <v>215</v>
      </c>
      <c r="G1765" t="s">
        <v>297</v>
      </c>
      <c r="H1765" t="s">
        <v>298</v>
      </c>
      <c r="I1765" t="s">
        <v>222</v>
      </c>
      <c r="J1765" t="s">
        <v>2255</v>
      </c>
      <c r="K1765" t="s">
        <v>2256</v>
      </c>
      <c r="L1765" t="s">
        <v>1965</v>
      </c>
      <c r="M1765" t="s">
        <v>1966</v>
      </c>
      <c r="O1765">
        <v>3372.48</v>
      </c>
      <c r="P1765" t="s">
        <v>157</v>
      </c>
      <c r="R1765" t="s">
        <v>1795</v>
      </c>
      <c r="W1765" s="2">
        <v>43861.699490162035</v>
      </c>
    </row>
    <row r="1766" spans="1:23" x14ac:dyDescent="0.25">
      <c r="A1766" t="s">
        <v>209</v>
      </c>
      <c r="B1766" t="s">
        <v>210</v>
      </c>
      <c r="C1766" t="s">
        <v>4</v>
      </c>
      <c r="D1766">
        <v>2018</v>
      </c>
      <c r="E1766">
        <v>12</v>
      </c>
      <c r="F1766" t="s">
        <v>215</v>
      </c>
      <c r="G1766" t="s">
        <v>297</v>
      </c>
      <c r="H1766" t="s">
        <v>298</v>
      </c>
      <c r="I1766" t="s">
        <v>222</v>
      </c>
      <c r="J1766" t="s">
        <v>2257</v>
      </c>
      <c r="K1766" t="s">
        <v>2258</v>
      </c>
      <c r="L1766" t="s">
        <v>1965</v>
      </c>
      <c r="M1766" t="s">
        <v>1966</v>
      </c>
      <c r="O1766">
        <v>42281.96</v>
      </c>
      <c r="P1766" t="s">
        <v>157</v>
      </c>
      <c r="R1766" t="s">
        <v>1795</v>
      </c>
      <c r="W1766" s="2">
        <v>43861.699490162035</v>
      </c>
    </row>
    <row r="1767" spans="1:23" x14ac:dyDescent="0.25">
      <c r="A1767" t="s">
        <v>209</v>
      </c>
      <c r="B1767" t="s">
        <v>210</v>
      </c>
      <c r="C1767" t="s">
        <v>4</v>
      </c>
      <c r="D1767">
        <v>2018</v>
      </c>
      <c r="E1767">
        <v>12</v>
      </c>
      <c r="F1767" t="s">
        <v>215</v>
      </c>
      <c r="G1767" t="s">
        <v>297</v>
      </c>
      <c r="H1767" t="s">
        <v>298</v>
      </c>
      <c r="I1767" t="s">
        <v>222</v>
      </c>
      <c r="J1767" t="s">
        <v>2259</v>
      </c>
      <c r="K1767" t="s">
        <v>2260</v>
      </c>
      <c r="L1767" t="s">
        <v>1965</v>
      </c>
      <c r="M1767" t="s">
        <v>1966</v>
      </c>
      <c r="O1767">
        <v>-14223.25</v>
      </c>
      <c r="P1767" t="s">
        <v>157</v>
      </c>
      <c r="R1767" t="s">
        <v>1795</v>
      </c>
      <c r="W1767" s="2">
        <v>43861.699490162035</v>
      </c>
    </row>
    <row r="1768" spans="1:23" x14ac:dyDescent="0.25">
      <c r="A1768" t="s">
        <v>209</v>
      </c>
      <c r="B1768" t="s">
        <v>210</v>
      </c>
      <c r="C1768" t="s">
        <v>4</v>
      </c>
      <c r="D1768">
        <v>2018</v>
      </c>
      <c r="E1768">
        <v>12</v>
      </c>
      <c r="F1768" t="s">
        <v>215</v>
      </c>
      <c r="G1768" t="s">
        <v>275</v>
      </c>
      <c r="H1768" t="s">
        <v>276</v>
      </c>
      <c r="I1768" t="s">
        <v>222</v>
      </c>
      <c r="J1768" t="s">
        <v>1735</v>
      </c>
      <c r="K1768" t="s">
        <v>2261</v>
      </c>
      <c r="L1768" t="s">
        <v>1965</v>
      </c>
      <c r="M1768" t="s">
        <v>1966</v>
      </c>
      <c r="O1768">
        <v>68655.88</v>
      </c>
      <c r="P1768" t="s">
        <v>157</v>
      </c>
      <c r="R1768" t="s">
        <v>1795</v>
      </c>
      <c r="W1768" s="2">
        <v>43861.699490162035</v>
      </c>
    </row>
    <row r="1769" spans="1:23" x14ac:dyDescent="0.25">
      <c r="A1769" t="s">
        <v>209</v>
      </c>
      <c r="B1769" t="s">
        <v>210</v>
      </c>
      <c r="C1769" t="s">
        <v>4</v>
      </c>
      <c r="D1769">
        <v>2018</v>
      </c>
      <c r="E1769">
        <v>12</v>
      </c>
      <c r="F1769" t="s">
        <v>215</v>
      </c>
      <c r="G1769" t="s">
        <v>275</v>
      </c>
      <c r="H1769" t="s">
        <v>276</v>
      </c>
      <c r="I1769" t="s">
        <v>222</v>
      </c>
      <c r="J1769" t="s">
        <v>2262</v>
      </c>
      <c r="K1769" t="s">
        <v>2263</v>
      </c>
      <c r="L1769" t="s">
        <v>1965</v>
      </c>
      <c r="M1769" t="s">
        <v>1966</v>
      </c>
      <c r="O1769">
        <v>5818.28</v>
      </c>
      <c r="P1769" t="s">
        <v>157</v>
      </c>
      <c r="R1769" t="s">
        <v>1795</v>
      </c>
      <c r="W1769" s="2">
        <v>43861.699490162035</v>
      </c>
    </row>
    <row r="1770" spans="1:23" x14ac:dyDescent="0.25">
      <c r="A1770" t="s">
        <v>209</v>
      </c>
      <c r="B1770" t="s">
        <v>210</v>
      </c>
      <c r="C1770" t="s">
        <v>4</v>
      </c>
      <c r="D1770">
        <v>2018</v>
      </c>
      <c r="E1770">
        <v>12</v>
      </c>
      <c r="F1770" t="s">
        <v>215</v>
      </c>
      <c r="G1770" t="s">
        <v>275</v>
      </c>
      <c r="H1770" t="s">
        <v>276</v>
      </c>
      <c r="I1770" t="s">
        <v>222</v>
      </c>
      <c r="J1770" t="s">
        <v>2264</v>
      </c>
      <c r="K1770" t="s">
        <v>2265</v>
      </c>
      <c r="L1770" t="s">
        <v>1965</v>
      </c>
      <c r="M1770" t="s">
        <v>1966</v>
      </c>
      <c r="O1770">
        <v>13697.28</v>
      </c>
      <c r="P1770" t="s">
        <v>157</v>
      </c>
      <c r="R1770" t="s">
        <v>1795</v>
      </c>
      <c r="W1770" s="2">
        <v>43861.699490162035</v>
      </c>
    </row>
    <row r="1771" spans="1:23" x14ac:dyDescent="0.25">
      <c r="A1771" t="s">
        <v>209</v>
      </c>
      <c r="B1771" t="s">
        <v>210</v>
      </c>
      <c r="C1771" t="s">
        <v>4</v>
      </c>
      <c r="D1771">
        <v>2018</v>
      </c>
      <c r="E1771">
        <v>12</v>
      </c>
      <c r="F1771" t="s">
        <v>215</v>
      </c>
      <c r="G1771" t="s">
        <v>275</v>
      </c>
      <c r="H1771" t="s">
        <v>276</v>
      </c>
      <c r="I1771" t="s">
        <v>222</v>
      </c>
      <c r="J1771" t="s">
        <v>2266</v>
      </c>
      <c r="K1771" t="s">
        <v>2267</v>
      </c>
      <c r="L1771" t="s">
        <v>1965</v>
      </c>
      <c r="M1771" t="s">
        <v>1966</v>
      </c>
      <c r="O1771">
        <v>540.80999999999995</v>
      </c>
      <c r="P1771" t="s">
        <v>157</v>
      </c>
      <c r="R1771" t="s">
        <v>1795</v>
      </c>
      <c r="W1771" s="2">
        <v>43861.699490162035</v>
      </c>
    </row>
    <row r="1772" spans="1:23" x14ac:dyDescent="0.25">
      <c r="A1772" t="s">
        <v>209</v>
      </c>
      <c r="B1772" t="s">
        <v>210</v>
      </c>
      <c r="C1772" t="s">
        <v>4</v>
      </c>
      <c r="D1772">
        <v>2018</v>
      </c>
      <c r="E1772">
        <v>12</v>
      </c>
      <c r="F1772" t="s">
        <v>215</v>
      </c>
      <c r="G1772" t="s">
        <v>275</v>
      </c>
      <c r="H1772" t="s">
        <v>276</v>
      </c>
      <c r="I1772" t="s">
        <v>222</v>
      </c>
      <c r="J1772" t="s">
        <v>2268</v>
      </c>
      <c r="K1772" t="s">
        <v>2269</v>
      </c>
      <c r="L1772" t="s">
        <v>1965</v>
      </c>
      <c r="M1772" t="s">
        <v>1966</v>
      </c>
      <c r="O1772">
        <v>44674.92</v>
      </c>
      <c r="P1772" t="s">
        <v>157</v>
      </c>
      <c r="R1772" t="s">
        <v>1795</v>
      </c>
      <c r="W1772" s="2">
        <v>43861.699490162035</v>
      </c>
    </row>
    <row r="1773" spans="1:23" x14ac:dyDescent="0.25">
      <c r="A1773" t="s">
        <v>209</v>
      </c>
      <c r="B1773" t="s">
        <v>210</v>
      </c>
      <c r="C1773" t="s">
        <v>4</v>
      </c>
      <c r="D1773">
        <v>2018</v>
      </c>
      <c r="E1773">
        <v>12</v>
      </c>
      <c r="F1773" t="s">
        <v>215</v>
      </c>
      <c r="G1773" t="s">
        <v>275</v>
      </c>
      <c r="H1773" t="s">
        <v>276</v>
      </c>
      <c r="I1773" t="s">
        <v>222</v>
      </c>
      <c r="J1773" t="s">
        <v>2270</v>
      </c>
      <c r="K1773" t="s">
        <v>2271</v>
      </c>
      <c r="L1773" t="s">
        <v>1965</v>
      </c>
      <c r="M1773" t="s">
        <v>1966</v>
      </c>
      <c r="O1773">
        <v>18313.189999999999</v>
      </c>
      <c r="P1773" t="s">
        <v>157</v>
      </c>
      <c r="R1773" t="s">
        <v>1795</v>
      </c>
      <c r="W1773" s="2">
        <v>43861.699490162035</v>
      </c>
    </row>
    <row r="1774" spans="1:23" x14ac:dyDescent="0.25">
      <c r="A1774" t="s">
        <v>209</v>
      </c>
      <c r="B1774" t="s">
        <v>210</v>
      </c>
      <c r="C1774" t="s">
        <v>4</v>
      </c>
      <c r="D1774">
        <v>2018</v>
      </c>
      <c r="E1774">
        <v>12</v>
      </c>
      <c r="F1774" t="s">
        <v>215</v>
      </c>
      <c r="G1774" t="s">
        <v>275</v>
      </c>
      <c r="H1774" t="s">
        <v>276</v>
      </c>
      <c r="I1774" t="s">
        <v>222</v>
      </c>
      <c r="J1774" t="s">
        <v>2272</v>
      </c>
      <c r="K1774" t="s">
        <v>2273</v>
      </c>
      <c r="L1774" t="s">
        <v>1965</v>
      </c>
      <c r="M1774" t="s">
        <v>1966</v>
      </c>
      <c r="O1774">
        <v>40393.43</v>
      </c>
      <c r="P1774" t="s">
        <v>157</v>
      </c>
      <c r="R1774" t="s">
        <v>1795</v>
      </c>
      <c r="W1774" s="2">
        <v>43861.699490162035</v>
      </c>
    </row>
    <row r="1775" spans="1:23" x14ac:dyDescent="0.25">
      <c r="A1775" t="s">
        <v>209</v>
      </c>
      <c r="B1775" t="s">
        <v>210</v>
      </c>
      <c r="C1775" t="s">
        <v>4</v>
      </c>
      <c r="D1775">
        <v>2018</v>
      </c>
      <c r="E1775">
        <v>12</v>
      </c>
      <c r="F1775" t="s">
        <v>215</v>
      </c>
      <c r="G1775" t="s">
        <v>275</v>
      </c>
      <c r="H1775" t="s">
        <v>276</v>
      </c>
      <c r="I1775" t="s">
        <v>222</v>
      </c>
      <c r="J1775" t="s">
        <v>2274</v>
      </c>
      <c r="K1775" t="s">
        <v>2275</v>
      </c>
      <c r="L1775" t="s">
        <v>1965</v>
      </c>
      <c r="M1775" t="s">
        <v>1966</v>
      </c>
      <c r="O1775">
        <v>33857.089999999997</v>
      </c>
      <c r="P1775" t="s">
        <v>157</v>
      </c>
      <c r="R1775" t="s">
        <v>1795</v>
      </c>
      <c r="W1775" s="2">
        <v>43861.699490162035</v>
      </c>
    </row>
    <row r="1776" spans="1:23" x14ac:dyDescent="0.25">
      <c r="A1776" t="s">
        <v>209</v>
      </c>
      <c r="B1776" t="s">
        <v>210</v>
      </c>
      <c r="C1776" t="s">
        <v>4</v>
      </c>
      <c r="D1776">
        <v>2018</v>
      </c>
      <c r="E1776">
        <v>12</v>
      </c>
      <c r="F1776" t="s">
        <v>215</v>
      </c>
      <c r="G1776" t="s">
        <v>275</v>
      </c>
      <c r="H1776" t="s">
        <v>276</v>
      </c>
      <c r="I1776" t="s">
        <v>222</v>
      </c>
      <c r="J1776" t="s">
        <v>1740</v>
      </c>
      <c r="K1776" t="s">
        <v>2276</v>
      </c>
      <c r="L1776" t="s">
        <v>1965</v>
      </c>
      <c r="M1776" t="s">
        <v>1966</v>
      </c>
      <c r="O1776">
        <v>10360.41</v>
      </c>
      <c r="P1776" t="s">
        <v>157</v>
      </c>
      <c r="R1776" t="s">
        <v>1795</v>
      </c>
      <c r="W1776" s="2">
        <v>43861.699490162035</v>
      </c>
    </row>
    <row r="1777" spans="1:23" x14ac:dyDescent="0.25">
      <c r="A1777" t="s">
        <v>209</v>
      </c>
      <c r="B1777" t="s">
        <v>210</v>
      </c>
      <c r="C1777" t="s">
        <v>4</v>
      </c>
      <c r="D1777">
        <v>2018</v>
      </c>
      <c r="E1777">
        <v>12</v>
      </c>
      <c r="F1777" t="s">
        <v>215</v>
      </c>
      <c r="G1777" t="s">
        <v>275</v>
      </c>
      <c r="H1777" t="s">
        <v>276</v>
      </c>
      <c r="I1777" t="s">
        <v>222</v>
      </c>
      <c r="J1777" t="s">
        <v>2277</v>
      </c>
      <c r="K1777" t="s">
        <v>1979</v>
      </c>
      <c r="L1777" t="s">
        <v>1965</v>
      </c>
      <c r="M1777" t="s">
        <v>1966</v>
      </c>
      <c r="O1777">
        <v>142247.16</v>
      </c>
      <c r="P1777" t="s">
        <v>157</v>
      </c>
      <c r="R1777" t="s">
        <v>1795</v>
      </c>
      <c r="W1777" s="2">
        <v>43861.699490162035</v>
      </c>
    </row>
    <row r="1778" spans="1:23" x14ac:dyDescent="0.25">
      <c r="A1778" t="s">
        <v>209</v>
      </c>
      <c r="B1778" t="s">
        <v>210</v>
      </c>
      <c r="C1778" t="s">
        <v>4</v>
      </c>
      <c r="D1778">
        <v>2018</v>
      </c>
      <c r="E1778">
        <v>12</v>
      </c>
      <c r="F1778" t="s">
        <v>215</v>
      </c>
      <c r="G1778" t="s">
        <v>275</v>
      </c>
      <c r="H1778" t="s">
        <v>276</v>
      </c>
      <c r="I1778" t="s">
        <v>222</v>
      </c>
      <c r="J1778" t="s">
        <v>2278</v>
      </c>
      <c r="K1778" t="s">
        <v>2279</v>
      </c>
      <c r="L1778" t="s">
        <v>1965</v>
      </c>
      <c r="M1778" t="s">
        <v>1966</v>
      </c>
      <c r="O1778">
        <v>24464.59</v>
      </c>
      <c r="P1778" t="s">
        <v>157</v>
      </c>
      <c r="R1778" t="s">
        <v>1795</v>
      </c>
      <c r="W1778" s="2">
        <v>43861.699490162035</v>
      </c>
    </row>
    <row r="1779" spans="1:23" x14ac:dyDescent="0.25">
      <c r="A1779" t="s">
        <v>209</v>
      </c>
      <c r="B1779" t="s">
        <v>210</v>
      </c>
      <c r="C1779" t="s">
        <v>4</v>
      </c>
      <c r="D1779">
        <v>2018</v>
      </c>
      <c r="E1779">
        <v>12</v>
      </c>
      <c r="F1779" t="s">
        <v>215</v>
      </c>
      <c r="G1779" t="s">
        <v>275</v>
      </c>
      <c r="H1779" t="s">
        <v>276</v>
      </c>
      <c r="I1779" t="s">
        <v>222</v>
      </c>
      <c r="J1779" t="s">
        <v>2280</v>
      </c>
      <c r="K1779" t="s">
        <v>2281</v>
      </c>
      <c r="L1779" t="s">
        <v>1965</v>
      </c>
      <c r="M1779" t="s">
        <v>1966</v>
      </c>
      <c r="O1779">
        <v>82695.56</v>
      </c>
      <c r="P1779" t="s">
        <v>157</v>
      </c>
      <c r="R1779" t="s">
        <v>1795</v>
      </c>
      <c r="W1779" s="2">
        <v>43861.699490162035</v>
      </c>
    </row>
    <row r="1780" spans="1:23" x14ac:dyDescent="0.25">
      <c r="A1780" t="s">
        <v>209</v>
      </c>
      <c r="B1780" t="s">
        <v>210</v>
      </c>
      <c r="C1780" t="s">
        <v>4</v>
      </c>
      <c r="D1780">
        <v>2018</v>
      </c>
      <c r="E1780">
        <v>12</v>
      </c>
      <c r="F1780" t="s">
        <v>215</v>
      </c>
      <c r="G1780" t="s">
        <v>275</v>
      </c>
      <c r="H1780" t="s">
        <v>276</v>
      </c>
      <c r="I1780" t="s">
        <v>222</v>
      </c>
      <c r="J1780" t="s">
        <v>2282</v>
      </c>
      <c r="K1780" t="s">
        <v>2283</v>
      </c>
      <c r="L1780" t="s">
        <v>1965</v>
      </c>
      <c r="M1780" t="s">
        <v>1966</v>
      </c>
      <c r="O1780">
        <v>2380.0700000000002</v>
      </c>
      <c r="P1780" t="s">
        <v>157</v>
      </c>
      <c r="R1780" t="s">
        <v>1795</v>
      </c>
      <c r="W1780" s="2">
        <v>43861.699490162035</v>
      </c>
    </row>
    <row r="1781" spans="1:23" x14ac:dyDescent="0.25">
      <c r="A1781" t="s">
        <v>209</v>
      </c>
      <c r="B1781" t="s">
        <v>210</v>
      </c>
      <c r="C1781" t="s">
        <v>4</v>
      </c>
      <c r="D1781">
        <v>2018</v>
      </c>
      <c r="E1781">
        <v>12</v>
      </c>
      <c r="F1781" t="s">
        <v>215</v>
      </c>
      <c r="G1781" t="s">
        <v>275</v>
      </c>
      <c r="H1781" t="s">
        <v>276</v>
      </c>
      <c r="I1781" t="s">
        <v>222</v>
      </c>
      <c r="J1781" t="s">
        <v>2284</v>
      </c>
      <c r="K1781" t="s">
        <v>2285</v>
      </c>
      <c r="L1781" t="s">
        <v>1965</v>
      </c>
      <c r="M1781" t="s">
        <v>1966</v>
      </c>
      <c r="O1781">
        <v>22953.7</v>
      </c>
      <c r="P1781" t="s">
        <v>157</v>
      </c>
      <c r="R1781" t="s">
        <v>1795</v>
      </c>
      <c r="W1781" s="2">
        <v>43861.699490162035</v>
      </c>
    </row>
    <row r="1782" spans="1:23" x14ac:dyDescent="0.25">
      <c r="A1782" t="s">
        <v>209</v>
      </c>
      <c r="B1782" t="s">
        <v>210</v>
      </c>
      <c r="C1782" t="s">
        <v>4</v>
      </c>
      <c r="D1782">
        <v>2018</v>
      </c>
      <c r="E1782">
        <v>12</v>
      </c>
      <c r="F1782" t="s">
        <v>215</v>
      </c>
      <c r="G1782" t="s">
        <v>275</v>
      </c>
      <c r="H1782" t="s">
        <v>276</v>
      </c>
      <c r="I1782" t="s">
        <v>222</v>
      </c>
      <c r="J1782" t="s">
        <v>2286</v>
      </c>
      <c r="K1782" t="s">
        <v>2287</v>
      </c>
      <c r="L1782" t="s">
        <v>1965</v>
      </c>
      <c r="M1782" t="s">
        <v>1966</v>
      </c>
      <c r="O1782">
        <v>83454.559999999998</v>
      </c>
      <c r="P1782" t="s">
        <v>157</v>
      </c>
      <c r="R1782" t="s">
        <v>1795</v>
      </c>
      <c r="W1782" s="2">
        <v>43861.699490162035</v>
      </c>
    </row>
    <row r="1783" spans="1:23" x14ac:dyDescent="0.25">
      <c r="A1783" t="s">
        <v>209</v>
      </c>
      <c r="B1783" t="s">
        <v>210</v>
      </c>
      <c r="C1783" t="s">
        <v>4</v>
      </c>
      <c r="D1783">
        <v>2018</v>
      </c>
      <c r="E1783">
        <v>12</v>
      </c>
      <c r="F1783" t="s">
        <v>215</v>
      </c>
      <c r="G1783" t="s">
        <v>275</v>
      </c>
      <c r="H1783" t="s">
        <v>276</v>
      </c>
      <c r="I1783" t="s">
        <v>222</v>
      </c>
      <c r="J1783" t="s">
        <v>2288</v>
      </c>
      <c r="K1783" t="s">
        <v>2289</v>
      </c>
      <c r="L1783" t="s">
        <v>1965</v>
      </c>
      <c r="M1783" t="s">
        <v>1966</v>
      </c>
      <c r="O1783">
        <v>2183.42</v>
      </c>
      <c r="P1783" t="s">
        <v>157</v>
      </c>
      <c r="R1783" t="s">
        <v>1795</v>
      </c>
      <c r="W1783" s="2">
        <v>43861.699490162035</v>
      </c>
    </row>
    <row r="1784" spans="1:23" x14ac:dyDescent="0.25">
      <c r="A1784" t="s">
        <v>209</v>
      </c>
      <c r="B1784" t="s">
        <v>210</v>
      </c>
      <c r="C1784" t="s">
        <v>4</v>
      </c>
      <c r="D1784">
        <v>2018</v>
      </c>
      <c r="E1784">
        <v>12</v>
      </c>
      <c r="F1784" t="s">
        <v>215</v>
      </c>
      <c r="G1784" t="s">
        <v>275</v>
      </c>
      <c r="H1784" t="s">
        <v>276</v>
      </c>
      <c r="I1784" t="s">
        <v>222</v>
      </c>
      <c r="J1784" t="s">
        <v>2290</v>
      </c>
      <c r="K1784" t="s">
        <v>2291</v>
      </c>
      <c r="L1784" t="s">
        <v>1965</v>
      </c>
      <c r="M1784" t="s">
        <v>1966</v>
      </c>
      <c r="O1784">
        <v>6732</v>
      </c>
      <c r="P1784" t="s">
        <v>157</v>
      </c>
      <c r="R1784" t="s">
        <v>1795</v>
      </c>
      <c r="W1784" s="2">
        <v>43861.699490162035</v>
      </c>
    </row>
    <row r="1785" spans="1:23" x14ac:dyDescent="0.25">
      <c r="A1785" t="s">
        <v>209</v>
      </c>
      <c r="B1785" t="s">
        <v>210</v>
      </c>
      <c r="C1785" t="s">
        <v>4</v>
      </c>
      <c r="D1785">
        <v>2018</v>
      </c>
      <c r="E1785">
        <v>12</v>
      </c>
      <c r="F1785" t="s">
        <v>215</v>
      </c>
      <c r="G1785" t="s">
        <v>275</v>
      </c>
      <c r="H1785" t="s">
        <v>276</v>
      </c>
      <c r="I1785" t="s">
        <v>222</v>
      </c>
      <c r="J1785" t="s">
        <v>2292</v>
      </c>
      <c r="K1785" t="s">
        <v>2293</v>
      </c>
      <c r="L1785" t="s">
        <v>1965</v>
      </c>
      <c r="M1785" t="s">
        <v>1966</v>
      </c>
      <c r="O1785">
        <v>258.33</v>
      </c>
      <c r="P1785" t="s">
        <v>157</v>
      </c>
      <c r="R1785" t="s">
        <v>1795</v>
      </c>
      <c r="W1785" s="2">
        <v>43861.699490162035</v>
      </c>
    </row>
    <row r="1786" spans="1:23" x14ac:dyDescent="0.25">
      <c r="A1786" t="s">
        <v>209</v>
      </c>
      <c r="B1786" t="s">
        <v>210</v>
      </c>
      <c r="C1786" t="s">
        <v>4</v>
      </c>
      <c r="D1786">
        <v>2018</v>
      </c>
      <c r="E1786">
        <v>12</v>
      </c>
      <c r="F1786" t="s">
        <v>215</v>
      </c>
      <c r="G1786" t="s">
        <v>275</v>
      </c>
      <c r="H1786" t="s">
        <v>276</v>
      </c>
      <c r="I1786" t="s">
        <v>222</v>
      </c>
      <c r="J1786" t="s">
        <v>2294</v>
      </c>
      <c r="K1786" t="s">
        <v>2295</v>
      </c>
      <c r="L1786" t="s">
        <v>1965</v>
      </c>
      <c r="M1786" t="s">
        <v>1966</v>
      </c>
      <c r="O1786">
        <v>-257.57</v>
      </c>
      <c r="P1786" t="s">
        <v>157</v>
      </c>
      <c r="R1786" t="s">
        <v>1795</v>
      </c>
      <c r="W1786" s="2">
        <v>43861.699490162035</v>
      </c>
    </row>
    <row r="1787" spans="1:23" x14ac:dyDescent="0.25">
      <c r="A1787" t="s">
        <v>209</v>
      </c>
      <c r="B1787" t="s">
        <v>210</v>
      </c>
      <c r="C1787" t="s">
        <v>4</v>
      </c>
      <c r="D1787">
        <v>2018</v>
      </c>
      <c r="E1787">
        <v>12</v>
      </c>
      <c r="F1787" t="s">
        <v>215</v>
      </c>
      <c r="G1787" t="s">
        <v>275</v>
      </c>
      <c r="H1787" t="s">
        <v>276</v>
      </c>
      <c r="I1787" t="s">
        <v>222</v>
      </c>
      <c r="J1787" t="s">
        <v>2296</v>
      </c>
      <c r="K1787" t="s">
        <v>2297</v>
      </c>
      <c r="L1787" t="s">
        <v>1965</v>
      </c>
      <c r="M1787" t="s">
        <v>1966</v>
      </c>
      <c r="O1787">
        <v>622.54</v>
      </c>
      <c r="P1787" t="s">
        <v>157</v>
      </c>
      <c r="R1787" t="s">
        <v>1795</v>
      </c>
      <c r="W1787" s="2">
        <v>43861.699490162035</v>
      </c>
    </row>
    <row r="1788" spans="1:23" x14ac:dyDescent="0.25">
      <c r="A1788" t="s">
        <v>209</v>
      </c>
      <c r="B1788" t="s">
        <v>210</v>
      </c>
      <c r="C1788" t="s">
        <v>4</v>
      </c>
      <c r="D1788">
        <v>2018</v>
      </c>
      <c r="E1788">
        <v>12</v>
      </c>
      <c r="F1788" t="s">
        <v>215</v>
      </c>
      <c r="G1788" t="s">
        <v>275</v>
      </c>
      <c r="H1788" t="s">
        <v>276</v>
      </c>
      <c r="I1788" t="s">
        <v>222</v>
      </c>
      <c r="J1788" t="s">
        <v>1743</v>
      </c>
      <c r="K1788" t="s">
        <v>2298</v>
      </c>
      <c r="L1788" t="s">
        <v>1965</v>
      </c>
      <c r="M1788" t="s">
        <v>1966</v>
      </c>
      <c r="O1788">
        <v>-5734.68</v>
      </c>
      <c r="P1788" t="s">
        <v>157</v>
      </c>
      <c r="R1788" t="s">
        <v>1795</v>
      </c>
      <c r="W1788" s="2">
        <v>43861.699490162035</v>
      </c>
    </row>
    <row r="1789" spans="1:23" x14ac:dyDescent="0.25">
      <c r="A1789" t="s">
        <v>209</v>
      </c>
      <c r="B1789" t="s">
        <v>210</v>
      </c>
      <c r="C1789" t="s">
        <v>4</v>
      </c>
      <c r="D1789">
        <v>2018</v>
      </c>
      <c r="E1789">
        <v>12</v>
      </c>
      <c r="F1789" t="s">
        <v>215</v>
      </c>
      <c r="G1789" t="s">
        <v>275</v>
      </c>
      <c r="H1789" t="s">
        <v>276</v>
      </c>
      <c r="I1789" t="s">
        <v>222</v>
      </c>
      <c r="J1789" t="s">
        <v>2299</v>
      </c>
      <c r="K1789" t="s">
        <v>2300</v>
      </c>
      <c r="L1789" t="s">
        <v>1965</v>
      </c>
      <c r="M1789" t="s">
        <v>1966</v>
      </c>
      <c r="O1789">
        <v>-132.04</v>
      </c>
      <c r="P1789" t="s">
        <v>157</v>
      </c>
      <c r="R1789" t="s">
        <v>1795</v>
      </c>
      <c r="W1789" s="2">
        <v>43861.699490162035</v>
      </c>
    </row>
    <row r="1790" spans="1:23" x14ac:dyDescent="0.25">
      <c r="A1790" t="s">
        <v>209</v>
      </c>
      <c r="B1790" t="s">
        <v>210</v>
      </c>
      <c r="C1790" t="s">
        <v>4</v>
      </c>
      <c r="D1790">
        <v>2018</v>
      </c>
      <c r="E1790">
        <v>12</v>
      </c>
      <c r="F1790" t="s">
        <v>215</v>
      </c>
      <c r="G1790" t="s">
        <v>275</v>
      </c>
      <c r="H1790" t="s">
        <v>276</v>
      </c>
      <c r="I1790" t="s">
        <v>222</v>
      </c>
      <c r="J1790" t="s">
        <v>2012</v>
      </c>
      <c r="K1790" t="s">
        <v>2301</v>
      </c>
      <c r="L1790" t="s">
        <v>1965</v>
      </c>
      <c r="M1790" t="s">
        <v>1966</v>
      </c>
      <c r="O1790">
        <v>7019.4</v>
      </c>
      <c r="P1790" t="s">
        <v>157</v>
      </c>
      <c r="R1790" t="s">
        <v>1795</v>
      </c>
      <c r="W1790" s="2">
        <v>43861.699490162035</v>
      </c>
    </row>
    <row r="1791" spans="1:23" x14ac:dyDescent="0.25">
      <c r="A1791" t="s">
        <v>209</v>
      </c>
      <c r="B1791" t="s">
        <v>210</v>
      </c>
      <c r="C1791" t="s">
        <v>4</v>
      </c>
      <c r="D1791">
        <v>2018</v>
      </c>
      <c r="E1791">
        <v>12</v>
      </c>
      <c r="F1791" t="s">
        <v>215</v>
      </c>
      <c r="G1791" t="s">
        <v>275</v>
      </c>
      <c r="H1791" t="s">
        <v>276</v>
      </c>
      <c r="I1791" t="s">
        <v>222</v>
      </c>
      <c r="J1791" t="s">
        <v>2302</v>
      </c>
      <c r="K1791" t="s">
        <v>2303</v>
      </c>
      <c r="L1791" t="s">
        <v>1965</v>
      </c>
      <c r="M1791" t="s">
        <v>1966</v>
      </c>
      <c r="O1791">
        <v>-10043.4</v>
      </c>
      <c r="P1791" t="s">
        <v>157</v>
      </c>
      <c r="R1791" t="s">
        <v>1795</v>
      </c>
      <c r="W1791" s="2">
        <v>43861.699490162035</v>
      </c>
    </row>
    <row r="1792" spans="1:23" x14ac:dyDescent="0.25">
      <c r="A1792" t="s">
        <v>209</v>
      </c>
      <c r="B1792" t="s">
        <v>210</v>
      </c>
      <c r="C1792" t="s">
        <v>4</v>
      </c>
      <c r="D1792">
        <v>2018</v>
      </c>
      <c r="E1792">
        <v>12</v>
      </c>
      <c r="F1792" t="s">
        <v>215</v>
      </c>
      <c r="G1792" t="s">
        <v>330</v>
      </c>
      <c r="H1792" t="s">
        <v>331</v>
      </c>
      <c r="I1792" t="s">
        <v>222</v>
      </c>
      <c r="J1792" t="s">
        <v>2304</v>
      </c>
      <c r="K1792" t="s">
        <v>2305</v>
      </c>
      <c r="L1792" t="s">
        <v>1965</v>
      </c>
      <c r="M1792" t="s">
        <v>1966</v>
      </c>
      <c r="O1792">
        <v>120466.69</v>
      </c>
      <c r="P1792" t="s">
        <v>157</v>
      </c>
      <c r="R1792" t="s">
        <v>1795</v>
      </c>
      <c r="W1792" s="2">
        <v>43861.699490162035</v>
      </c>
    </row>
    <row r="1793" spans="1:23" x14ac:dyDescent="0.25">
      <c r="A1793" t="s">
        <v>209</v>
      </c>
      <c r="B1793" t="s">
        <v>210</v>
      </c>
      <c r="C1793" t="s">
        <v>4</v>
      </c>
      <c r="D1793">
        <v>2018</v>
      </c>
      <c r="E1793">
        <v>12</v>
      </c>
      <c r="F1793" t="s">
        <v>215</v>
      </c>
      <c r="G1793" t="s">
        <v>388</v>
      </c>
      <c r="H1793" t="s">
        <v>389</v>
      </c>
      <c r="I1793" t="s">
        <v>222</v>
      </c>
      <c r="J1793" t="s">
        <v>2306</v>
      </c>
      <c r="K1793" t="s">
        <v>2307</v>
      </c>
      <c r="L1793" t="s">
        <v>1965</v>
      </c>
      <c r="M1793" t="s">
        <v>1966</v>
      </c>
      <c r="O1793">
        <v>-10766.63</v>
      </c>
      <c r="P1793" t="s">
        <v>157</v>
      </c>
      <c r="R1793" t="s">
        <v>1795</v>
      </c>
      <c r="W1793" s="2">
        <v>43861.699490162035</v>
      </c>
    </row>
    <row r="1794" spans="1:23" x14ac:dyDescent="0.25">
      <c r="A1794" t="s">
        <v>209</v>
      </c>
      <c r="B1794" t="s">
        <v>210</v>
      </c>
      <c r="C1794" t="s">
        <v>4</v>
      </c>
      <c r="D1794">
        <v>2018</v>
      </c>
      <c r="E1794">
        <v>12</v>
      </c>
      <c r="F1794" t="s">
        <v>215</v>
      </c>
      <c r="G1794" t="s">
        <v>397</v>
      </c>
      <c r="H1794" t="s">
        <v>398</v>
      </c>
      <c r="I1794" t="s">
        <v>222</v>
      </c>
      <c r="J1794" t="s">
        <v>2308</v>
      </c>
      <c r="K1794" t="s">
        <v>2309</v>
      </c>
      <c r="L1794" t="s">
        <v>1965</v>
      </c>
      <c r="M1794" t="s">
        <v>1966</v>
      </c>
      <c r="O1794">
        <v>32018.81</v>
      </c>
      <c r="P1794" t="s">
        <v>157</v>
      </c>
      <c r="R1794" t="s">
        <v>1795</v>
      </c>
      <c r="W1794" s="2">
        <v>43861.699490162035</v>
      </c>
    </row>
    <row r="1795" spans="1:23" x14ac:dyDescent="0.25">
      <c r="A1795" t="s">
        <v>209</v>
      </c>
      <c r="B1795" t="s">
        <v>210</v>
      </c>
      <c r="C1795" t="s">
        <v>4</v>
      </c>
      <c r="D1795">
        <v>2018</v>
      </c>
      <c r="E1795">
        <v>12</v>
      </c>
      <c r="F1795" t="s">
        <v>215</v>
      </c>
      <c r="G1795" t="s">
        <v>429</v>
      </c>
      <c r="H1795" t="s">
        <v>430</v>
      </c>
      <c r="I1795" t="s">
        <v>222</v>
      </c>
      <c r="J1795" t="s">
        <v>2340</v>
      </c>
      <c r="K1795" t="s">
        <v>2341</v>
      </c>
      <c r="L1795" t="s">
        <v>1965</v>
      </c>
      <c r="M1795" t="s">
        <v>1966</v>
      </c>
      <c r="O1795">
        <v>-63000</v>
      </c>
      <c r="P1795" t="s">
        <v>157</v>
      </c>
      <c r="R1795" t="s">
        <v>1795</v>
      </c>
      <c r="W1795" s="2">
        <v>43861.699490162035</v>
      </c>
    </row>
    <row r="1796" spans="1:23" x14ac:dyDescent="0.25">
      <c r="A1796" t="s">
        <v>209</v>
      </c>
      <c r="B1796" t="s">
        <v>210</v>
      </c>
      <c r="C1796" t="s">
        <v>4</v>
      </c>
      <c r="D1796">
        <v>2018</v>
      </c>
      <c r="E1796">
        <v>12</v>
      </c>
      <c r="F1796" t="s">
        <v>215</v>
      </c>
      <c r="G1796" t="s">
        <v>434</v>
      </c>
      <c r="H1796" t="s">
        <v>435</v>
      </c>
      <c r="I1796" t="s">
        <v>222</v>
      </c>
      <c r="J1796" t="s">
        <v>2342</v>
      </c>
      <c r="K1796" t="s">
        <v>2343</v>
      </c>
      <c r="L1796" t="s">
        <v>1965</v>
      </c>
      <c r="M1796" t="s">
        <v>1966</v>
      </c>
      <c r="O1796">
        <v>42000</v>
      </c>
      <c r="P1796" t="s">
        <v>157</v>
      </c>
      <c r="R1796" t="s">
        <v>1795</v>
      </c>
      <c r="W1796" s="2">
        <v>43861.699490162035</v>
      </c>
    </row>
    <row r="1797" spans="1:23" x14ac:dyDescent="0.25">
      <c r="A1797" t="s">
        <v>209</v>
      </c>
      <c r="B1797" t="s">
        <v>210</v>
      </c>
      <c r="C1797" t="s">
        <v>4</v>
      </c>
      <c r="D1797">
        <v>2018</v>
      </c>
      <c r="E1797">
        <v>12</v>
      </c>
      <c r="F1797" t="s">
        <v>215</v>
      </c>
      <c r="G1797" t="s">
        <v>223</v>
      </c>
      <c r="H1797" t="s">
        <v>248</v>
      </c>
      <c r="I1797" t="s">
        <v>222</v>
      </c>
      <c r="L1797" t="s">
        <v>1965</v>
      </c>
      <c r="M1797" t="s">
        <v>1966</v>
      </c>
      <c r="O1797">
        <v>-9168149.0199999996</v>
      </c>
      <c r="P1797" t="s">
        <v>157</v>
      </c>
      <c r="R1797" t="s">
        <v>1795</v>
      </c>
      <c r="W1797" s="2">
        <v>43861.699490162035</v>
      </c>
    </row>
    <row r="1798" spans="1:23" x14ac:dyDescent="0.25">
      <c r="A1798" t="s">
        <v>209</v>
      </c>
      <c r="B1798" t="s">
        <v>210</v>
      </c>
      <c r="C1798" t="s">
        <v>4</v>
      </c>
      <c r="D1798">
        <v>2018</v>
      </c>
      <c r="E1798">
        <v>12</v>
      </c>
      <c r="F1798" t="s">
        <v>215</v>
      </c>
      <c r="G1798" t="s">
        <v>252</v>
      </c>
      <c r="H1798" t="s">
        <v>259</v>
      </c>
      <c r="I1798" t="s">
        <v>222</v>
      </c>
      <c r="L1798" t="s">
        <v>1965</v>
      </c>
      <c r="M1798" t="s">
        <v>1966</v>
      </c>
      <c r="O1798">
        <v>42000</v>
      </c>
      <c r="P1798" t="s">
        <v>157</v>
      </c>
      <c r="R1798" t="s">
        <v>1795</v>
      </c>
      <c r="W1798" s="2">
        <v>43861.699490162035</v>
      </c>
    </row>
    <row r="1799" spans="1:23" x14ac:dyDescent="0.25">
      <c r="A1799" t="s">
        <v>209</v>
      </c>
      <c r="B1799" t="s">
        <v>210</v>
      </c>
      <c r="C1799" t="s">
        <v>4</v>
      </c>
      <c r="D1799">
        <v>2018</v>
      </c>
      <c r="E1799">
        <v>12</v>
      </c>
      <c r="F1799" t="s">
        <v>215</v>
      </c>
      <c r="G1799" t="s">
        <v>249</v>
      </c>
      <c r="H1799" t="s">
        <v>260</v>
      </c>
      <c r="I1799" t="s">
        <v>222</v>
      </c>
      <c r="L1799" t="s">
        <v>1965</v>
      </c>
      <c r="M1799" t="s">
        <v>1966</v>
      </c>
      <c r="O1799">
        <v>-9126149.0199999996</v>
      </c>
      <c r="P1799" t="s">
        <v>157</v>
      </c>
      <c r="R1799" t="s">
        <v>1795</v>
      </c>
      <c r="W1799" s="2">
        <v>43861.699490162035</v>
      </c>
    </row>
    <row r="1800" spans="1:23" x14ac:dyDescent="0.25">
      <c r="A1800" t="s">
        <v>209</v>
      </c>
      <c r="B1800" t="s">
        <v>210</v>
      </c>
      <c r="C1800" t="s">
        <v>4</v>
      </c>
      <c r="D1800">
        <v>2018</v>
      </c>
      <c r="E1800">
        <v>12</v>
      </c>
      <c r="F1800" t="s">
        <v>215</v>
      </c>
      <c r="G1800" t="s">
        <v>261</v>
      </c>
      <c r="H1800" t="s">
        <v>266</v>
      </c>
      <c r="I1800" t="s">
        <v>222</v>
      </c>
      <c r="L1800" t="s">
        <v>1965</v>
      </c>
      <c r="M1800" t="s">
        <v>1966</v>
      </c>
      <c r="O1800">
        <v>-9126149.0199999996</v>
      </c>
      <c r="P1800" t="s">
        <v>157</v>
      </c>
      <c r="R1800" t="s">
        <v>1795</v>
      </c>
      <c r="W1800" s="2">
        <v>43861.699490162035</v>
      </c>
    </row>
    <row r="1801" spans="1:23" x14ac:dyDescent="0.25">
      <c r="A1801" t="s">
        <v>209</v>
      </c>
      <c r="B1801" t="s">
        <v>210</v>
      </c>
      <c r="C1801" t="s">
        <v>4</v>
      </c>
      <c r="D1801">
        <v>2018</v>
      </c>
      <c r="E1801">
        <v>12</v>
      </c>
      <c r="F1801" t="s">
        <v>215</v>
      </c>
      <c r="G1801" t="s">
        <v>272</v>
      </c>
      <c r="H1801" t="s">
        <v>283</v>
      </c>
      <c r="I1801" t="s">
        <v>222</v>
      </c>
      <c r="L1801" t="s">
        <v>1965</v>
      </c>
      <c r="M1801" t="s">
        <v>1966</v>
      </c>
      <c r="O1801">
        <v>1719692.69</v>
      </c>
      <c r="P1801" t="s">
        <v>157</v>
      </c>
      <c r="R1801" t="s">
        <v>1795</v>
      </c>
      <c r="W1801" s="2">
        <v>43861.699490162035</v>
      </c>
    </row>
    <row r="1802" spans="1:23" x14ac:dyDescent="0.25">
      <c r="A1802" t="s">
        <v>209</v>
      </c>
      <c r="B1802" t="s">
        <v>210</v>
      </c>
      <c r="C1802" t="s">
        <v>4</v>
      </c>
      <c r="D1802">
        <v>2018</v>
      </c>
      <c r="E1802">
        <v>12</v>
      </c>
      <c r="F1802" t="s">
        <v>215</v>
      </c>
      <c r="G1802" t="s">
        <v>286</v>
      </c>
      <c r="H1802" t="s">
        <v>299</v>
      </c>
      <c r="I1802" t="s">
        <v>222</v>
      </c>
      <c r="L1802" t="s">
        <v>1965</v>
      </c>
      <c r="M1802" t="s">
        <v>1966</v>
      </c>
      <c r="O1802">
        <v>6540830.8499999996</v>
      </c>
      <c r="P1802" t="s">
        <v>157</v>
      </c>
      <c r="R1802" t="s">
        <v>1795</v>
      </c>
      <c r="W1802" s="2">
        <v>43861.699490162035</v>
      </c>
    </row>
    <row r="1803" spans="1:23" x14ac:dyDescent="0.25">
      <c r="A1803" t="s">
        <v>209</v>
      </c>
      <c r="B1803" t="s">
        <v>210</v>
      </c>
      <c r="C1803" t="s">
        <v>4</v>
      </c>
      <c r="D1803">
        <v>2018</v>
      </c>
      <c r="E1803">
        <v>12</v>
      </c>
      <c r="F1803" t="s">
        <v>215</v>
      </c>
      <c r="G1803" t="s">
        <v>267</v>
      </c>
      <c r="H1803" t="s">
        <v>312</v>
      </c>
      <c r="I1803" t="s">
        <v>222</v>
      </c>
      <c r="L1803" t="s">
        <v>1965</v>
      </c>
      <c r="M1803" t="s">
        <v>1966</v>
      </c>
      <c r="O1803">
        <v>-865625.48</v>
      </c>
      <c r="P1803" t="s">
        <v>157</v>
      </c>
      <c r="R1803" t="s">
        <v>1795</v>
      </c>
      <c r="W1803" s="2">
        <v>43861.699490162035</v>
      </c>
    </row>
    <row r="1804" spans="1:23" x14ac:dyDescent="0.25">
      <c r="A1804" t="s">
        <v>209</v>
      </c>
      <c r="B1804" t="s">
        <v>210</v>
      </c>
      <c r="C1804" t="s">
        <v>4</v>
      </c>
      <c r="D1804">
        <v>2018</v>
      </c>
      <c r="E1804">
        <v>12</v>
      </c>
      <c r="F1804" t="s">
        <v>215</v>
      </c>
      <c r="G1804" t="s">
        <v>327</v>
      </c>
      <c r="H1804" t="s">
        <v>334</v>
      </c>
      <c r="I1804" t="s">
        <v>222</v>
      </c>
      <c r="L1804" t="s">
        <v>1965</v>
      </c>
      <c r="M1804" t="s">
        <v>1966</v>
      </c>
      <c r="O1804">
        <v>120466.69</v>
      </c>
      <c r="P1804" t="s">
        <v>157</v>
      </c>
      <c r="R1804" t="s">
        <v>1795</v>
      </c>
      <c r="W1804" s="2">
        <v>43861.699490162035</v>
      </c>
    </row>
    <row r="1805" spans="1:23" x14ac:dyDescent="0.25">
      <c r="A1805" t="s">
        <v>209</v>
      </c>
      <c r="B1805" t="s">
        <v>210</v>
      </c>
      <c r="C1805" t="s">
        <v>4</v>
      </c>
      <c r="D1805">
        <v>2018</v>
      </c>
      <c r="E1805">
        <v>12</v>
      </c>
      <c r="F1805" t="s">
        <v>215</v>
      </c>
      <c r="G1805" t="s">
        <v>324</v>
      </c>
      <c r="H1805" t="s">
        <v>335</v>
      </c>
      <c r="I1805" t="s">
        <v>222</v>
      </c>
      <c r="L1805" t="s">
        <v>1965</v>
      </c>
      <c r="M1805" t="s">
        <v>1966</v>
      </c>
      <c r="O1805">
        <v>120466.69</v>
      </c>
      <c r="P1805" t="s">
        <v>157</v>
      </c>
      <c r="R1805" t="s">
        <v>1795</v>
      </c>
      <c r="W1805" s="2">
        <v>43861.699490162035</v>
      </c>
    </row>
    <row r="1806" spans="1:23" x14ac:dyDescent="0.25">
      <c r="A1806" t="s">
        <v>209</v>
      </c>
      <c r="B1806" t="s">
        <v>210</v>
      </c>
      <c r="C1806" t="s">
        <v>4</v>
      </c>
      <c r="D1806">
        <v>2018</v>
      </c>
      <c r="E1806">
        <v>12</v>
      </c>
      <c r="F1806" t="s">
        <v>215</v>
      </c>
      <c r="G1806" t="s">
        <v>336</v>
      </c>
      <c r="H1806" t="s">
        <v>347</v>
      </c>
      <c r="I1806" t="s">
        <v>222</v>
      </c>
      <c r="L1806" t="s">
        <v>1965</v>
      </c>
      <c r="M1806" t="s">
        <v>1966</v>
      </c>
      <c r="O1806">
        <v>120466.69</v>
      </c>
      <c r="P1806" t="s">
        <v>157</v>
      </c>
      <c r="R1806" t="s">
        <v>1795</v>
      </c>
      <c r="W1806" s="2">
        <v>43861.699490162035</v>
      </c>
    </row>
    <row r="1807" spans="1:23" x14ac:dyDescent="0.25">
      <c r="A1807" t="s">
        <v>209</v>
      </c>
      <c r="B1807" t="s">
        <v>210</v>
      </c>
      <c r="C1807" t="s">
        <v>4</v>
      </c>
      <c r="D1807">
        <v>2018</v>
      </c>
      <c r="E1807">
        <v>12</v>
      </c>
      <c r="F1807" t="s">
        <v>215</v>
      </c>
      <c r="G1807" t="s">
        <v>313</v>
      </c>
      <c r="H1807" t="s">
        <v>348</v>
      </c>
      <c r="I1807" t="s">
        <v>222</v>
      </c>
      <c r="L1807" t="s">
        <v>1965</v>
      </c>
      <c r="M1807" t="s">
        <v>1966</v>
      </c>
      <c r="O1807">
        <v>-745158.79</v>
      </c>
      <c r="P1807" t="s">
        <v>157</v>
      </c>
      <c r="R1807" t="s">
        <v>1795</v>
      </c>
      <c r="W1807" s="2">
        <v>43861.699490162035</v>
      </c>
    </row>
    <row r="1808" spans="1:23" x14ac:dyDescent="0.25">
      <c r="A1808" t="s">
        <v>209</v>
      </c>
      <c r="B1808" t="s">
        <v>210</v>
      </c>
      <c r="C1808" t="s">
        <v>4</v>
      </c>
      <c r="D1808">
        <v>2018</v>
      </c>
      <c r="E1808">
        <v>12</v>
      </c>
      <c r="F1808" t="s">
        <v>215</v>
      </c>
      <c r="G1808" t="s">
        <v>349</v>
      </c>
      <c r="H1808" t="s">
        <v>356</v>
      </c>
      <c r="I1808" t="s">
        <v>222</v>
      </c>
      <c r="L1808" t="s">
        <v>1965</v>
      </c>
      <c r="M1808" t="s">
        <v>1966</v>
      </c>
      <c r="O1808">
        <v>-745158.79</v>
      </c>
      <c r="P1808" t="s">
        <v>157</v>
      </c>
      <c r="R1808" t="s">
        <v>1795</v>
      </c>
      <c r="W1808" s="2">
        <v>43861.699490162035</v>
      </c>
    </row>
    <row r="1809" spans="1:23" x14ac:dyDescent="0.25">
      <c r="A1809" t="s">
        <v>209</v>
      </c>
      <c r="B1809" t="s">
        <v>210</v>
      </c>
      <c r="C1809" t="s">
        <v>4</v>
      </c>
      <c r="D1809">
        <v>2018</v>
      </c>
      <c r="E1809">
        <v>12</v>
      </c>
      <c r="F1809" t="s">
        <v>215</v>
      </c>
      <c r="G1809" t="s">
        <v>377</v>
      </c>
      <c r="H1809" t="s">
        <v>390</v>
      </c>
      <c r="I1809" t="s">
        <v>222</v>
      </c>
      <c r="L1809" t="s">
        <v>1965</v>
      </c>
      <c r="M1809" t="s">
        <v>1966</v>
      </c>
      <c r="O1809">
        <v>-10766.63</v>
      </c>
      <c r="P1809" t="s">
        <v>157</v>
      </c>
      <c r="R1809" t="s">
        <v>1795</v>
      </c>
      <c r="W1809" s="2">
        <v>43861.699490162035</v>
      </c>
    </row>
    <row r="1810" spans="1:23" x14ac:dyDescent="0.25">
      <c r="A1810" t="s">
        <v>209</v>
      </c>
      <c r="B1810" t="s">
        <v>210</v>
      </c>
      <c r="C1810" t="s">
        <v>4</v>
      </c>
      <c r="D1810">
        <v>2018</v>
      </c>
      <c r="E1810">
        <v>12</v>
      </c>
      <c r="F1810" t="s">
        <v>215</v>
      </c>
      <c r="G1810" t="s">
        <v>394</v>
      </c>
      <c r="H1810" t="s">
        <v>407</v>
      </c>
      <c r="I1810" t="s">
        <v>222</v>
      </c>
      <c r="L1810" t="s">
        <v>1965</v>
      </c>
      <c r="M1810" t="s">
        <v>1966</v>
      </c>
      <c r="O1810">
        <v>32018.81</v>
      </c>
      <c r="P1810" t="s">
        <v>157</v>
      </c>
      <c r="R1810" t="s">
        <v>1795</v>
      </c>
      <c r="W1810" s="2">
        <v>43861.699490162035</v>
      </c>
    </row>
    <row r="1811" spans="1:23" x14ac:dyDescent="0.25">
      <c r="A1811" t="s">
        <v>209</v>
      </c>
      <c r="B1811" t="s">
        <v>210</v>
      </c>
      <c r="C1811" t="s">
        <v>4</v>
      </c>
      <c r="D1811">
        <v>2018</v>
      </c>
      <c r="E1811">
        <v>12</v>
      </c>
      <c r="F1811" t="s">
        <v>215</v>
      </c>
      <c r="G1811" t="s">
        <v>391</v>
      </c>
      <c r="H1811" t="s">
        <v>408</v>
      </c>
      <c r="I1811" t="s">
        <v>222</v>
      </c>
      <c r="L1811" t="s">
        <v>1965</v>
      </c>
      <c r="M1811" t="s">
        <v>1966</v>
      </c>
      <c r="O1811">
        <v>21252.18</v>
      </c>
      <c r="P1811" t="s">
        <v>157</v>
      </c>
      <c r="R1811" t="s">
        <v>1795</v>
      </c>
      <c r="W1811" s="2">
        <v>43861.699490162035</v>
      </c>
    </row>
    <row r="1812" spans="1:23" x14ac:dyDescent="0.25">
      <c r="A1812" t="s">
        <v>209</v>
      </c>
      <c r="B1812" t="s">
        <v>210</v>
      </c>
      <c r="C1812" t="s">
        <v>4</v>
      </c>
      <c r="D1812">
        <v>2018</v>
      </c>
      <c r="E1812">
        <v>12</v>
      </c>
      <c r="F1812" t="s">
        <v>215</v>
      </c>
      <c r="G1812" t="s">
        <v>357</v>
      </c>
      <c r="H1812" t="s">
        <v>409</v>
      </c>
      <c r="I1812" t="s">
        <v>222</v>
      </c>
      <c r="L1812" t="s">
        <v>1965</v>
      </c>
      <c r="M1812" t="s">
        <v>1966</v>
      </c>
      <c r="O1812">
        <v>-723906.61</v>
      </c>
      <c r="P1812" t="s">
        <v>157</v>
      </c>
      <c r="R1812" t="s">
        <v>1795</v>
      </c>
      <c r="W1812" s="2">
        <v>43861.699490162035</v>
      </c>
    </row>
    <row r="1813" spans="1:23" x14ac:dyDescent="0.25">
      <c r="A1813" t="s">
        <v>209</v>
      </c>
      <c r="B1813" t="s">
        <v>210</v>
      </c>
      <c r="C1813" t="s">
        <v>4</v>
      </c>
      <c r="D1813">
        <v>2018</v>
      </c>
      <c r="E1813">
        <v>12</v>
      </c>
      <c r="F1813" t="s">
        <v>215</v>
      </c>
      <c r="G1813" t="s">
        <v>410</v>
      </c>
      <c r="H1813" t="s">
        <v>427</v>
      </c>
      <c r="I1813" t="s">
        <v>222</v>
      </c>
      <c r="L1813" t="s">
        <v>1965</v>
      </c>
      <c r="M1813" t="s">
        <v>1966</v>
      </c>
      <c r="O1813">
        <v>-723906.61</v>
      </c>
      <c r="P1813" t="s">
        <v>157</v>
      </c>
      <c r="R1813" t="s">
        <v>1795</v>
      </c>
      <c r="W1813" s="2">
        <v>43861.699490162035</v>
      </c>
    </row>
    <row r="1814" spans="1:23" x14ac:dyDescent="0.25">
      <c r="A1814" t="s">
        <v>209</v>
      </c>
      <c r="B1814" t="s">
        <v>210</v>
      </c>
      <c r="C1814" t="s">
        <v>4</v>
      </c>
      <c r="D1814">
        <v>2018</v>
      </c>
      <c r="E1814">
        <v>12</v>
      </c>
      <c r="F1814" t="s">
        <v>215</v>
      </c>
      <c r="G1814" t="s">
        <v>431</v>
      </c>
      <c r="H1814" t="s">
        <v>436</v>
      </c>
      <c r="I1814" t="s">
        <v>222</v>
      </c>
      <c r="L1814" t="s">
        <v>1965</v>
      </c>
      <c r="M1814" t="s">
        <v>1966</v>
      </c>
      <c r="O1814">
        <v>-21000</v>
      </c>
      <c r="P1814" t="s">
        <v>157</v>
      </c>
      <c r="R1814" t="s">
        <v>1795</v>
      </c>
      <c r="W1814" s="2">
        <v>43861.699490162035</v>
      </c>
    </row>
    <row r="1815" spans="1:23" x14ac:dyDescent="0.25">
      <c r="A1815" t="s">
        <v>209</v>
      </c>
      <c r="B1815" t="s">
        <v>210</v>
      </c>
      <c r="C1815" t="s">
        <v>4</v>
      </c>
      <c r="D1815">
        <v>2018</v>
      </c>
      <c r="E1815">
        <v>12</v>
      </c>
      <c r="F1815" t="s">
        <v>215</v>
      </c>
      <c r="G1815" t="s">
        <v>428</v>
      </c>
      <c r="H1815" t="s">
        <v>437</v>
      </c>
      <c r="I1815" t="s">
        <v>222</v>
      </c>
      <c r="L1815" t="s">
        <v>1965</v>
      </c>
      <c r="M1815" t="s">
        <v>1966</v>
      </c>
      <c r="O1815">
        <v>-744906.61</v>
      </c>
      <c r="P1815" t="s">
        <v>157</v>
      </c>
      <c r="R1815" t="s">
        <v>1795</v>
      </c>
      <c r="W1815" s="2">
        <v>43861.699490162035</v>
      </c>
    </row>
    <row r="1816" spans="1:23" x14ac:dyDescent="0.25">
      <c r="A1816" t="s">
        <v>209</v>
      </c>
      <c r="B1816" t="s">
        <v>210</v>
      </c>
      <c r="C1816" t="s">
        <v>4</v>
      </c>
      <c r="D1816">
        <v>2018</v>
      </c>
      <c r="E1816">
        <v>12</v>
      </c>
      <c r="F1816" t="s">
        <v>215</v>
      </c>
      <c r="G1816" t="s">
        <v>438</v>
      </c>
      <c r="H1816" t="s">
        <v>463</v>
      </c>
      <c r="I1816" t="s">
        <v>222</v>
      </c>
      <c r="L1816" t="s">
        <v>1965</v>
      </c>
      <c r="M1816" t="s">
        <v>1966</v>
      </c>
      <c r="O1816">
        <v>-744906.61</v>
      </c>
      <c r="P1816" t="s">
        <v>157</v>
      </c>
      <c r="R1816" t="s">
        <v>1795</v>
      </c>
      <c r="W1816" s="2">
        <v>43861.699490162035</v>
      </c>
    </row>
    <row r="1817" spans="1:23" x14ac:dyDescent="0.25">
      <c r="A1817" t="s">
        <v>209</v>
      </c>
      <c r="B1817" t="s">
        <v>210</v>
      </c>
      <c r="C1817" t="s">
        <v>4</v>
      </c>
      <c r="D1817">
        <v>2018</v>
      </c>
      <c r="E1817">
        <v>12</v>
      </c>
      <c r="F1817" t="s">
        <v>215</v>
      </c>
      <c r="G1817" t="s">
        <v>240</v>
      </c>
      <c r="H1817" t="s">
        <v>241</v>
      </c>
      <c r="I1817" t="s">
        <v>222</v>
      </c>
      <c r="J1817" t="s">
        <v>2122</v>
      </c>
      <c r="K1817" t="s">
        <v>2123</v>
      </c>
      <c r="L1817" t="s">
        <v>1968</v>
      </c>
      <c r="M1817" t="s">
        <v>1969</v>
      </c>
      <c r="O1817">
        <v>-8093706.8499999996</v>
      </c>
      <c r="P1817" t="s">
        <v>157</v>
      </c>
      <c r="R1817" t="s">
        <v>1795</v>
      </c>
      <c r="W1817" s="2">
        <v>43861.699490162035</v>
      </c>
    </row>
    <row r="1818" spans="1:23" x14ac:dyDescent="0.25">
      <c r="A1818" t="s">
        <v>209</v>
      </c>
      <c r="B1818" t="s">
        <v>210</v>
      </c>
      <c r="C1818" t="s">
        <v>4</v>
      </c>
      <c r="D1818">
        <v>2018</v>
      </c>
      <c r="E1818">
        <v>12</v>
      </c>
      <c r="F1818" t="s">
        <v>215</v>
      </c>
      <c r="G1818" t="s">
        <v>240</v>
      </c>
      <c r="H1818" t="s">
        <v>241</v>
      </c>
      <c r="I1818" t="s">
        <v>222</v>
      </c>
      <c r="J1818" t="s">
        <v>2124</v>
      </c>
      <c r="K1818" t="s">
        <v>2123</v>
      </c>
      <c r="L1818" t="s">
        <v>1968</v>
      </c>
      <c r="M1818" t="s">
        <v>1969</v>
      </c>
      <c r="O1818">
        <v>-706895.17</v>
      </c>
      <c r="P1818" t="s">
        <v>157</v>
      </c>
      <c r="R1818" t="s">
        <v>1795</v>
      </c>
      <c r="W1818" s="2">
        <v>43861.699490162035</v>
      </c>
    </row>
    <row r="1819" spans="1:23" x14ac:dyDescent="0.25">
      <c r="A1819" t="s">
        <v>209</v>
      </c>
      <c r="B1819" t="s">
        <v>210</v>
      </c>
      <c r="C1819" t="s">
        <v>4</v>
      </c>
      <c r="D1819">
        <v>2018</v>
      </c>
      <c r="E1819">
        <v>12</v>
      </c>
      <c r="F1819" t="s">
        <v>215</v>
      </c>
      <c r="G1819" t="s">
        <v>240</v>
      </c>
      <c r="H1819" t="s">
        <v>241</v>
      </c>
      <c r="I1819" t="s">
        <v>222</v>
      </c>
      <c r="J1819" t="s">
        <v>1600</v>
      </c>
      <c r="K1819" t="s">
        <v>2125</v>
      </c>
      <c r="L1819" t="s">
        <v>1968</v>
      </c>
      <c r="M1819" t="s">
        <v>1969</v>
      </c>
      <c r="O1819">
        <v>-2969.8</v>
      </c>
      <c r="P1819" t="s">
        <v>157</v>
      </c>
      <c r="R1819" t="s">
        <v>1795</v>
      </c>
      <c r="W1819" s="2">
        <v>43861.699490162035</v>
      </c>
    </row>
    <row r="1820" spans="1:23" x14ac:dyDescent="0.25">
      <c r="A1820" t="s">
        <v>209</v>
      </c>
      <c r="B1820" t="s">
        <v>210</v>
      </c>
      <c r="C1820" t="s">
        <v>4</v>
      </c>
      <c r="D1820">
        <v>2018</v>
      </c>
      <c r="E1820">
        <v>12</v>
      </c>
      <c r="F1820" t="s">
        <v>215</v>
      </c>
      <c r="G1820" t="s">
        <v>240</v>
      </c>
      <c r="H1820" t="s">
        <v>241</v>
      </c>
      <c r="I1820" t="s">
        <v>222</v>
      </c>
      <c r="J1820" t="s">
        <v>2126</v>
      </c>
      <c r="K1820" t="s">
        <v>2127</v>
      </c>
      <c r="L1820" t="s">
        <v>1968</v>
      </c>
      <c r="M1820" t="s">
        <v>1969</v>
      </c>
      <c r="O1820">
        <v>-61057.22</v>
      </c>
      <c r="P1820" t="s">
        <v>157</v>
      </c>
      <c r="R1820" t="s">
        <v>1795</v>
      </c>
      <c r="W1820" s="2">
        <v>43861.699490162035</v>
      </c>
    </row>
    <row r="1821" spans="1:23" x14ac:dyDescent="0.25">
      <c r="A1821" t="s">
        <v>209</v>
      </c>
      <c r="B1821" t="s">
        <v>210</v>
      </c>
      <c r="C1821" t="s">
        <v>4</v>
      </c>
      <c r="D1821">
        <v>2018</v>
      </c>
      <c r="E1821">
        <v>12</v>
      </c>
      <c r="F1821" t="s">
        <v>215</v>
      </c>
      <c r="G1821" t="s">
        <v>240</v>
      </c>
      <c r="H1821" t="s">
        <v>241</v>
      </c>
      <c r="I1821" t="s">
        <v>222</v>
      </c>
      <c r="J1821" t="s">
        <v>2126</v>
      </c>
      <c r="K1821" t="s">
        <v>2127</v>
      </c>
      <c r="L1821" t="s">
        <v>1968</v>
      </c>
      <c r="M1821" t="s">
        <v>1969</v>
      </c>
      <c r="O1821">
        <v>-129150</v>
      </c>
      <c r="P1821" t="s">
        <v>157</v>
      </c>
      <c r="R1821" t="s">
        <v>1795</v>
      </c>
      <c r="W1821" s="2">
        <v>43861.699490162035</v>
      </c>
    </row>
    <row r="1822" spans="1:23" x14ac:dyDescent="0.25">
      <c r="A1822" t="s">
        <v>209</v>
      </c>
      <c r="B1822" t="s">
        <v>210</v>
      </c>
      <c r="C1822" t="s">
        <v>4</v>
      </c>
      <c r="D1822">
        <v>2018</v>
      </c>
      <c r="E1822">
        <v>12</v>
      </c>
      <c r="F1822" t="s">
        <v>215</v>
      </c>
      <c r="G1822" t="s">
        <v>240</v>
      </c>
      <c r="H1822" t="s">
        <v>241</v>
      </c>
      <c r="I1822" t="s">
        <v>222</v>
      </c>
      <c r="J1822" t="s">
        <v>1602</v>
      </c>
      <c r="K1822" t="s">
        <v>2128</v>
      </c>
      <c r="L1822" t="s">
        <v>1968</v>
      </c>
      <c r="M1822" t="s">
        <v>1969</v>
      </c>
      <c r="O1822">
        <v>-454.27</v>
      </c>
      <c r="P1822" t="s">
        <v>157</v>
      </c>
      <c r="R1822" t="s">
        <v>1795</v>
      </c>
      <c r="W1822" s="2">
        <v>43861.699490162035</v>
      </c>
    </row>
    <row r="1823" spans="1:23" x14ac:dyDescent="0.25">
      <c r="A1823" t="s">
        <v>209</v>
      </c>
      <c r="B1823" t="s">
        <v>210</v>
      </c>
      <c r="C1823" t="s">
        <v>4</v>
      </c>
      <c r="D1823">
        <v>2018</v>
      </c>
      <c r="E1823">
        <v>12</v>
      </c>
      <c r="F1823" t="s">
        <v>215</v>
      </c>
      <c r="G1823" t="s">
        <v>240</v>
      </c>
      <c r="H1823" t="s">
        <v>241</v>
      </c>
      <c r="I1823" t="s">
        <v>222</v>
      </c>
      <c r="J1823" t="s">
        <v>1605</v>
      </c>
      <c r="K1823" t="s">
        <v>2129</v>
      </c>
      <c r="L1823" t="s">
        <v>1968</v>
      </c>
      <c r="M1823" t="s">
        <v>1969</v>
      </c>
      <c r="O1823">
        <v>-4757990.22</v>
      </c>
      <c r="P1823" t="s">
        <v>157</v>
      </c>
      <c r="R1823" t="s">
        <v>1795</v>
      </c>
      <c r="W1823" s="2">
        <v>43861.699490162035</v>
      </c>
    </row>
    <row r="1824" spans="1:23" x14ac:dyDescent="0.25">
      <c r="A1824" t="s">
        <v>209</v>
      </c>
      <c r="B1824" t="s">
        <v>210</v>
      </c>
      <c r="C1824" t="s">
        <v>4</v>
      </c>
      <c r="D1824">
        <v>2018</v>
      </c>
      <c r="E1824">
        <v>12</v>
      </c>
      <c r="F1824" t="s">
        <v>215</v>
      </c>
      <c r="G1824" t="s">
        <v>250</v>
      </c>
      <c r="H1824" t="s">
        <v>251</v>
      </c>
      <c r="I1824" t="s">
        <v>222</v>
      </c>
      <c r="J1824" t="s">
        <v>2130</v>
      </c>
      <c r="K1824" t="s">
        <v>2131</v>
      </c>
      <c r="L1824" t="s">
        <v>1968</v>
      </c>
      <c r="M1824" t="s">
        <v>1969</v>
      </c>
      <c r="O1824">
        <v>63000</v>
      </c>
      <c r="P1824" t="s">
        <v>157</v>
      </c>
      <c r="R1824" t="s">
        <v>1795</v>
      </c>
      <c r="W1824" s="2">
        <v>43861.699490162035</v>
      </c>
    </row>
    <row r="1825" spans="1:23" x14ac:dyDescent="0.25">
      <c r="A1825" t="s">
        <v>209</v>
      </c>
      <c r="B1825" t="s">
        <v>210</v>
      </c>
      <c r="C1825" t="s">
        <v>4</v>
      </c>
      <c r="D1825">
        <v>2018</v>
      </c>
      <c r="E1825">
        <v>12</v>
      </c>
      <c r="F1825" t="s">
        <v>215</v>
      </c>
      <c r="G1825" t="s">
        <v>284</v>
      </c>
      <c r="H1825" t="s">
        <v>285</v>
      </c>
      <c r="I1825" t="s">
        <v>222</v>
      </c>
      <c r="J1825" t="s">
        <v>2132</v>
      </c>
      <c r="K1825" t="s">
        <v>2133</v>
      </c>
      <c r="L1825" t="s">
        <v>1968</v>
      </c>
      <c r="M1825" t="s">
        <v>1969</v>
      </c>
      <c r="O1825">
        <v>7408294.7199999997</v>
      </c>
      <c r="P1825" t="s">
        <v>157</v>
      </c>
      <c r="R1825" t="s">
        <v>1795</v>
      </c>
      <c r="W1825" s="2">
        <v>43861.699490162035</v>
      </c>
    </row>
    <row r="1826" spans="1:23" x14ac:dyDescent="0.25">
      <c r="A1826" t="s">
        <v>209</v>
      </c>
      <c r="B1826" t="s">
        <v>210</v>
      </c>
      <c r="C1826" t="s">
        <v>4</v>
      </c>
      <c r="D1826">
        <v>2018</v>
      </c>
      <c r="E1826">
        <v>12</v>
      </c>
      <c r="F1826" t="s">
        <v>215</v>
      </c>
      <c r="G1826" t="s">
        <v>284</v>
      </c>
      <c r="H1826" t="s">
        <v>285</v>
      </c>
      <c r="I1826" t="s">
        <v>222</v>
      </c>
      <c r="J1826" t="s">
        <v>2134</v>
      </c>
      <c r="K1826" t="s">
        <v>2135</v>
      </c>
      <c r="L1826" t="s">
        <v>1968</v>
      </c>
      <c r="M1826" t="s">
        <v>1969</v>
      </c>
      <c r="O1826">
        <v>2626.76</v>
      </c>
      <c r="P1826" t="s">
        <v>157</v>
      </c>
      <c r="R1826" t="s">
        <v>1795</v>
      </c>
      <c r="W1826" s="2">
        <v>43861.699490162035</v>
      </c>
    </row>
    <row r="1827" spans="1:23" x14ac:dyDescent="0.25">
      <c r="A1827" t="s">
        <v>209</v>
      </c>
      <c r="B1827" t="s">
        <v>210</v>
      </c>
      <c r="C1827" t="s">
        <v>4</v>
      </c>
      <c r="D1827">
        <v>2018</v>
      </c>
      <c r="E1827">
        <v>12</v>
      </c>
      <c r="F1827" t="s">
        <v>215</v>
      </c>
      <c r="G1827" t="s">
        <v>284</v>
      </c>
      <c r="H1827" t="s">
        <v>285</v>
      </c>
      <c r="I1827" t="s">
        <v>222</v>
      </c>
      <c r="J1827" t="s">
        <v>2136</v>
      </c>
      <c r="K1827" t="s">
        <v>2137</v>
      </c>
      <c r="L1827" t="s">
        <v>1968</v>
      </c>
      <c r="M1827" t="s">
        <v>1969</v>
      </c>
      <c r="O1827">
        <v>-319034.34000000003</v>
      </c>
      <c r="P1827" t="s">
        <v>157</v>
      </c>
      <c r="R1827" t="s">
        <v>1795</v>
      </c>
      <c r="W1827" s="2">
        <v>43861.699490162035</v>
      </c>
    </row>
    <row r="1828" spans="1:23" x14ac:dyDescent="0.25">
      <c r="A1828" t="s">
        <v>209</v>
      </c>
      <c r="B1828" t="s">
        <v>210</v>
      </c>
      <c r="C1828" t="s">
        <v>4</v>
      </c>
      <c r="D1828">
        <v>2018</v>
      </c>
      <c r="E1828">
        <v>12</v>
      </c>
      <c r="F1828" t="s">
        <v>215</v>
      </c>
      <c r="G1828" t="s">
        <v>284</v>
      </c>
      <c r="H1828" t="s">
        <v>285</v>
      </c>
      <c r="I1828" t="s">
        <v>222</v>
      </c>
      <c r="J1828" t="s">
        <v>2138</v>
      </c>
      <c r="K1828" t="s">
        <v>2139</v>
      </c>
      <c r="L1828" t="s">
        <v>1968</v>
      </c>
      <c r="M1828" t="s">
        <v>1969</v>
      </c>
      <c r="O1828">
        <v>-31663.33</v>
      </c>
      <c r="P1828" t="s">
        <v>157</v>
      </c>
      <c r="R1828" t="s">
        <v>1795</v>
      </c>
      <c r="W1828" s="2">
        <v>43861.699490162035</v>
      </c>
    </row>
    <row r="1829" spans="1:23" x14ac:dyDescent="0.25">
      <c r="A1829" t="s">
        <v>209</v>
      </c>
      <c r="B1829" t="s">
        <v>210</v>
      </c>
      <c r="C1829" t="s">
        <v>4</v>
      </c>
      <c r="D1829">
        <v>2018</v>
      </c>
      <c r="E1829">
        <v>12</v>
      </c>
      <c r="F1829" t="s">
        <v>215</v>
      </c>
      <c r="G1829" t="s">
        <v>284</v>
      </c>
      <c r="H1829" t="s">
        <v>285</v>
      </c>
      <c r="I1829" t="s">
        <v>222</v>
      </c>
      <c r="J1829" t="s">
        <v>2140</v>
      </c>
      <c r="K1829" t="s">
        <v>2141</v>
      </c>
      <c r="L1829" t="s">
        <v>1968</v>
      </c>
      <c r="M1829" t="s">
        <v>1969</v>
      </c>
      <c r="O1829">
        <v>-3038.6</v>
      </c>
      <c r="P1829" t="s">
        <v>157</v>
      </c>
      <c r="R1829" t="s">
        <v>1795</v>
      </c>
      <c r="W1829" s="2">
        <v>43861.699490162035</v>
      </c>
    </row>
    <row r="1830" spans="1:23" x14ac:dyDescent="0.25">
      <c r="A1830" t="s">
        <v>209</v>
      </c>
      <c r="B1830" t="s">
        <v>210</v>
      </c>
      <c r="C1830" t="s">
        <v>4</v>
      </c>
      <c r="D1830">
        <v>2018</v>
      </c>
      <c r="E1830">
        <v>12</v>
      </c>
      <c r="F1830" t="s">
        <v>215</v>
      </c>
      <c r="G1830" t="s">
        <v>287</v>
      </c>
      <c r="H1830" t="s">
        <v>288</v>
      </c>
      <c r="I1830" t="s">
        <v>222</v>
      </c>
      <c r="J1830" t="s">
        <v>1655</v>
      </c>
      <c r="K1830" t="s">
        <v>2142</v>
      </c>
      <c r="L1830" t="s">
        <v>1968</v>
      </c>
      <c r="M1830" t="s">
        <v>1969</v>
      </c>
      <c r="O1830">
        <v>24388.65</v>
      </c>
      <c r="P1830" t="s">
        <v>157</v>
      </c>
      <c r="R1830" t="s">
        <v>1795</v>
      </c>
      <c r="W1830" s="2">
        <v>43861.699490162035</v>
      </c>
    </row>
    <row r="1831" spans="1:23" x14ac:dyDescent="0.25">
      <c r="A1831" t="s">
        <v>209</v>
      </c>
      <c r="B1831" t="s">
        <v>210</v>
      </c>
      <c r="C1831" t="s">
        <v>4</v>
      </c>
      <c r="D1831">
        <v>2018</v>
      </c>
      <c r="E1831">
        <v>12</v>
      </c>
      <c r="F1831" t="s">
        <v>215</v>
      </c>
      <c r="G1831" t="s">
        <v>287</v>
      </c>
      <c r="H1831" t="s">
        <v>288</v>
      </c>
      <c r="I1831" t="s">
        <v>222</v>
      </c>
      <c r="J1831" t="s">
        <v>2143</v>
      </c>
      <c r="K1831" t="s">
        <v>2144</v>
      </c>
      <c r="L1831" t="s">
        <v>1968</v>
      </c>
      <c r="M1831" t="s">
        <v>1969</v>
      </c>
      <c r="O1831">
        <v>48777.29</v>
      </c>
      <c r="P1831" t="s">
        <v>157</v>
      </c>
      <c r="R1831" t="s">
        <v>1795</v>
      </c>
      <c r="W1831" s="2">
        <v>43861.699490162035</v>
      </c>
    </row>
    <row r="1832" spans="1:23" x14ac:dyDescent="0.25">
      <c r="A1832" t="s">
        <v>209</v>
      </c>
      <c r="B1832" t="s">
        <v>210</v>
      </c>
      <c r="C1832" t="s">
        <v>4</v>
      </c>
      <c r="D1832">
        <v>2018</v>
      </c>
      <c r="E1832">
        <v>12</v>
      </c>
      <c r="F1832" t="s">
        <v>215</v>
      </c>
      <c r="G1832" t="s">
        <v>287</v>
      </c>
      <c r="H1832" t="s">
        <v>288</v>
      </c>
      <c r="I1832" t="s">
        <v>222</v>
      </c>
      <c r="J1832" t="s">
        <v>2145</v>
      </c>
      <c r="K1832" t="s">
        <v>2146</v>
      </c>
      <c r="L1832" t="s">
        <v>1968</v>
      </c>
      <c r="M1832" t="s">
        <v>1969</v>
      </c>
      <c r="O1832">
        <v>270149.84999999998</v>
      </c>
      <c r="P1832" t="s">
        <v>157</v>
      </c>
      <c r="R1832" t="s">
        <v>1795</v>
      </c>
      <c r="W1832" s="2">
        <v>43861.699490162035</v>
      </c>
    </row>
    <row r="1833" spans="1:23" x14ac:dyDescent="0.25">
      <c r="A1833" t="s">
        <v>209</v>
      </c>
      <c r="B1833" t="s">
        <v>210</v>
      </c>
      <c r="C1833" t="s">
        <v>4</v>
      </c>
      <c r="D1833">
        <v>2018</v>
      </c>
      <c r="E1833">
        <v>12</v>
      </c>
      <c r="F1833" t="s">
        <v>215</v>
      </c>
      <c r="G1833" t="s">
        <v>287</v>
      </c>
      <c r="H1833" t="s">
        <v>288</v>
      </c>
      <c r="I1833" t="s">
        <v>222</v>
      </c>
      <c r="J1833" t="s">
        <v>2147</v>
      </c>
      <c r="K1833" t="s">
        <v>2148</v>
      </c>
      <c r="L1833" t="s">
        <v>1968</v>
      </c>
      <c r="M1833" t="s">
        <v>1969</v>
      </c>
      <c r="O1833">
        <v>540304.52</v>
      </c>
      <c r="P1833" t="s">
        <v>157</v>
      </c>
      <c r="R1833" t="s">
        <v>1795</v>
      </c>
      <c r="W1833" s="2">
        <v>43861.699490162035</v>
      </c>
    </row>
    <row r="1834" spans="1:23" x14ac:dyDescent="0.25">
      <c r="A1834" t="s">
        <v>209</v>
      </c>
      <c r="B1834" t="s">
        <v>210</v>
      </c>
      <c r="C1834" t="s">
        <v>4</v>
      </c>
      <c r="D1834">
        <v>2018</v>
      </c>
      <c r="E1834">
        <v>12</v>
      </c>
      <c r="F1834" t="s">
        <v>215</v>
      </c>
      <c r="G1834" t="s">
        <v>284</v>
      </c>
      <c r="H1834" t="s">
        <v>285</v>
      </c>
      <c r="I1834" t="s">
        <v>222</v>
      </c>
      <c r="J1834" t="s">
        <v>1658</v>
      </c>
      <c r="K1834" t="s">
        <v>2149</v>
      </c>
      <c r="L1834" t="s">
        <v>1968</v>
      </c>
      <c r="M1834" t="s">
        <v>1969</v>
      </c>
      <c r="O1834">
        <v>-325267.86</v>
      </c>
      <c r="P1834" t="s">
        <v>157</v>
      </c>
      <c r="R1834" t="s">
        <v>1795</v>
      </c>
      <c r="W1834" s="2">
        <v>43861.699490162035</v>
      </c>
    </row>
    <row r="1835" spans="1:23" x14ac:dyDescent="0.25">
      <c r="A1835" t="s">
        <v>209</v>
      </c>
      <c r="B1835" t="s">
        <v>210</v>
      </c>
      <c r="C1835" t="s">
        <v>4</v>
      </c>
      <c r="D1835">
        <v>2018</v>
      </c>
      <c r="E1835">
        <v>12</v>
      </c>
      <c r="F1835" t="s">
        <v>215</v>
      </c>
      <c r="G1835" t="s">
        <v>295</v>
      </c>
      <c r="H1835" t="s">
        <v>296</v>
      </c>
      <c r="I1835" t="s">
        <v>222</v>
      </c>
      <c r="J1835" t="s">
        <v>2150</v>
      </c>
      <c r="K1835" t="s">
        <v>2151</v>
      </c>
      <c r="L1835" t="s">
        <v>1968</v>
      </c>
      <c r="M1835" t="s">
        <v>1969</v>
      </c>
      <c r="O1835">
        <v>18346.580000000002</v>
      </c>
      <c r="P1835" t="s">
        <v>157</v>
      </c>
      <c r="R1835" t="s">
        <v>1795</v>
      </c>
      <c r="W1835" s="2">
        <v>43861.699490162035</v>
      </c>
    </row>
    <row r="1836" spans="1:23" x14ac:dyDescent="0.25">
      <c r="A1836" t="s">
        <v>209</v>
      </c>
      <c r="B1836" t="s">
        <v>210</v>
      </c>
      <c r="C1836" t="s">
        <v>4</v>
      </c>
      <c r="D1836">
        <v>2018</v>
      </c>
      <c r="E1836">
        <v>12</v>
      </c>
      <c r="F1836" t="s">
        <v>215</v>
      </c>
      <c r="G1836" t="s">
        <v>284</v>
      </c>
      <c r="H1836" t="s">
        <v>285</v>
      </c>
      <c r="I1836" t="s">
        <v>222</v>
      </c>
      <c r="J1836" t="s">
        <v>2152</v>
      </c>
      <c r="K1836" t="s">
        <v>2153</v>
      </c>
      <c r="L1836" t="s">
        <v>1968</v>
      </c>
      <c r="M1836" t="s">
        <v>1969</v>
      </c>
      <c r="O1836">
        <v>-160243.22</v>
      </c>
      <c r="P1836" t="s">
        <v>157</v>
      </c>
      <c r="R1836" t="s">
        <v>1795</v>
      </c>
      <c r="W1836" s="2">
        <v>43861.699490162035</v>
      </c>
    </row>
    <row r="1837" spans="1:23" x14ac:dyDescent="0.25">
      <c r="A1837" t="s">
        <v>209</v>
      </c>
      <c r="B1837" t="s">
        <v>210</v>
      </c>
      <c r="C1837" t="s">
        <v>4</v>
      </c>
      <c r="D1837">
        <v>2018</v>
      </c>
      <c r="E1837">
        <v>12</v>
      </c>
      <c r="F1837" t="s">
        <v>215</v>
      </c>
      <c r="G1837" t="s">
        <v>295</v>
      </c>
      <c r="H1837" t="s">
        <v>296</v>
      </c>
      <c r="I1837" t="s">
        <v>222</v>
      </c>
      <c r="J1837" t="s">
        <v>2154</v>
      </c>
      <c r="K1837" t="s">
        <v>2155</v>
      </c>
      <c r="L1837" t="s">
        <v>1968</v>
      </c>
      <c r="M1837" t="s">
        <v>1969</v>
      </c>
      <c r="O1837">
        <v>44163.56</v>
      </c>
      <c r="P1837" t="s">
        <v>157</v>
      </c>
      <c r="R1837" t="s">
        <v>1795</v>
      </c>
      <c r="W1837" s="2">
        <v>43861.699490162035</v>
      </c>
    </row>
    <row r="1838" spans="1:23" x14ac:dyDescent="0.25">
      <c r="A1838" t="s">
        <v>209</v>
      </c>
      <c r="B1838" t="s">
        <v>210</v>
      </c>
      <c r="C1838" t="s">
        <v>4</v>
      </c>
      <c r="D1838">
        <v>2018</v>
      </c>
      <c r="E1838">
        <v>12</v>
      </c>
      <c r="F1838" t="s">
        <v>215</v>
      </c>
      <c r="G1838" t="s">
        <v>295</v>
      </c>
      <c r="H1838" t="s">
        <v>296</v>
      </c>
      <c r="I1838" t="s">
        <v>222</v>
      </c>
      <c r="J1838" t="s">
        <v>2156</v>
      </c>
      <c r="K1838" t="s">
        <v>2157</v>
      </c>
      <c r="L1838" t="s">
        <v>1968</v>
      </c>
      <c r="M1838" t="s">
        <v>1969</v>
      </c>
      <c r="O1838">
        <v>14248.43</v>
      </c>
      <c r="P1838" t="s">
        <v>157</v>
      </c>
      <c r="R1838" t="s">
        <v>1795</v>
      </c>
      <c r="W1838" s="2">
        <v>43861.699490162035</v>
      </c>
    </row>
    <row r="1839" spans="1:23" x14ac:dyDescent="0.25">
      <c r="A1839" t="s">
        <v>209</v>
      </c>
      <c r="B1839" t="s">
        <v>210</v>
      </c>
      <c r="C1839" t="s">
        <v>4</v>
      </c>
      <c r="D1839">
        <v>2018</v>
      </c>
      <c r="E1839">
        <v>12</v>
      </c>
      <c r="F1839" t="s">
        <v>215</v>
      </c>
      <c r="G1839" t="s">
        <v>297</v>
      </c>
      <c r="H1839" t="s">
        <v>298</v>
      </c>
      <c r="I1839" t="s">
        <v>222</v>
      </c>
      <c r="J1839" t="s">
        <v>2158</v>
      </c>
      <c r="K1839" t="s">
        <v>2159</v>
      </c>
      <c r="L1839" t="s">
        <v>1968</v>
      </c>
      <c r="M1839" t="s">
        <v>1969</v>
      </c>
      <c r="O1839">
        <v>193818.25</v>
      </c>
      <c r="P1839" t="s">
        <v>157</v>
      </c>
      <c r="R1839" t="s">
        <v>1795</v>
      </c>
      <c r="W1839" s="2">
        <v>43861.699490162035</v>
      </c>
    </row>
    <row r="1840" spans="1:23" x14ac:dyDescent="0.25">
      <c r="A1840" t="s">
        <v>209</v>
      </c>
      <c r="B1840" t="s">
        <v>210</v>
      </c>
      <c r="C1840" t="s">
        <v>4</v>
      </c>
      <c r="D1840">
        <v>2018</v>
      </c>
      <c r="E1840">
        <v>12</v>
      </c>
      <c r="F1840" t="s">
        <v>215</v>
      </c>
      <c r="G1840" t="s">
        <v>297</v>
      </c>
      <c r="H1840" t="s">
        <v>298</v>
      </c>
      <c r="I1840" t="s">
        <v>222</v>
      </c>
      <c r="J1840" t="s">
        <v>2160</v>
      </c>
      <c r="K1840" t="s">
        <v>2161</v>
      </c>
      <c r="L1840" t="s">
        <v>1968</v>
      </c>
      <c r="M1840" t="s">
        <v>1969</v>
      </c>
      <c r="O1840">
        <v>7351.34</v>
      </c>
      <c r="P1840" t="s">
        <v>157</v>
      </c>
      <c r="R1840" t="s">
        <v>1795</v>
      </c>
      <c r="W1840" s="2">
        <v>43861.699490162035</v>
      </c>
    </row>
    <row r="1841" spans="1:23" x14ac:dyDescent="0.25">
      <c r="A1841" t="s">
        <v>209</v>
      </c>
      <c r="B1841" t="s">
        <v>210</v>
      </c>
      <c r="C1841" t="s">
        <v>4</v>
      </c>
      <c r="D1841">
        <v>2018</v>
      </c>
      <c r="E1841">
        <v>12</v>
      </c>
      <c r="F1841" t="s">
        <v>215</v>
      </c>
      <c r="G1841" t="s">
        <v>284</v>
      </c>
      <c r="H1841" t="s">
        <v>285</v>
      </c>
      <c r="I1841" t="s">
        <v>222</v>
      </c>
      <c r="J1841" t="s">
        <v>2162</v>
      </c>
      <c r="K1841" t="s">
        <v>2163</v>
      </c>
      <c r="L1841" t="s">
        <v>1968</v>
      </c>
      <c r="M1841" t="s">
        <v>1969</v>
      </c>
      <c r="O1841">
        <v>234521.28</v>
      </c>
      <c r="P1841" t="s">
        <v>157</v>
      </c>
      <c r="R1841" t="s">
        <v>1795</v>
      </c>
      <c r="W1841" s="2">
        <v>43861.699490162035</v>
      </c>
    </row>
    <row r="1842" spans="1:23" x14ac:dyDescent="0.25">
      <c r="A1842" t="s">
        <v>209</v>
      </c>
      <c r="B1842" t="s">
        <v>210</v>
      </c>
      <c r="C1842" t="s">
        <v>4</v>
      </c>
      <c r="D1842">
        <v>2018</v>
      </c>
      <c r="E1842">
        <v>12</v>
      </c>
      <c r="F1842" t="s">
        <v>215</v>
      </c>
      <c r="G1842" t="s">
        <v>284</v>
      </c>
      <c r="H1842" t="s">
        <v>285</v>
      </c>
      <c r="I1842" t="s">
        <v>222</v>
      </c>
      <c r="J1842" t="s">
        <v>2164</v>
      </c>
      <c r="K1842" t="s">
        <v>2165</v>
      </c>
      <c r="L1842" t="s">
        <v>1968</v>
      </c>
      <c r="M1842" t="s">
        <v>1969</v>
      </c>
      <c r="O1842">
        <v>110357.88</v>
      </c>
      <c r="P1842" t="s">
        <v>157</v>
      </c>
      <c r="R1842" t="s">
        <v>1795</v>
      </c>
      <c r="W1842" s="2">
        <v>43861.699490162035</v>
      </c>
    </row>
    <row r="1843" spans="1:23" x14ac:dyDescent="0.25">
      <c r="A1843" t="s">
        <v>209</v>
      </c>
      <c r="B1843" t="s">
        <v>210</v>
      </c>
      <c r="C1843" t="s">
        <v>4</v>
      </c>
      <c r="D1843">
        <v>2018</v>
      </c>
      <c r="E1843">
        <v>12</v>
      </c>
      <c r="F1843" t="s">
        <v>215</v>
      </c>
      <c r="G1843" t="s">
        <v>284</v>
      </c>
      <c r="H1843" t="s">
        <v>285</v>
      </c>
      <c r="I1843" t="s">
        <v>222</v>
      </c>
      <c r="J1843" t="s">
        <v>2166</v>
      </c>
      <c r="K1843" t="s">
        <v>2111</v>
      </c>
      <c r="L1843" t="s">
        <v>1968</v>
      </c>
      <c r="M1843" t="s">
        <v>1969</v>
      </c>
      <c r="O1843">
        <v>-64612.97</v>
      </c>
      <c r="P1843" t="s">
        <v>157</v>
      </c>
      <c r="R1843" t="s">
        <v>1795</v>
      </c>
      <c r="W1843" s="2">
        <v>43861.699490162035</v>
      </c>
    </row>
    <row r="1844" spans="1:23" x14ac:dyDescent="0.25">
      <c r="A1844" t="s">
        <v>209</v>
      </c>
      <c r="B1844" t="s">
        <v>210</v>
      </c>
      <c r="C1844" t="s">
        <v>4</v>
      </c>
      <c r="D1844">
        <v>2018</v>
      </c>
      <c r="E1844">
        <v>12</v>
      </c>
      <c r="F1844" t="s">
        <v>215</v>
      </c>
      <c r="G1844" t="s">
        <v>284</v>
      </c>
      <c r="H1844" t="s">
        <v>285</v>
      </c>
      <c r="I1844" t="s">
        <v>222</v>
      </c>
      <c r="J1844" t="s">
        <v>2167</v>
      </c>
      <c r="K1844" t="s">
        <v>2168</v>
      </c>
      <c r="L1844" t="s">
        <v>1968</v>
      </c>
      <c r="M1844" t="s">
        <v>1969</v>
      </c>
      <c r="O1844">
        <v>-22019.52</v>
      </c>
      <c r="P1844" t="s">
        <v>157</v>
      </c>
      <c r="R1844" t="s">
        <v>1795</v>
      </c>
      <c r="W1844" s="2">
        <v>43861.699490162035</v>
      </c>
    </row>
    <row r="1845" spans="1:23" x14ac:dyDescent="0.25">
      <c r="A1845" t="s">
        <v>209</v>
      </c>
      <c r="B1845" t="s">
        <v>210</v>
      </c>
      <c r="C1845" t="s">
        <v>4</v>
      </c>
      <c r="D1845">
        <v>2018</v>
      </c>
      <c r="E1845">
        <v>12</v>
      </c>
      <c r="F1845" t="s">
        <v>215</v>
      </c>
      <c r="G1845" t="s">
        <v>284</v>
      </c>
      <c r="H1845" t="s">
        <v>285</v>
      </c>
      <c r="I1845" t="s">
        <v>222</v>
      </c>
      <c r="J1845" t="s">
        <v>2169</v>
      </c>
      <c r="K1845" t="s">
        <v>2170</v>
      </c>
      <c r="L1845" t="s">
        <v>1968</v>
      </c>
      <c r="M1845" t="s">
        <v>1969</v>
      </c>
      <c r="O1845">
        <v>-277553.18</v>
      </c>
      <c r="P1845" t="s">
        <v>157</v>
      </c>
      <c r="R1845" t="s">
        <v>1795</v>
      </c>
      <c r="W1845" s="2">
        <v>43861.699490162035</v>
      </c>
    </row>
    <row r="1846" spans="1:23" x14ac:dyDescent="0.25">
      <c r="A1846" t="s">
        <v>209</v>
      </c>
      <c r="B1846" t="s">
        <v>210</v>
      </c>
      <c r="C1846" t="s">
        <v>4</v>
      </c>
      <c r="D1846">
        <v>2018</v>
      </c>
      <c r="E1846">
        <v>12</v>
      </c>
      <c r="F1846" t="s">
        <v>215</v>
      </c>
      <c r="G1846" t="s">
        <v>273</v>
      </c>
      <c r="H1846" t="s">
        <v>274</v>
      </c>
      <c r="I1846" t="s">
        <v>222</v>
      </c>
      <c r="J1846" t="s">
        <v>1698</v>
      </c>
      <c r="K1846" t="s">
        <v>2171</v>
      </c>
      <c r="L1846" t="s">
        <v>1968</v>
      </c>
      <c r="M1846" t="s">
        <v>1969</v>
      </c>
      <c r="O1846">
        <v>253602.99</v>
      </c>
      <c r="P1846" t="s">
        <v>157</v>
      </c>
      <c r="R1846" t="s">
        <v>1795</v>
      </c>
      <c r="W1846" s="2">
        <v>43861.699490162035</v>
      </c>
    </row>
    <row r="1847" spans="1:23" x14ac:dyDescent="0.25">
      <c r="A1847" t="s">
        <v>209</v>
      </c>
      <c r="B1847" t="s">
        <v>210</v>
      </c>
      <c r="C1847" t="s">
        <v>4</v>
      </c>
      <c r="D1847">
        <v>2018</v>
      </c>
      <c r="E1847">
        <v>12</v>
      </c>
      <c r="F1847" t="s">
        <v>215</v>
      </c>
      <c r="G1847" t="s">
        <v>273</v>
      </c>
      <c r="H1847" t="s">
        <v>274</v>
      </c>
      <c r="I1847" t="s">
        <v>222</v>
      </c>
      <c r="J1847" t="s">
        <v>2172</v>
      </c>
      <c r="K1847" t="s">
        <v>2173</v>
      </c>
      <c r="L1847" t="s">
        <v>1968</v>
      </c>
      <c r="M1847" t="s">
        <v>1969</v>
      </c>
      <c r="O1847">
        <v>347230.41</v>
      </c>
      <c r="P1847" t="s">
        <v>157</v>
      </c>
      <c r="R1847" t="s">
        <v>1795</v>
      </c>
      <c r="W1847" s="2">
        <v>43861.699490162035</v>
      </c>
    </row>
    <row r="1848" spans="1:23" x14ac:dyDescent="0.25">
      <c r="A1848" t="s">
        <v>209</v>
      </c>
      <c r="B1848" t="s">
        <v>210</v>
      </c>
      <c r="C1848" t="s">
        <v>4</v>
      </c>
      <c r="D1848">
        <v>2018</v>
      </c>
      <c r="E1848">
        <v>12</v>
      </c>
      <c r="F1848" t="s">
        <v>215</v>
      </c>
      <c r="G1848" t="s">
        <v>273</v>
      </c>
      <c r="H1848" t="s">
        <v>274</v>
      </c>
      <c r="I1848" t="s">
        <v>222</v>
      </c>
      <c r="J1848" t="s">
        <v>2174</v>
      </c>
      <c r="K1848" t="s">
        <v>2175</v>
      </c>
      <c r="L1848" t="s">
        <v>1968</v>
      </c>
      <c r="M1848" t="s">
        <v>1969</v>
      </c>
      <c r="O1848">
        <v>188157.17</v>
      </c>
      <c r="P1848" t="s">
        <v>157</v>
      </c>
      <c r="R1848" t="s">
        <v>1795</v>
      </c>
      <c r="W1848" s="2">
        <v>43861.699490162035</v>
      </c>
    </row>
    <row r="1849" spans="1:23" x14ac:dyDescent="0.25">
      <c r="A1849" t="s">
        <v>209</v>
      </c>
      <c r="B1849" t="s">
        <v>210</v>
      </c>
      <c r="C1849" t="s">
        <v>4</v>
      </c>
      <c r="D1849">
        <v>2018</v>
      </c>
      <c r="E1849">
        <v>12</v>
      </c>
      <c r="F1849" t="s">
        <v>215</v>
      </c>
      <c r="G1849" t="s">
        <v>273</v>
      </c>
      <c r="H1849" t="s">
        <v>274</v>
      </c>
      <c r="I1849" t="s">
        <v>222</v>
      </c>
      <c r="J1849" t="s">
        <v>1701</v>
      </c>
      <c r="K1849" t="s">
        <v>2176</v>
      </c>
      <c r="L1849" t="s">
        <v>1968</v>
      </c>
      <c r="M1849" t="s">
        <v>1969</v>
      </c>
      <c r="O1849">
        <v>356620.24</v>
      </c>
      <c r="P1849" t="s">
        <v>157</v>
      </c>
      <c r="R1849" t="s">
        <v>1795</v>
      </c>
      <c r="W1849" s="2">
        <v>43861.699490162035</v>
      </c>
    </row>
    <row r="1850" spans="1:23" x14ac:dyDescent="0.25">
      <c r="A1850" t="s">
        <v>209</v>
      </c>
      <c r="B1850" t="s">
        <v>210</v>
      </c>
      <c r="C1850" t="s">
        <v>4</v>
      </c>
      <c r="D1850">
        <v>2018</v>
      </c>
      <c r="E1850">
        <v>12</v>
      </c>
      <c r="F1850" t="s">
        <v>215</v>
      </c>
      <c r="G1850" t="s">
        <v>273</v>
      </c>
      <c r="H1850" t="s">
        <v>274</v>
      </c>
      <c r="I1850" t="s">
        <v>222</v>
      </c>
      <c r="J1850" t="s">
        <v>2177</v>
      </c>
      <c r="K1850" t="s">
        <v>2178</v>
      </c>
      <c r="L1850" t="s">
        <v>1968</v>
      </c>
      <c r="M1850" t="s">
        <v>1969</v>
      </c>
      <c r="O1850">
        <v>412.91</v>
      </c>
      <c r="P1850" t="s">
        <v>157</v>
      </c>
      <c r="R1850" t="s">
        <v>1795</v>
      </c>
      <c r="W1850" s="2">
        <v>43861.699490162035</v>
      </c>
    </row>
    <row r="1851" spans="1:23" x14ac:dyDescent="0.25">
      <c r="A1851" t="s">
        <v>209</v>
      </c>
      <c r="B1851" t="s">
        <v>210</v>
      </c>
      <c r="C1851" t="s">
        <v>4</v>
      </c>
      <c r="D1851">
        <v>2018</v>
      </c>
      <c r="E1851">
        <v>12</v>
      </c>
      <c r="F1851" t="s">
        <v>215</v>
      </c>
      <c r="G1851" t="s">
        <v>277</v>
      </c>
      <c r="H1851" t="s">
        <v>278</v>
      </c>
      <c r="I1851" t="s">
        <v>222</v>
      </c>
      <c r="J1851" t="s">
        <v>2179</v>
      </c>
      <c r="K1851" t="s">
        <v>2180</v>
      </c>
      <c r="L1851" t="s">
        <v>1968</v>
      </c>
      <c r="M1851" t="s">
        <v>1969</v>
      </c>
      <c r="O1851">
        <v>45472.160000000003</v>
      </c>
      <c r="P1851" t="s">
        <v>157</v>
      </c>
      <c r="R1851" t="s">
        <v>1795</v>
      </c>
      <c r="W1851" s="2">
        <v>43861.699490162035</v>
      </c>
    </row>
    <row r="1852" spans="1:23" x14ac:dyDescent="0.25">
      <c r="A1852" t="s">
        <v>209</v>
      </c>
      <c r="B1852" t="s">
        <v>210</v>
      </c>
      <c r="C1852" t="s">
        <v>4</v>
      </c>
      <c r="D1852">
        <v>2018</v>
      </c>
      <c r="E1852">
        <v>12</v>
      </c>
      <c r="F1852" t="s">
        <v>215</v>
      </c>
      <c r="G1852" t="s">
        <v>277</v>
      </c>
      <c r="H1852" t="s">
        <v>278</v>
      </c>
      <c r="I1852" t="s">
        <v>222</v>
      </c>
      <c r="J1852" t="s">
        <v>2181</v>
      </c>
      <c r="K1852" t="s">
        <v>2182</v>
      </c>
      <c r="L1852" t="s">
        <v>1968</v>
      </c>
      <c r="M1852" t="s">
        <v>1969</v>
      </c>
      <c r="O1852">
        <v>24310.240000000002</v>
      </c>
      <c r="P1852" t="s">
        <v>157</v>
      </c>
      <c r="R1852" t="s">
        <v>1795</v>
      </c>
      <c r="W1852" s="2">
        <v>43861.699490162035</v>
      </c>
    </row>
    <row r="1853" spans="1:23" x14ac:dyDescent="0.25">
      <c r="A1853" t="s">
        <v>209</v>
      </c>
      <c r="B1853" t="s">
        <v>210</v>
      </c>
      <c r="C1853" t="s">
        <v>4</v>
      </c>
      <c r="D1853">
        <v>2018</v>
      </c>
      <c r="E1853">
        <v>12</v>
      </c>
      <c r="F1853" t="s">
        <v>215</v>
      </c>
      <c r="G1853" t="s">
        <v>277</v>
      </c>
      <c r="H1853" t="s">
        <v>278</v>
      </c>
      <c r="I1853" t="s">
        <v>222</v>
      </c>
      <c r="J1853" t="s">
        <v>2183</v>
      </c>
      <c r="K1853" t="s">
        <v>2184</v>
      </c>
      <c r="L1853" t="s">
        <v>1968</v>
      </c>
      <c r="M1853" t="s">
        <v>1969</v>
      </c>
      <c r="O1853">
        <v>2668.05</v>
      </c>
      <c r="P1853" t="s">
        <v>157</v>
      </c>
      <c r="R1853" t="s">
        <v>1795</v>
      </c>
      <c r="W1853" s="2">
        <v>43861.699490162035</v>
      </c>
    </row>
    <row r="1854" spans="1:23" x14ac:dyDescent="0.25">
      <c r="A1854" t="s">
        <v>209</v>
      </c>
      <c r="B1854" t="s">
        <v>210</v>
      </c>
      <c r="C1854" t="s">
        <v>4</v>
      </c>
      <c r="D1854">
        <v>2018</v>
      </c>
      <c r="E1854">
        <v>12</v>
      </c>
      <c r="F1854" t="s">
        <v>215</v>
      </c>
      <c r="G1854" t="s">
        <v>277</v>
      </c>
      <c r="H1854" t="s">
        <v>278</v>
      </c>
      <c r="I1854" t="s">
        <v>222</v>
      </c>
      <c r="J1854" t="s">
        <v>2185</v>
      </c>
      <c r="K1854" t="s">
        <v>2186</v>
      </c>
      <c r="L1854" t="s">
        <v>1968</v>
      </c>
      <c r="M1854" t="s">
        <v>1969</v>
      </c>
      <c r="O1854">
        <v>7698.29</v>
      </c>
      <c r="P1854" t="s">
        <v>157</v>
      </c>
      <c r="R1854" t="s">
        <v>1795</v>
      </c>
      <c r="W1854" s="2">
        <v>43861.699490162035</v>
      </c>
    </row>
    <row r="1855" spans="1:23" x14ac:dyDescent="0.25">
      <c r="A1855" t="s">
        <v>209</v>
      </c>
      <c r="B1855" t="s">
        <v>210</v>
      </c>
      <c r="C1855" t="s">
        <v>4</v>
      </c>
      <c r="D1855">
        <v>2018</v>
      </c>
      <c r="E1855">
        <v>12</v>
      </c>
      <c r="F1855" t="s">
        <v>215</v>
      </c>
      <c r="G1855" t="s">
        <v>277</v>
      </c>
      <c r="H1855" t="s">
        <v>278</v>
      </c>
      <c r="I1855" t="s">
        <v>222</v>
      </c>
      <c r="J1855" t="s">
        <v>2187</v>
      </c>
      <c r="K1855" t="s">
        <v>2188</v>
      </c>
      <c r="L1855" t="s">
        <v>1968</v>
      </c>
      <c r="M1855" t="s">
        <v>1969</v>
      </c>
      <c r="O1855">
        <v>5459.98</v>
      </c>
      <c r="P1855" t="s">
        <v>157</v>
      </c>
      <c r="R1855" t="s">
        <v>1795</v>
      </c>
      <c r="W1855" s="2">
        <v>43861.699490162035</v>
      </c>
    </row>
    <row r="1856" spans="1:23" x14ac:dyDescent="0.25">
      <c r="A1856" t="s">
        <v>209</v>
      </c>
      <c r="B1856" t="s">
        <v>210</v>
      </c>
      <c r="C1856" t="s">
        <v>4</v>
      </c>
      <c r="D1856">
        <v>2018</v>
      </c>
      <c r="E1856">
        <v>12</v>
      </c>
      <c r="F1856" t="s">
        <v>215</v>
      </c>
      <c r="G1856" t="s">
        <v>277</v>
      </c>
      <c r="H1856" t="s">
        <v>278</v>
      </c>
      <c r="I1856" t="s">
        <v>222</v>
      </c>
      <c r="J1856" t="s">
        <v>2189</v>
      </c>
      <c r="K1856" t="s">
        <v>2190</v>
      </c>
      <c r="L1856" t="s">
        <v>1968</v>
      </c>
      <c r="M1856" t="s">
        <v>1969</v>
      </c>
      <c r="O1856">
        <v>5835.77</v>
      </c>
      <c r="P1856" t="s">
        <v>157</v>
      </c>
      <c r="R1856" t="s">
        <v>1795</v>
      </c>
      <c r="W1856" s="2">
        <v>43861.699490162035</v>
      </c>
    </row>
    <row r="1857" spans="1:23" x14ac:dyDescent="0.25">
      <c r="A1857" t="s">
        <v>209</v>
      </c>
      <c r="B1857" t="s">
        <v>210</v>
      </c>
      <c r="C1857" t="s">
        <v>4</v>
      </c>
      <c r="D1857">
        <v>2018</v>
      </c>
      <c r="E1857">
        <v>12</v>
      </c>
      <c r="F1857" t="s">
        <v>215</v>
      </c>
      <c r="G1857" t="s">
        <v>277</v>
      </c>
      <c r="H1857" t="s">
        <v>278</v>
      </c>
      <c r="I1857" t="s">
        <v>222</v>
      </c>
      <c r="J1857" t="s">
        <v>2191</v>
      </c>
      <c r="K1857" t="s">
        <v>2192</v>
      </c>
      <c r="L1857" t="s">
        <v>1968</v>
      </c>
      <c r="M1857" t="s">
        <v>1969</v>
      </c>
      <c r="O1857">
        <v>176.29</v>
      </c>
      <c r="P1857" t="s">
        <v>157</v>
      </c>
      <c r="R1857" t="s">
        <v>1795</v>
      </c>
      <c r="W1857" s="2">
        <v>43861.699490162035</v>
      </c>
    </row>
    <row r="1858" spans="1:23" x14ac:dyDescent="0.25">
      <c r="A1858" t="s">
        <v>209</v>
      </c>
      <c r="B1858" t="s">
        <v>210</v>
      </c>
      <c r="C1858" t="s">
        <v>4</v>
      </c>
      <c r="D1858">
        <v>2018</v>
      </c>
      <c r="E1858">
        <v>12</v>
      </c>
      <c r="F1858" t="s">
        <v>215</v>
      </c>
      <c r="G1858" t="s">
        <v>277</v>
      </c>
      <c r="H1858" t="s">
        <v>278</v>
      </c>
      <c r="I1858" t="s">
        <v>222</v>
      </c>
      <c r="J1858" t="s">
        <v>2193</v>
      </c>
      <c r="K1858" t="s">
        <v>2194</v>
      </c>
      <c r="L1858" t="s">
        <v>1968</v>
      </c>
      <c r="M1858" t="s">
        <v>1969</v>
      </c>
      <c r="O1858">
        <v>63049.13</v>
      </c>
      <c r="P1858" t="s">
        <v>157</v>
      </c>
      <c r="R1858" t="s">
        <v>1795</v>
      </c>
      <c r="W1858" s="2">
        <v>43861.699490162035</v>
      </c>
    </row>
    <row r="1859" spans="1:23" x14ac:dyDescent="0.25">
      <c r="A1859" t="s">
        <v>209</v>
      </c>
      <c r="B1859" t="s">
        <v>210</v>
      </c>
      <c r="C1859" t="s">
        <v>4</v>
      </c>
      <c r="D1859">
        <v>2018</v>
      </c>
      <c r="E1859">
        <v>12</v>
      </c>
      <c r="F1859" t="s">
        <v>215</v>
      </c>
      <c r="G1859" t="s">
        <v>273</v>
      </c>
      <c r="H1859" t="s">
        <v>274</v>
      </c>
      <c r="I1859" t="s">
        <v>222</v>
      </c>
      <c r="J1859" t="s">
        <v>1712</v>
      </c>
      <c r="K1859" t="s">
        <v>2195</v>
      </c>
      <c r="L1859" t="s">
        <v>1968</v>
      </c>
      <c r="M1859" t="s">
        <v>1969</v>
      </c>
      <c r="O1859">
        <v>86622.49</v>
      </c>
      <c r="P1859" t="s">
        <v>157</v>
      </c>
      <c r="R1859" t="s">
        <v>1795</v>
      </c>
      <c r="W1859" s="2">
        <v>43861.699490162035</v>
      </c>
    </row>
    <row r="1860" spans="1:23" x14ac:dyDescent="0.25">
      <c r="A1860" t="s">
        <v>209</v>
      </c>
      <c r="B1860" t="s">
        <v>210</v>
      </c>
      <c r="C1860" t="s">
        <v>4</v>
      </c>
      <c r="D1860">
        <v>2018</v>
      </c>
      <c r="E1860">
        <v>12</v>
      </c>
      <c r="F1860" t="s">
        <v>215</v>
      </c>
      <c r="G1860" t="s">
        <v>273</v>
      </c>
      <c r="H1860" t="s">
        <v>274</v>
      </c>
      <c r="I1860" t="s">
        <v>222</v>
      </c>
      <c r="J1860" t="s">
        <v>2196</v>
      </c>
      <c r="K1860" t="s">
        <v>2197</v>
      </c>
      <c r="L1860" t="s">
        <v>1968</v>
      </c>
      <c r="M1860" t="s">
        <v>1969</v>
      </c>
      <c r="O1860">
        <v>4400.3</v>
      </c>
      <c r="P1860" t="s">
        <v>157</v>
      </c>
      <c r="R1860" t="s">
        <v>1795</v>
      </c>
      <c r="W1860" s="2">
        <v>43861.699490162035</v>
      </c>
    </row>
    <row r="1861" spans="1:23" x14ac:dyDescent="0.25">
      <c r="A1861" t="s">
        <v>209</v>
      </c>
      <c r="B1861" t="s">
        <v>210</v>
      </c>
      <c r="C1861" t="s">
        <v>4</v>
      </c>
      <c r="D1861">
        <v>2018</v>
      </c>
      <c r="E1861">
        <v>12</v>
      </c>
      <c r="F1861" t="s">
        <v>215</v>
      </c>
      <c r="G1861" t="s">
        <v>273</v>
      </c>
      <c r="H1861" t="s">
        <v>274</v>
      </c>
      <c r="I1861" t="s">
        <v>222</v>
      </c>
      <c r="J1861" t="s">
        <v>1715</v>
      </c>
      <c r="K1861" t="s">
        <v>2198</v>
      </c>
      <c r="L1861" t="s">
        <v>1968</v>
      </c>
      <c r="M1861" t="s">
        <v>1969</v>
      </c>
      <c r="O1861">
        <v>15897.35</v>
      </c>
      <c r="P1861" t="s">
        <v>157</v>
      </c>
      <c r="R1861" t="s">
        <v>1795</v>
      </c>
      <c r="W1861" s="2">
        <v>43861.699490162035</v>
      </c>
    </row>
    <row r="1862" spans="1:23" x14ac:dyDescent="0.25">
      <c r="A1862" t="s">
        <v>209</v>
      </c>
      <c r="B1862" t="s">
        <v>210</v>
      </c>
      <c r="C1862" t="s">
        <v>4</v>
      </c>
      <c r="D1862">
        <v>2018</v>
      </c>
      <c r="E1862">
        <v>12</v>
      </c>
      <c r="F1862" t="s">
        <v>215</v>
      </c>
      <c r="G1862" t="s">
        <v>273</v>
      </c>
      <c r="H1862" t="s">
        <v>274</v>
      </c>
      <c r="I1862" t="s">
        <v>222</v>
      </c>
      <c r="J1862" t="s">
        <v>1715</v>
      </c>
      <c r="K1862" t="s">
        <v>2198</v>
      </c>
      <c r="L1862" t="s">
        <v>1968</v>
      </c>
      <c r="M1862" t="s">
        <v>1969</v>
      </c>
      <c r="O1862">
        <v>8820</v>
      </c>
      <c r="P1862" t="s">
        <v>157</v>
      </c>
      <c r="R1862" t="s">
        <v>1795</v>
      </c>
      <c r="W1862" s="2">
        <v>43861.699490162035</v>
      </c>
    </row>
    <row r="1863" spans="1:23" x14ac:dyDescent="0.25">
      <c r="A1863" t="s">
        <v>209</v>
      </c>
      <c r="B1863" t="s">
        <v>210</v>
      </c>
      <c r="C1863" t="s">
        <v>4</v>
      </c>
      <c r="D1863">
        <v>2018</v>
      </c>
      <c r="E1863">
        <v>12</v>
      </c>
      <c r="F1863" t="s">
        <v>215</v>
      </c>
      <c r="G1863" t="s">
        <v>273</v>
      </c>
      <c r="H1863" t="s">
        <v>274</v>
      </c>
      <c r="I1863" t="s">
        <v>222</v>
      </c>
      <c r="J1863" t="s">
        <v>2199</v>
      </c>
      <c r="K1863" t="s">
        <v>2200</v>
      </c>
      <c r="L1863" t="s">
        <v>1968</v>
      </c>
      <c r="M1863" t="s">
        <v>1969</v>
      </c>
      <c r="O1863">
        <v>771.13</v>
      </c>
      <c r="P1863" t="s">
        <v>157</v>
      </c>
      <c r="R1863" t="s">
        <v>1795</v>
      </c>
      <c r="W1863" s="2">
        <v>43861.699490162035</v>
      </c>
    </row>
    <row r="1864" spans="1:23" x14ac:dyDescent="0.25">
      <c r="A1864" t="s">
        <v>209</v>
      </c>
      <c r="B1864" t="s">
        <v>210</v>
      </c>
      <c r="C1864" t="s">
        <v>4</v>
      </c>
      <c r="D1864">
        <v>2018</v>
      </c>
      <c r="E1864">
        <v>12</v>
      </c>
      <c r="F1864" t="s">
        <v>215</v>
      </c>
      <c r="G1864" t="s">
        <v>273</v>
      </c>
      <c r="H1864" t="s">
        <v>274</v>
      </c>
      <c r="I1864" t="s">
        <v>222</v>
      </c>
      <c r="J1864" t="s">
        <v>2201</v>
      </c>
      <c r="K1864" t="s">
        <v>2202</v>
      </c>
      <c r="L1864" t="s">
        <v>1968</v>
      </c>
      <c r="M1864" t="s">
        <v>1969</v>
      </c>
      <c r="O1864">
        <v>34110.83</v>
      </c>
      <c r="P1864" t="s">
        <v>157</v>
      </c>
      <c r="R1864" t="s">
        <v>1795</v>
      </c>
      <c r="W1864" s="2">
        <v>43861.699490162035</v>
      </c>
    </row>
    <row r="1865" spans="1:23" x14ac:dyDescent="0.25">
      <c r="A1865" t="s">
        <v>209</v>
      </c>
      <c r="B1865" t="s">
        <v>210</v>
      </c>
      <c r="C1865" t="s">
        <v>4</v>
      </c>
      <c r="D1865">
        <v>2018</v>
      </c>
      <c r="E1865">
        <v>12</v>
      </c>
      <c r="F1865" t="s">
        <v>215</v>
      </c>
      <c r="G1865" t="s">
        <v>279</v>
      </c>
      <c r="H1865" t="s">
        <v>280</v>
      </c>
      <c r="I1865" t="s">
        <v>222</v>
      </c>
      <c r="J1865" t="s">
        <v>2203</v>
      </c>
      <c r="K1865" t="s">
        <v>2204</v>
      </c>
      <c r="L1865" t="s">
        <v>1968</v>
      </c>
      <c r="M1865" t="s">
        <v>1969</v>
      </c>
      <c r="O1865">
        <v>130541.03</v>
      </c>
      <c r="P1865" t="s">
        <v>157</v>
      </c>
      <c r="R1865" t="s">
        <v>1795</v>
      </c>
      <c r="W1865" s="2">
        <v>43861.699490162035</v>
      </c>
    </row>
    <row r="1866" spans="1:23" x14ac:dyDescent="0.25">
      <c r="A1866" t="s">
        <v>209</v>
      </c>
      <c r="B1866" t="s">
        <v>210</v>
      </c>
      <c r="C1866" t="s">
        <v>4</v>
      </c>
      <c r="D1866">
        <v>2018</v>
      </c>
      <c r="E1866">
        <v>12</v>
      </c>
      <c r="F1866" t="s">
        <v>215</v>
      </c>
      <c r="G1866" t="s">
        <v>279</v>
      </c>
      <c r="H1866" t="s">
        <v>280</v>
      </c>
      <c r="I1866" t="s">
        <v>222</v>
      </c>
      <c r="J1866" t="s">
        <v>1719</v>
      </c>
      <c r="K1866" t="s">
        <v>2205</v>
      </c>
      <c r="L1866" t="s">
        <v>1968</v>
      </c>
      <c r="M1866" t="s">
        <v>1969</v>
      </c>
      <c r="O1866">
        <v>26365.27</v>
      </c>
      <c r="P1866" t="s">
        <v>157</v>
      </c>
      <c r="R1866" t="s">
        <v>1795</v>
      </c>
      <c r="W1866" s="2">
        <v>43861.699490162035</v>
      </c>
    </row>
    <row r="1867" spans="1:23" x14ac:dyDescent="0.25">
      <c r="A1867" t="s">
        <v>209</v>
      </c>
      <c r="B1867" t="s">
        <v>210</v>
      </c>
      <c r="C1867" t="s">
        <v>4</v>
      </c>
      <c r="D1867">
        <v>2018</v>
      </c>
      <c r="E1867">
        <v>12</v>
      </c>
      <c r="F1867" t="s">
        <v>215</v>
      </c>
      <c r="G1867" t="s">
        <v>279</v>
      </c>
      <c r="H1867" t="s">
        <v>280</v>
      </c>
      <c r="I1867" t="s">
        <v>222</v>
      </c>
      <c r="J1867" t="s">
        <v>2206</v>
      </c>
      <c r="K1867" t="s">
        <v>2207</v>
      </c>
      <c r="L1867" t="s">
        <v>1968</v>
      </c>
      <c r="M1867" t="s">
        <v>1969</v>
      </c>
      <c r="O1867">
        <v>-6646.55</v>
      </c>
      <c r="P1867" t="s">
        <v>157</v>
      </c>
      <c r="R1867" t="s">
        <v>1795</v>
      </c>
      <c r="W1867" s="2">
        <v>43861.699490162035</v>
      </c>
    </row>
    <row r="1868" spans="1:23" x14ac:dyDescent="0.25">
      <c r="A1868" t="s">
        <v>209</v>
      </c>
      <c r="B1868" t="s">
        <v>210</v>
      </c>
      <c r="C1868" t="s">
        <v>4</v>
      </c>
      <c r="D1868">
        <v>2018</v>
      </c>
      <c r="E1868">
        <v>12</v>
      </c>
      <c r="F1868" t="s">
        <v>215</v>
      </c>
      <c r="G1868" t="s">
        <v>279</v>
      </c>
      <c r="H1868" t="s">
        <v>280</v>
      </c>
      <c r="I1868" t="s">
        <v>222</v>
      </c>
      <c r="J1868" t="s">
        <v>2208</v>
      </c>
      <c r="K1868" t="s">
        <v>2209</v>
      </c>
      <c r="L1868" t="s">
        <v>1968</v>
      </c>
      <c r="M1868" t="s">
        <v>1969</v>
      </c>
      <c r="O1868">
        <v>32020.76</v>
      </c>
      <c r="P1868" t="s">
        <v>157</v>
      </c>
      <c r="R1868" t="s">
        <v>1795</v>
      </c>
      <c r="W1868" s="2">
        <v>43861.699490162035</v>
      </c>
    </row>
    <row r="1869" spans="1:23" x14ac:dyDescent="0.25">
      <c r="A1869" t="s">
        <v>209</v>
      </c>
      <c r="B1869" t="s">
        <v>210</v>
      </c>
      <c r="C1869" t="s">
        <v>4</v>
      </c>
      <c r="D1869">
        <v>2018</v>
      </c>
      <c r="E1869">
        <v>12</v>
      </c>
      <c r="F1869" t="s">
        <v>215</v>
      </c>
      <c r="G1869" t="s">
        <v>279</v>
      </c>
      <c r="H1869" t="s">
        <v>280</v>
      </c>
      <c r="I1869" t="s">
        <v>222</v>
      </c>
      <c r="J1869" t="s">
        <v>2210</v>
      </c>
      <c r="K1869" t="s">
        <v>2211</v>
      </c>
      <c r="L1869" t="s">
        <v>1968</v>
      </c>
      <c r="M1869" t="s">
        <v>1969</v>
      </c>
      <c r="O1869">
        <v>2265.89</v>
      </c>
      <c r="P1869" t="s">
        <v>157</v>
      </c>
      <c r="R1869" t="s">
        <v>1795</v>
      </c>
      <c r="W1869" s="2">
        <v>43861.699490162035</v>
      </c>
    </row>
    <row r="1870" spans="1:23" x14ac:dyDescent="0.25">
      <c r="A1870" t="s">
        <v>209</v>
      </c>
      <c r="B1870" t="s">
        <v>210</v>
      </c>
      <c r="C1870" t="s">
        <v>4</v>
      </c>
      <c r="D1870">
        <v>2018</v>
      </c>
      <c r="E1870">
        <v>12</v>
      </c>
      <c r="F1870" t="s">
        <v>215</v>
      </c>
      <c r="G1870" t="s">
        <v>279</v>
      </c>
      <c r="H1870" t="s">
        <v>280</v>
      </c>
      <c r="I1870" t="s">
        <v>222</v>
      </c>
      <c r="J1870" t="s">
        <v>2212</v>
      </c>
      <c r="K1870" t="s">
        <v>2213</v>
      </c>
      <c r="L1870" t="s">
        <v>1968</v>
      </c>
      <c r="M1870" t="s">
        <v>1969</v>
      </c>
      <c r="O1870">
        <v>12628.08</v>
      </c>
      <c r="P1870" t="s">
        <v>157</v>
      </c>
      <c r="R1870" t="s">
        <v>1795</v>
      </c>
      <c r="W1870" s="2">
        <v>43861.699490162035</v>
      </c>
    </row>
    <row r="1871" spans="1:23" x14ac:dyDescent="0.25">
      <c r="A1871" t="s">
        <v>209</v>
      </c>
      <c r="B1871" t="s">
        <v>210</v>
      </c>
      <c r="C1871" t="s">
        <v>4</v>
      </c>
      <c r="D1871">
        <v>2018</v>
      </c>
      <c r="E1871">
        <v>12</v>
      </c>
      <c r="F1871" t="s">
        <v>215</v>
      </c>
      <c r="G1871" t="s">
        <v>279</v>
      </c>
      <c r="H1871" t="s">
        <v>280</v>
      </c>
      <c r="I1871" t="s">
        <v>222</v>
      </c>
      <c r="J1871" t="s">
        <v>2214</v>
      </c>
      <c r="K1871" t="s">
        <v>2215</v>
      </c>
      <c r="L1871" t="s">
        <v>1968</v>
      </c>
      <c r="M1871" t="s">
        <v>1969</v>
      </c>
      <c r="O1871">
        <v>13370.54</v>
      </c>
      <c r="P1871" t="s">
        <v>157</v>
      </c>
      <c r="R1871" t="s">
        <v>1795</v>
      </c>
      <c r="W1871" s="2">
        <v>43861.699490162035</v>
      </c>
    </row>
    <row r="1872" spans="1:23" x14ac:dyDescent="0.25">
      <c r="A1872" t="s">
        <v>209</v>
      </c>
      <c r="B1872" t="s">
        <v>210</v>
      </c>
      <c r="C1872" t="s">
        <v>4</v>
      </c>
      <c r="D1872">
        <v>2018</v>
      </c>
      <c r="E1872">
        <v>12</v>
      </c>
      <c r="F1872" t="s">
        <v>215</v>
      </c>
      <c r="G1872" t="s">
        <v>279</v>
      </c>
      <c r="H1872" t="s">
        <v>280</v>
      </c>
      <c r="I1872" t="s">
        <v>222</v>
      </c>
      <c r="J1872" t="s">
        <v>2216</v>
      </c>
      <c r="K1872" t="s">
        <v>2217</v>
      </c>
      <c r="L1872" t="s">
        <v>1968</v>
      </c>
      <c r="M1872" t="s">
        <v>1969</v>
      </c>
      <c r="O1872">
        <v>25896.44</v>
      </c>
      <c r="P1872" t="s">
        <v>157</v>
      </c>
      <c r="R1872" t="s">
        <v>1795</v>
      </c>
      <c r="W1872" s="2">
        <v>43861.699490162035</v>
      </c>
    </row>
    <row r="1873" spans="1:23" x14ac:dyDescent="0.25">
      <c r="A1873" t="s">
        <v>209</v>
      </c>
      <c r="B1873" t="s">
        <v>210</v>
      </c>
      <c r="C1873" t="s">
        <v>4</v>
      </c>
      <c r="D1873">
        <v>2018</v>
      </c>
      <c r="E1873">
        <v>12</v>
      </c>
      <c r="F1873" t="s">
        <v>215</v>
      </c>
      <c r="G1873" t="s">
        <v>279</v>
      </c>
      <c r="H1873" t="s">
        <v>280</v>
      </c>
      <c r="I1873" t="s">
        <v>222</v>
      </c>
      <c r="J1873" t="s">
        <v>1722</v>
      </c>
      <c r="K1873" t="s">
        <v>2218</v>
      </c>
      <c r="L1873" t="s">
        <v>1968</v>
      </c>
      <c r="M1873" t="s">
        <v>1969</v>
      </c>
      <c r="O1873">
        <v>6387.9</v>
      </c>
      <c r="P1873" t="s">
        <v>157</v>
      </c>
      <c r="R1873" t="s">
        <v>1795</v>
      </c>
      <c r="W1873" s="2">
        <v>43861.699490162035</v>
      </c>
    </row>
    <row r="1874" spans="1:23" x14ac:dyDescent="0.25">
      <c r="A1874" t="s">
        <v>209</v>
      </c>
      <c r="B1874" t="s">
        <v>210</v>
      </c>
      <c r="C1874" t="s">
        <v>4</v>
      </c>
      <c r="D1874">
        <v>2018</v>
      </c>
      <c r="E1874">
        <v>12</v>
      </c>
      <c r="F1874" t="s">
        <v>215</v>
      </c>
      <c r="G1874" t="s">
        <v>279</v>
      </c>
      <c r="H1874" t="s">
        <v>280</v>
      </c>
      <c r="I1874" t="s">
        <v>222</v>
      </c>
      <c r="J1874" t="s">
        <v>2219</v>
      </c>
      <c r="K1874" t="s">
        <v>2220</v>
      </c>
      <c r="L1874" t="s">
        <v>1968</v>
      </c>
      <c r="M1874" t="s">
        <v>1969</v>
      </c>
      <c r="O1874">
        <v>2696.3</v>
      </c>
      <c r="P1874" t="s">
        <v>157</v>
      </c>
      <c r="R1874" t="s">
        <v>1795</v>
      </c>
      <c r="W1874" s="2">
        <v>43861.699490162035</v>
      </c>
    </row>
    <row r="1875" spans="1:23" x14ac:dyDescent="0.25">
      <c r="A1875" t="s">
        <v>209</v>
      </c>
      <c r="B1875" t="s">
        <v>210</v>
      </c>
      <c r="C1875" t="s">
        <v>4</v>
      </c>
      <c r="D1875">
        <v>2018</v>
      </c>
      <c r="E1875">
        <v>12</v>
      </c>
      <c r="F1875" t="s">
        <v>215</v>
      </c>
      <c r="G1875" t="s">
        <v>279</v>
      </c>
      <c r="H1875" t="s">
        <v>280</v>
      </c>
      <c r="I1875" t="s">
        <v>222</v>
      </c>
      <c r="J1875" t="s">
        <v>2221</v>
      </c>
      <c r="K1875" t="s">
        <v>1979</v>
      </c>
      <c r="L1875" t="s">
        <v>1968</v>
      </c>
      <c r="M1875" t="s">
        <v>1969</v>
      </c>
      <c r="O1875">
        <v>2238.2600000000002</v>
      </c>
      <c r="P1875" t="s">
        <v>157</v>
      </c>
      <c r="R1875" t="s">
        <v>1795</v>
      </c>
      <c r="W1875" s="2">
        <v>43861.699490162035</v>
      </c>
    </row>
    <row r="1876" spans="1:23" x14ac:dyDescent="0.25">
      <c r="A1876" t="s">
        <v>209</v>
      </c>
      <c r="B1876" t="s">
        <v>210</v>
      </c>
      <c r="C1876" t="s">
        <v>4</v>
      </c>
      <c r="D1876">
        <v>2018</v>
      </c>
      <c r="E1876">
        <v>12</v>
      </c>
      <c r="F1876" t="s">
        <v>215</v>
      </c>
      <c r="G1876" t="s">
        <v>279</v>
      </c>
      <c r="H1876" t="s">
        <v>280</v>
      </c>
      <c r="I1876" t="s">
        <v>222</v>
      </c>
      <c r="J1876" t="s">
        <v>2222</v>
      </c>
      <c r="K1876" t="s">
        <v>2223</v>
      </c>
      <c r="L1876" t="s">
        <v>1968</v>
      </c>
      <c r="M1876" t="s">
        <v>1969</v>
      </c>
      <c r="O1876">
        <v>-12273.03</v>
      </c>
      <c r="P1876" t="s">
        <v>157</v>
      </c>
      <c r="R1876" t="s">
        <v>1795</v>
      </c>
      <c r="W1876" s="2">
        <v>43861.699490162035</v>
      </c>
    </row>
    <row r="1877" spans="1:23" x14ac:dyDescent="0.25">
      <c r="A1877" t="s">
        <v>209</v>
      </c>
      <c r="B1877" t="s">
        <v>210</v>
      </c>
      <c r="C1877" t="s">
        <v>4</v>
      </c>
      <c r="D1877">
        <v>2018</v>
      </c>
      <c r="E1877">
        <v>12</v>
      </c>
      <c r="F1877" t="s">
        <v>215</v>
      </c>
      <c r="G1877" t="s">
        <v>284</v>
      </c>
      <c r="H1877" t="s">
        <v>285</v>
      </c>
      <c r="I1877" t="s">
        <v>222</v>
      </c>
      <c r="J1877" t="s">
        <v>1725</v>
      </c>
      <c r="K1877" t="s">
        <v>2224</v>
      </c>
      <c r="L1877" t="s">
        <v>1968</v>
      </c>
      <c r="M1877" t="s">
        <v>1969</v>
      </c>
      <c r="O1877">
        <v>30404.33</v>
      </c>
      <c r="P1877" t="s">
        <v>157</v>
      </c>
      <c r="R1877" t="s">
        <v>1795</v>
      </c>
      <c r="W1877" s="2">
        <v>43861.699490162035</v>
      </c>
    </row>
    <row r="1878" spans="1:23" x14ac:dyDescent="0.25">
      <c r="A1878" t="s">
        <v>209</v>
      </c>
      <c r="B1878" t="s">
        <v>210</v>
      </c>
      <c r="C1878" t="s">
        <v>4</v>
      </c>
      <c r="D1878">
        <v>2018</v>
      </c>
      <c r="E1878">
        <v>12</v>
      </c>
      <c r="F1878" t="s">
        <v>215</v>
      </c>
      <c r="G1878" t="s">
        <v>284</v>
      </c>
      <c r="H1878" t="s">
        <v>285</v>
      </c>
      <c r="I1878" t="s">
        <v>222</v>
      </c>
      <c r="J1878" t="s">
        <v>2225</v>
      </c>
      <c r="K1878" t="s">
        <v>2226</v>
      </c>
      <c r="L1878" t="s">
        <v>1968</v>
      </c>
      <c r="M1878" t="s">
        <v>1969</v>
      </c>
      <c r="O1878">
        <v>1657153.99</v>
      </c>
      <c r="P1878" t="s">
        <v>157</v>
      </c>
      <c r="R1878" t="s">
        <v>1795</v>
      </c>
      <c r="W1878" s="2">
        <v>43861.699490162035</v>
      </c>
    </row>
    <row r="1879" spans="1:23" x14ac:dyDescent="0.25">
      <c r="A1879" t="s">
        <v>209</v>
      </c>
      <c r="B1879" t="s">
        <v>210</v>
      </c>
      <c r="C1879" t="s">
        <v>4</v>
      </c>
      <c r="D1879">
        <v>2018</v>
      </c>
      <c r="E1879">
        <v>12</v>
      </c>
      <c r="F1879" t="s">
        <v>215</v>
      </c>
      <c r="G1879" t="s">
        <v>284</v>
      </c>
      <c r="H1879" t="s">
        <v>285</v>
      </c>
      <c r="I1879" t="s">
        <v>222</v>
      </c>
      <c r="J1879" t="s">
        <v>2227</v>
      </c>
      <c r="K1879" t="s">
        <v>2228</v>
      </c>
      <c r="L1879" t="s">
        <v>1968</v>
      </c>
      <c r="M1879" t="s">
        <v>1969</v>
      </c>
      <c r="O1879">
        <v>1501.73</v>
      </c>
      <c r="P1879" t="s">
        <v>157</v>
      </c>
      <c r="R1879" t="s">
        <v>1795</v>
      </c>
      <c r="W1879" s="2">
        <v>43861.699490162035</v>
      </c>
    </row>
    <row r="1880" spans="1:23" x14ac:dyDescent="0.25">
      <c r="A1880" t="s">
        <v>209</v>
      </c>
      <c r="B1880" t="s">
        <v>210</v>
      </c>
      <c r="C1880" t="s">
        <v>4</v>
      </c>
      <c r="D1880">
        <v>2018</v>
      </c>
      <c r="E1880">
        <v>12</v>
      </c>
      <c r="F1880" t="s">
        <v>215</v>
      </c>
      <c r="G1880" t="s">
        <v>284</v>
      </c>
      <c r="H1880" t="s">
        <v>285</v>
      </c>
      <c r="I1880" t="s">
        <v>222</v>
      </c>
      <c r="J1880" t="s">
        <v>1728</v>
      </c>
      <c r="K1880" t="s">
        <v>2229</v>
      </c>
      <c r="L1880" t="s">
        <v>1968</v>
      </c>
      <c r="M1880" t="s">
        <v>1969</v>
      </c>
      <c r="O1880">
        <v>-1705.01</v>
      </c>
      <c r="P1880" t="s">
        <v>157</v>
      </c>
      <c r="R1880" t="s">
        <v>1795</v>
      </c>
      <c r="W1880" s="2">
        <v>43861.699490162035</v>
      </c>
    </row>
    <row r="1881" spans="1:23" x14ac:dyDescent="0.25">
      <c r="A1881" t="s">
        <v>209</v>
      </c>
      <c r="B1881" t="s">
        <v>210</v>
      </c>
      <c r="C1881" t="s">
        <v>4</v>
      </c>
      <c r="D1881">
        <v>2018</v>
      </c>
      <c r="E1881">
        <v>12</v>
      </c>
      <c r="F1881" t="s">
        <v>215</v>
      </c>
      <c r="G1881" t="s">
        <v>284</v>
      </c>
      <c r="H1881" t="s">
        <v>285</v>
      </c>
      <c r="I1881" t="s">
        <v>222</v>
      </c>
      <c r="J1881" t="s">
        <v>2230</v>
      </c>
      <c r="K1881" t="s">
        <v>2141</v>
      </c>
      <c r="L1881" t="s">
        <v>1968</v>
      </c>
      <c r="M1881" t="s">
        <v>1969</v>
      </c>
      <c r="O1881">
        <v>-3441.05</v>
      </c>
      <c r="P1881" t="s">
        <v>157</v>
      </c>
      <c r="R1881" t="s">
        <v>1795</v>
      </c>
      <c r="W1881" s="2">
        <v>43861.699490162035</v>
      </c>
    </row>
    <row r="1882" spans="1:23" x14ac:dyDescent="0.25">
      <c r="A1882" t="s">
        <v>209</v>
      </c>
      <c r="B1882" t="s">
        <v>210</v>
      </c>
      <c r="C1882" t="s">
        <v>4</v>
      </c>
      <c r="D1882">
        <v>2018</v>
      </c>
      <c r="E1882">
        <v>12</v>
      </c>
      <c r="F1882" t="s">
        <v>215</v>
      </c>
      <c r="G1882" t="s">
        <v>284</v>
      </c>
      <c r="H1882" t="s">
        <v>285</v>
      </c>
      <c r="I1882" t="s">
        <v>222</v>
      </c>
      <c r="J1882" t="s">
        <v>2231</v>
      </c>
      <c r="K1882" t="s">
        <v>2139</v>
      </c>
      <c r="L1882" t="s">
        <v>1968</v>
      </c>
      <c r="M1882" t="s">
        <v>1969</v>
      </c>
      <c r="O1882">
        <v>-9949.34</v>
      </c>
      <c r="P1882" t="s">
        <v>157</v>
      </c>
      <c r="R1882" t="s">
        <v>1795</v>
      </c>
      <c r="W1882" s="2">
        <v>43861.699490162035</v>
      </c>
    </row>
    <row r="1883" spans="1:23" x14ac:dyDescent="0.25">
      <c r="A1883" t="s">
        <v>209</v>
      </c>
      <c r="B1883" t="s">
        <v>210</v>
      </c>
      <c r="C1883" t="s">
        <v>4</v>
      </c>
      <c r="D1883">
        <v>2018</v>
      </c>
      <c r="E1883">
        <v>12</v>
      </c>
      <c r="F1883" t="s">
        <v>215</v>
      </c>
      <c r="G1883" t="s">
        <v>284</v>
      </c>
      <c r="H1883" t="s">
        <v>285</v>
      </c>
      <c r="I1883" t="s">
        <v>222</v>
      </c>
      <c r="J1883" t="s">
        <v>1730</v>
      </c>
      <c r="K1883" t="s">
        <v>2153</v>
      </c>
      <c r="L1883" t="s">
        <v>1968</v>
      </c>
      <c r="M1883" t="s">
        <v>1969</v>
      </c>
      <c r="O1883">
        <v>-3431.64</v>
      </c>
      <c r="P1883" t="s">
        <v>157</v>
      </c>
      <c r="R1883" t="s">
        <v>1795</v>
      </c>
      <c r="W1883" s="2">
        <v>43861.699490162035</v>
      </c>
    </row>
    <row r="1884" spans="1:23" x14ac:dyDescent="0.25">
      <c r="A1884" t="s">
        <v>209</v>
      </c>
      <c r="B1884" t="s">
        <v>210</v>
      </c>
      <c r="C1884" t="s">
        <v>4</v>
      </c>
      <c r="D1884">
        <v>2018</v>
      </c>
      <c r="E1884">
        <v>12</v>
      </c>
      <c r="F1884" t="s">
        <v>215</v>
      </c>
      <c r="G1884" t="s">
        <v>287</v>
      </c>
      <c r="H1884" t="s">
        <v>288</v>
      </c>
      <c r="I1884" t="s">
        <v>222</v>
      </c>
      <c r="J1884" t="s">
        <v>2232</v>
      </c>
      <c r="K1884" t="s">
        <v>2233</v>
      </c>
      <c r="L1884" t="s">
        <v>1968</v>
      </c>
      <c r="M1884" t="s">
        <v>1969</v>
      </c>
      <c r="O1884">
        <v>3335.06</v>
      </c>
      <c r="P1884" t="s">
        <v>157</v>
      </c>
      <c r="R1884" t="s">
        <v>1795</v>
      </c>
      <c r="W1884" s="2">
        <v>43861.699490162035</v>
      </c>
    </row>
    <row r="1885" spans="1:23" x14ac:dyDescent="0.25">
      <c r="A1885" t="s">
        <v>209</v>
      </c>
      <c r="B1885" t="s">
        <v>210</v>
      </c>
      <c r="C1885" t="s">
        <v>4</v>
      </c>
      <c r="D1885">
        <v>2018</v>
      </c>
      <c r="E1885">
        <v>12</v>
      </c>
      <c r="F1885" t="s">
        <v>215</v>
      </c>
      <c r="G1885" t="s">
        <v>287</v>
      </c>
      <c r="H1885" t="s">
        <v>288</v>
      </c>
      <c r="I1885" t="s">
        <v>222</v>
      </c>
      <c r="J1885" t="s">
        <v>2234</v>
      </c>
      <c r="K1885" t="s">
        <v>2235</v>
      </c>
      <c r="L1885" t="s">
        <v>1968</v>
      </c>
      <c r="M1885" t="s">
        <v>1969</v>
      </c>
      <c r="O1885">
        <v>6670.13</v>
      </c>
      <c r="P1885" t="s">
        <v>157</v>
      </c>
      <c r="R1885" t="s">
        <v>1795</v>
      </c>
      <c r="W1885" s="2">
        <v>43861.699490162035</v>
      </c>
    </row>
    <row r="1886" spans="1:23" x14ac:dyDescent="0.25">
      <c r="A1886" t="s">
        <v>209</v>
      </c>
      <c r="B1886" t="s">
        <v>210</v>
      </c>
      <c r="C1886" t="s">
        <v>4</v>
      </c>
      <c r="D1886">
        <v>2018</v>
      </c>
      <c r="E1886">
        <v>12</v>
      </c>
      <c r="F1886" t="s">
        <v>215</v>
      </c>
      <c r="G1886" t="s">
        <v>287</v>
      </c>
      <c r="H1886" t="s">
        <v>288</v>
      </c>
      <c r="I1886" t="s">
        <v>222</v>
      </c>
      <c r="J1886" t="s">
        <v>1732</v>
      </c>
      <c r="K1886" t="s">
        <v>2236</v>
      </c>
      <c r="L1886" t="s">
        <v>1968</v>
      </c>
      <c r="M1886" t="s">
        <v>1969</v>
      </c>
      <c r="O1886">
        <v>35195.660000000003</v>
      </c>
      <c r="P1886" t="s">
        <v>157</v>
      </c>
      <c r="R1886" t="s">
        <v>1795</v>
      </c>
      <c r="W1886" s="2">
        <v>43861.699490162035</v>
      </c>
    </row>
    <row r="1887" spans="1:23" x14ac:dyDescent="0.25">
      <c r="A1887" t="s">
        <v>209</v>
      </c>
      <c r="B1887" t="s">
        <v>210</v>
      </c>
      <c r="C1887" t="s">
        <v>4</v>
      </c>
      <c r="D1887">
        <v>2018</v>
      </c>
      <c r="E1887">
        <v>12</v>
      </c>
      <c r="F1887" t="s">
        <v>215</v>
      </c>
      <c r="G1887" t="s">
        <v>287</v>
      </c>
      <c r="H1887" t="s">
        <v>288</v>
      </c>
      <c r="I1887" t="s">
        <v>222</v>
      </c>
      <c r="J1887" t="s">
        <v>2237</v>
      </c>
      <c r="K1887" t="s">
        <v>2238</v>
      </c>
      <c r="L1887" t="s">
        <v>1968</v>
      </c>
      <c r="M1887" t="s">
        <v>1969</v>
      </c>
      <c r="O1887">
        <v>30850.240000000002</v>
      </c>
      <c r="P1887" t="s">
        <v>157</v>
      </c>
      <c r="R1887" t="s">
        <v>1795</v>
      </c>
      <c r="W1887" s="2">
        <v>43861.699490162035</v>
      </c>
    </row>
    <row r="1888" spans="1:23" x14ac:dyDescent="0.25">
      <c r="A1888" t="s">
        <v>209</v>
      </c>
      <c r="B1888" t="s">
        <v>210</v>
      </c>
      <c r="C1888" t="s">
        <v>4</v>
      </c>
      <c r="D1888">
        <v>2018</v>
      </c>
      <c r="E1888">
        <v>12</v>
      </c>
      <c r="F1888" t="s">
        <v>215</v>
      </c>
      <c r="G1888" t="s">
        <v>287</v>
      </c>
      <c r="H1888" t="s">
        <v>288</v>
      </c>
      <c r="I1888" t="s">
        <v>222</v>
      </c>
      <c r="J1888" t="s">
        <v>2239</v>
      </c>
      <c r="K1888" t="s">
        <v>2240</v>
      </c>
      <c r="L1888" t="s">
        <v>1968</v>
      </c>
      <c r="M1888" t="s">
        <v>1969</v>
      </c>
      <c r="O1888">
        <v>61700.43</v>
      </c>
      <c r="P1888" t="s">
        <v>157</v>
      </c>
      <c r="R1888" t="s">
        <v>1795</v>
      </c>
      <c r="W1888" s="2">
        <v>43861.699490162035</v>
      </c>
    </row>
    <row r="1889" spans="1:23" x14ac:dyDescent="0.25">
      <c r="A1889" t="s">
        <v>209</v>
      </c>
      <c r="B1889" t="s">
        <v>210</v>
      </c>
      <c r="C1889" t="s">
        <v>4</v>
      </c>
      <c r="D1889">
        <v>2018</v>
      </c>
      <c r="E1889">
        <v>12</v>
      </c>
      <c r="F1889" t="s">
        <v>215</v>
      </c>
      <c r="G1889" t="s">
        <v>287</v>
      </c>
      <c r="H1889" t="s">
        <v>288</v>
      </c>
      <c r="I1889" t="s">
        <v>222</v>
      </c>
      <c r="J1889" t="s">
        <v>2241</v>
      </c>
      <c r="K1889" t="s">
        <v>2242</v>
      </c>
      <c r="L1889" t="s">
        <v>1968</v>
      </c>
      <c r="M1889" t="s">
        <v>1969</v>
      </c>
      <c r="O1889">
        <v>10017.42</v>
      </c>
      <c r="P1889" t="s">
        <v>157</v>
      </c>
      <c r="R1889" t="s">
        <v>1795</v>
      </c>
      <c r="W1889" s="2">
        <v>43861.699490162035</v>
      </c>
    </row>
    <row r="1890" spans="1:23" x14ac:dyDescent="0.25">
      <c r="A1890" t="s">
        <v>209</v>
      </c>
      <c r="B1890" t="s">
        <v>210</v>
      </c>
      <c r="C1890" t="s">
        <v>4</v>
      </c>
      <c r="D1890">
        <v>2018</v>
      </c>
      <c r="E1890">
        <v>12</v>
      </c>
      <c r="F1890" t="s">
        <v>215</v>
      </c>
      <c r="G1890" t="s">
        <v>287</v>
      </c>
      <c r="H1890" t="s">
        <v>288</v>
      </c>
      <c r="I1890" t="s">
        <v>222</v>
      </c>
      <c r="J1890" t="s">
        <v>2243</v>
      </c>
      <c r="K1890" t="s">
        <v>2244</v>
      </c>
      <c r="L1890" t="s">
        <v>1968</v>
      </c>
      <c r="M1890" t="s">
        <v>1969</v>
      </c>
      <c r="O1890">
        <v>20034.830000000002</v>
      </c>
      <c r="P1890" t="s">
        <v>157</v>
      </c>
      <c r="R1890" t="s">
        <v>1795</v>
      </c>
      <c r="W1890" s="2">
        <v>43861.699490162035</v>
      </c>
    </row>
    <row r="1891" spans="1:23" x14ac:dyDescent="0.25">
      <c r="A1891" t="s">
        <v>209</v>
      </c>
      <c r="B1891" t="s">
        <v>210</v>
      </c>
      <c r="C1891" t="s">
        <v>4</v>
      </c>
      <c r="D1891">
        <v>2018</v>
      </c>
      <c r="E1891">
        <v>12</v>
      </c>
      <c r="F1891" t="s">
        <v>215</v>
      </c>
      <c r="G1891" t="s">
        <v>284</v>
      </c>
      <c r="H1891" t="s">
        <v>285</v>
      </c>
      <c r="I1891" t="s">
        <v>222</v>
      </c>
      <c r="J1891" t="s">
        <v>2245</v>
      </c>
      <c r="K1891" t="s">
        <v>2246</v>
      </c>
      <c r="L1891" t="s">
        <v>1968</v>
      </c>
      <c r="M1891" t="s">
        <v>1969</v>
      </c>
      <c r="O1891">
        <v>38830.68</v>
      </c>
      <c r="P1891" t="s">
        <v>157</v>
      </c>
      <c r="R1891" t="s">
        <v>1795</v>
      </c>
      <c r="W1891" s="2">
        <v>43861.699490162035</v>
      </c>
    </row>
    <row r="1892" spans="1:23" x14ac:dyDescent="0.25">
      <c r="A1892" t="s">
        <v>209</v>
      </c>
      <c r="B1892" t="s">
        <v>210</v>
      </c>
      <c r="C1892" t="s">
        <v>4</v>
      </c>
      <c r="D1892">
        <v>2018</v>
      </c>
      <c r="E1892">
        <v>12</v>
      </c>
      <c r="F1892" t="s">
        <v>215</v>
      </c>
      <c r="G1892" t="s">
        <v>284</v>
      </c>
      <c r="H1892" t="s">
        <v>285</v>
      </c>
      <c r="I1892" t="s">
        <v>222</v>
      </c>
      <c r="J1892" t="s">
        <v>2247</v>
      </c>
      <c r="K1892" t="s">
        <v>2248</v>
      </c>
      <c r="L1892" t="s">
        <v>1968</v>
      </c>
      <c r="M1892" t="s">
        <v>1969</v>
      </c>
      <c r="O1892">
        <v>8926.09</v>
      </c>
      <c r="P1892" t="s">
        <v>157</v>
      </c>
      <c r="R1892" t="s">
        <v>1795</v>
      </c>
      <c r="W1892" s="2">
        <v>43861.699490162035</v>
      </c>
    </row>
    <row r="1893" spans="1:23" x14ac:dyDescent="0.25">
      <c r="A1893" t="s">
        <v>209</v>
      </c>
      <c r="B1893" t="s">
        <v>210</v>
      </c>
      <c r="C1893" t="s">
        <v>4</v>
      </c>
      <c r="D1893">
        <v>2018</v>
      </c>
      <c r="E1893">
        <v>12</v>
      </c>
      <c r="F1893" t="s">
        <v>215</v>
      </c>
      <c r="G1893" t="s">
        <v>295</v>
      </c>
      <c r="H1893" t="s">
        <v>296</v>
      </c>
      <c r="I1893" t="s">
        <v>222</v>
      </c>
      <c r="J1893" t="s">
        <v>2249</v>
      </c>
      <c r="K1893" t="s">
        <v>2250</v>
      </c>
      <c r="L1893" t="s">
        <v>1968</v>
      </c>
      <c r="M1893" t="s">
        <v>1969</v>
      </c>
      <c r="O1893">
        <v>56913.599999999999</v>
      </c>
      <c r="P1893" t="s">
        <v>157</v>
      </c>
      <c r="R1893" t="s">
        <v>1795</v>
      </c>
      <c r="W1893" s="2">
        <v>43861.699490162035</v>
      </c>
    </row>
    <row r="1894" spans="1:23" x14ac:dyDescent="0.25">
      <c r="A1894" t="s">
        <v>209</v>
      </c>
      <c r="B1894" t="s">
        <v>210</v>
      </c>
      <c r="C1894" t="s">
        <v>4</v>
      </c>
      <c r="D1894">
        <v>2018</v>
      </c>
      <c r="E1894">
        <v>12</v>
      </c>
      <c r="F1894" t="s">
        <v>215</v>
      </c>
      <c r="G1894" t="s">
        <v>297</v>
      </c>
      <c r="H1894" t="s">
        <v>298</v>
      </c>
      <c r="I1894" t="s">
        <v>222</v>
      </c>
      <c r="J1894" t="s">
        <v>2251</v>
      </c>
      <c r="K1894" t="s">
        <v>2252</v>
      </c>
      <c r="L1894" t="s">
        <v>1968</v>
      </c>
      <c r="M1894" t="s">
        <v>1969</v>
      </c>
      <c r="O1894">
        <v>37918.58</v>
      </c>
      <c r="P1894" t="s">
        <v>157</v>
      </c>
      <c r="R1894" t="s">
        <v>1795</v>
      </c>
      <c r="W1894" s="2">
        <v>43861.699490162035</v>
      </c>
    </row>
    <row r="1895" spans="1:23" x14ac:dyDescent="0.25">
      <c r="A1895" t="s">
        <v>209</v>
      </c>
      <c r="B1895" t="s">
        <v>210</v>
      </c>
      <c r="C1895" t="s">
        <v>4</v>
      </c>
      <c r="D1895">
        <v>2018</v>
      </c>
      <c r="E1895">
        <v>12</v>
      </c>
      <c r="F1895" t="s">
        <v>215</v>
      </c>
      <c r="G1895" t="s">
        <v>297</v>
      </c>
      <c r="H1895" t="s">
        <v>298</v>
      </c>
      <c r="I1895" t="s">
        <v>222</v>
      </c>
      <c r="J1895" t="s">
        <v>2253</v>
      </c>
      <c r="K1895" t="s">
        <v>2254</v>
      </c>
      <c r="L1895" t="s">
        <v>1968</v>
      </c>
      <c r="M1895" t="s">
        <v>1969</v>
      </c>
      <c r="O1895">
        <v>69257.66</v>
      </c>
      <c r="P1895" t="s">
        <v>157</v>
      </c>
      <c r="R1895" t="s">
        <v>1795</v>
      </c>
      <c r="W1895" s="2">
        <v>43861.699490162035</v>
      </c>
    </row>
    <row r="1896" spans="1:23" x14ac:dyDescent="0.25">
      <c r="A1896" t="s">
        <v>209</v>
      </c>
      <c r="B1896" t="s">
        <v>210</v>
      </c>
      <c r="C1896" t="s">
        <v>4</v>
      </c>
      <c r="D1896">
        <v>2018</v>
      </c>
      <c r="E1896">
        <v>12</v>
      </c>
      <c r="F1896" t="s">
        <v>215</v>
      </c>
      <c r="G1896" t="s">
        <v>297</v>
      </c>
      <c r="H1896" t="s">
        <v>298</v>
      </c>
      <c r="I1896" t="s">
        <v>222</v>
      </c>
      <c r="J1896" t="s">
        <v>2255</v>
      </c>
      <c r="K1896" t="s">
        <v>2256</v>
      </c>
      <c r="L1896" t="s">
        <v>1968</v>
      </c>
      <c r="M1896" t="s">
        <v>1969</v>
      </c>
      <c r="O1896">
        <v>5058.7299999999996</v>
      </c>
      <c r="P1896" t="s">
        <v>157</v>
      </c>
      <c r="R1896" t="s">
        <v>1795</v>
      </c>
      <c r="W1896" s="2">
        <v>43861.699490162035</v>
      </c>
    </row>
    <row r="1897" spans="1:23" x14ac:dyDescent="0.25">
      <c r="A1897" t="s">
        <v>209</v>
      </c>
      <c r="B1897" t="s">
        <v>210</v>
      </c>
      <c r="C1897" t="s">
        <v>4</v>
      </c>
      <c r="D1897">
        <v>2018</v>
      </c>
      <c r="E1897">
        <v>12</v>
      </c>
      <c r="F1897" t="s">
        <v>215</v>
      </c>
      <c r="G1897" t="s">
        <v>297</v>
      </c>
      <c r="H1897" t="s">
        <v>298</v>
      </c>
      <c r="I1897" t="s">
        <v>222</v>
      </c>
      <c r="J1897" t="s">
        <v>2257</v>
      </c>
      <c r="K1897" t="s">
        <v>2258</v>
      </c>
      <c r="L1897" t="s">
        <v>1968</v>
      </c>
      <c r="M1897" t="s">
        <v>1969</v>
      </c>
      <c r="O1897">
        <v>63422.95</v>
      </c>
      <c r="P1897" t="s">
        <v>157</v>
      </c>
      <c r="R1897" t="s">
        <v>1795</v>
      </c>
      <c r="W1897" s="2">
        <v>43861.699490162035</v>
      </c>
    </row>
    <row r="1898" spans="1:23" x14ac:dyDescent="0.25">
      <c r="A1898" t="s">
        <v>209</v>
      </c>
      <c r="B1898" t="s">
        <v>210</v>
      </c>
      <c r="C1898" t="s">
        <v>4</v>
      </c>
      <c r="D1898">
        <v>2018</v>
      </c>
      <c r="E1898">
        <v>12</v>
      </c>
      <c r="F1898" t="s">
        <v>215</v>
      </c>
      <c r="G1898" t="s">
        <v>297</v>
      </c>
      <c r="H1898" t="s">
        <v>298</v>
      </c>
      <c r="I1898" t="s">
        <v>222</v>
      </c>
      <c r="J1898" t="s">
        <v>2259</v>
      </c>
      <c r="K1898" t="s">
        <v>2260</v>
      </c>
      <c r="L1898" t="s">
        <v>1968</v>
      </c>
      <c r="M1898" t="s">
        <v>1969</v>
      </c>
      <c r="O1898">
        <v>-21334.87</v>
      </c>
      <c r="P1898" t="s">
        <v>157</v>
      </c>
      <c r="R1898" t="s">
        <v>1795</v>
      </c>
      <c r="W1898" s="2">
        <v>43861.699490162035</v>
      </c>
    </row>
    <row r="1899" spans="1:23" x14ac:dyDescent="0.25">
      <c r="A1899" t="s">
        <v>209</v>
      </c>
      <c r="B1899" t="s">
        <v>210</v>
      </c>
      <c r="C1899" t="s">
        <v>4</v>
      </c>
      <c r="D1899">
        <v>2018</v>
      </c>
      <c r="E1899">
        <v>12</v>
      </c>
      <c r="F1899" t="s">
        <v>215</v>
      </c>
      <c r="G1899" t="s">
        <v>275</v>
      </c>
      <c r="H1899" t="s">
        <v>276</v>
      </c>
      <c r="I1899" t="s">
        <v>222</v>
      </c>
      <c r="J1899" t="s">
        <v>1735</v>
      </c>
      <c r="K1899" t="s">
        <v>2261</v>
      </c>
      <c r="L1899" t="s">
        <v>1968</v>
      </c>
      <c r="M1899" t="s">
        <v>1969</v>
      </c>
      <c r="O1899">
        <v>102983.83</v>
      </c>
      <c r="P1899" t="s">
        <v>157</v>
      </c>
      <c r="R1899" t="s">
        <v>1795</v>
      </c>
      <c r="W1899" s="2">
        <v>43861.699490162035</v>
      </c>
    </row>
    <row r="1900" spans="1:23" x14ac:dyDescent="0.25">
      <c r="A1900" t="s">
        <v>209</v>
      </c>
      <c r="B1900" t="s">
        <v>210</v>
      </c>
      <c r="C1900" t="s">
        <v>4</v>
      </c>
      <c r="D1900">
        <v>2018</v>
      </c>
      <c r="E1900">
        <v>12</v>
      </c>
      <c r="F1900" t="s">
        <v>215</v>
      </c>
      <c r="G1900" t="s">
        <v>275</v>
      </c>
      <c r="H1900" t="s">
        <v>276</v>
      </c>
      <c r="I1900" t="s">
        <v>222</v>
      </c>
      <c r="J1900" t="s">
        <v>2262</v>
      </c>
      <c r="K1900" t="s">
        <v>2263</v>
      </c>
      <c r="L1900" t="s">
        <v>1968</v>
      </c>
      <c r="M1900" t="s">
        <v>1969</v>
      </c>
      <c r="O1900">
        <v>8727.43</v>
      </c>
      <c r="P1900" t="s">
        <v>157</v>
      </c>
      <c r="R1900" t="s">
        <v>1795</v>
      </c>
      <c r="W1900" s="2">
        <v>43861.699490162035</v>
      </c>
    </row>
    <row r="1901" spans="1:23" x14ac:dyDescent="0.25">
      <c r="A1901" t="s">
        <v>209</v>
      </c>
      <c r="B1901" t="s">
        <v>210</v>
      </c>
      <c r="C1901" t="s">
        <v>4</v>
      </c>
      <c r="D1901">
        <v>2018</v>
      </c>
      <c r="E1901">
        <v>12</v>
      </c>
      <c r="F1901" t="s">
        <v>215</v>
      </c>
      <c r="G1901" t="s">
        <v>275</v>
      </c>
      <c r="H1901" t="s">
        <v>276</v>
      </c>
      <c r="I1901" t="s">
        <v>222</v>
      </c>
      <c r="J1901" t="s">
        <v>2264</v>
      </c>
      <c r="K1901" t="s">
        <v>2265</v>
      </c>
      <c r="L1901" t="s">
        <v>1968</v>
      </c>
      <c r="M1901" t="s">
        <v>1969</v>
      </c>
      <c r="O1901">
        <v>20545.919999999998</v>
      </c>
      <c r="P1901" t="s">
        <v>157</v>
      </c>
      <c r="R1901" t="s">
        <v>1795</v>
      </c>
      <c r="W1901" s="2">
        <v>43861.699490162035</v>
      </c>
    </row>
    <row r="1902" spans="1:23" x14ac:dyDescent="0.25">
      <c r="A1902" t="s">
        <v>209</v>
      </c>
      <c r="B1902" t="s">
        <v>210</v>
      </c>
      <c r="C1902" t="s">
        <v>4</v>
      </c>
      <c r="D1902">
        <v>2018</v>
      </c>
      <c r="E1902">
        <v>12</v>
      </c>
      <c r="F1902" t="s">
        <v>215</v>
      </c>
      <c r="G1902" t="s">
        <v>275</v>
      </c>
      <c r="H1902" t="s">
        <v>276</v>
      </c>
      <c r="I1902" t="s">
        <v>222</v>
      </c>
      <c r="J1902" t="s">
        <v>2266</v>
      </c>
      <c r="K1902" t="s">
        <v>2267</v>
      </c>
      <c r="L1902" t="s">
        <v>1968</v>
      </c>
      <c r="M1902" t="s">
        <v>1969</v>
      </c>
      <c r="O1902">
        <v>811.21</v>
      </c>
      <c r="P1902" t="s">
        <v>157</v>
      </c>
      <c r="R1902" t="s">
        <v>1795</v>
      </c>
      <c r="W1902" s="2">
        <v>43861.699490162035</v>
      </c>
    </row>
    <row r="1903" spans="1:23" x14ac:dyDescent="0.25">
      <c r="A1903" t="s">
        <v>209</v>
      </c>
      <c r="B1903" t="s">
        <v>210</v>
      </c>
      <c r="C1903" t="s">
        <v>4</v>
      </c>
      <c r="D1903">
        <v>2018</v>
      </c>
      <c r="E1903">
        <v>12</v>
      </c>
      <c r="F1903" t="s">
        <v>215</v>
      </c>
      <c r="G1903" t="s">
        <v>275</v>
      </c>
      <c r="H1903" t="s">
        <v>276</v>
      </c>
      <c r="I1903" t="s">
        <v>222</v>
      </c>
      <c r="J1903" t="s">
        <v>2268</v>
      </c>
      <c r="K1903" t="s">
        <v>2269</v>
      </c>
      <c r="L1903" t="s">
        <v>1968</v>
      </c>
      <c r="M1903" t="s">
        <v>1969</v>
      </c>
      <c r="O1903">
        <v>67012.38</v>
      </c>
      <c r="P1903" t="s">
        <v>157</v>
      </c>
      <c r="R1903" t="s">
        <v>1795</v>
      </c>
      <c r="W1903" s="2">
        <v>43861.699490162035</v>
      </c>
    </row>
    <row r="1904" spans="1:23" x14ac:dyDescent="0.25">
      <c r="A1904" t="s">
        <v>209</v>
      </c>
      <c r="B1904" t="s">
        <v>210</v>
      </c>
      <c r="C1904" t="s">
        <v>4</v>
      </c>
      <c r="D1904">
        <v>2018</v>
      </c>
      <c r="E1904">
        <v>12</v>
      </c>
      <c r="F1904" t="s">
        <v>215</v>
      </c>
      <c r="G1904" t="s">
        <v>275</v>
      </c>
      <c r="H1904" t="s">
        <v>276</v>
      </c>
      <c r="I1904" t="s">
        <v>222</v>
      </c>
      <c r="J1904" t="s">
        <v>2270</v>
      </c>
      <c r="K1904" t="s">
        <v>2271</v>
      </c>
      <c r="L1904" t="s">
        <v>1968</v>
      </c>
      <c r="M1904" t="s">
        <v>1969</v>
      </c>
      <c r="O1904">
        <v>27469.78</v>
      </c>
      <c r="P1904" t="s">
        <v>157</v>
      </c>
      <c r="R1904" t="s">
        <v>1795</v>
      </c>
      <c r="W1904" s="2">
        <v>43861.699490162035</v>
      </c>
    </row>
    <row r="1905" spans="1:23" x14ac:dyDescent="0.25">
      <c r="A1905" t="s">
        <v>209</v>
      </c>
      <c r="B1905" t="s">
        <v>210</v>
      </c>
      <c r="C1905" t="s">
        <v>4</v>
      </c>
      <c r="D1905">
        <v>2018</v>
      </c>
      <c r="E1905">
        <v>12</v>
      </c>
      <c r="F1905" t="s">
        <v>215</v>
      </c>
      <c r="G1905" t="s">
        <v>275</v>
      </c>
      <c r="H1905" t="s">
        <v>276</v>
      </c>
      <c r="I1905" t="s">
        <v>222</v>
      </c>
      <c r="J1905" t="s">
        <v>2272</v>
      </c>
      <c r="K1905" t="s">
        <v>2273</v>
      </c>
      <c r="L1905" t="s">
        <v>1968</v>
      </c>
      <c r="M1905" t="s">
        <v>1969</v>
      </c>
      <c r="O1905">
        <v>60590.14</v>
      </c>
      <c r="P1905" t="s">
        <v>157</v>
      </c>
      <c r="R1905" t="s">
        <v>1795</v>
      </c>
      <c r="W1905" s="2">
        <v>43861.699490162035</v>
      </c>
    </row>
    <row r="1906" spans="1:23" x14ac:dyDescent="0.25">
      <c r="A1906" t="s">
        <v>209</v>
      </c>
      <c r="B1906" t="s">
        <v>210</v>
      </c>
      <c r="C1906" t="s">
        <v>4</v>
      </c>
      <c r="D1906">
        <v>2018</v>
      </c>
      <c r="E1906">
        <v>12</v>
      </c>
      <c r="F1906" t="s">
        <v>215</v>
      </c>
      <c r="G1906" t="s">
        <v>275</v>
      </c>
      <c r="H1906" t="s">
        <v>276</v>
      </c>
      <c r="I1906" t="s">
        <v>222</v>
      </c>
      <c r="J1906" t="s">
        <v>2274</v>
      </c>
      <c r="K1906" t="s">
        <v>2275</v>
      </c>
      <c r="L1906" t="s">
        <v>1968</v>
      </c>
      <c r="M1906" t="s">
        <v>1969</v>
      </c>
      <c r="O1906">
        <v>50785.64</v>
      </c>
      <c r="P1906" t="s">
        <v>157</v>
      </c>
      <c r="R1906" t="s">
        <v>1795</v>
      </c>
      <c r="W1906" s="2">
        <v>43861.699490162035</v>
      </c>
    </row>
    <row r="1907" spans="1:23" x14ac:dyDescent="0.25">
      <c r="A1907" t="s">
        <v>209</v>
      </c>
      <c r="B1907" t="s">
        <v>210</v>
      </c>
      <c r="C1907" t="s">
        <v>4</v>
      </c>
      <c r="D1907">
        <v>2018</v>
      </c>
      <c r="E1907">
        <v>12</v>
      </c>
      <c r="F1907" t="s">
        <v>215</v>
      </c>
      <c r="G1907" t="s">
        <v>275</v>
      </c>
      <c r="H1907" t="s">
        <v>276</v>
      </c>
      <c r="I1907" t="s">
        <v>222</v>
      </c>
      <c r="J1907" t="s">
        <v>1740</v>
      </c>
      <c r="K1907" t="s">
        <v>2276</v>
      </c>
      <c r="L1907" t="s">
        <v>1968</v>
      </c>
      <c r="M1907" t="s">
        <v>1969</v>
      </c>
      <c r="O1907">
        <v>15540.61</v>
      </c>
      <c r="P1907" t="s">
        <v>157</v>
      </c>
      <c r="R1907" t="s">
        <v>1795</v>
      </c>
      <c r="W1907" s="2">
        <v>43861.699490162035</v>
      </c>
    </row>
    <row r="1908" spans="1:23" x14ac:dyDescent="0.25">
      <c r="A1908" t="s">
        <v>209</v>
      </c>
      <c r="B1908" t="s">
        <v>210</v>
      </c>
      <c r="C1908" t="s">
        <v>4</v>
      </c>
      <c r="D1908">
        <v>2018</v>
      </c>
      <c r="E1908">
        <v>12</v>
      </c>
      <c r="F1908" t="s">
        <v>215</v>
      </c>
      <c r="G1908" t="s">
        <v>275</v>
      </c>
      <c r="H1908" t="s">
        <v>276</v>
      </c>
      <c r="I1908" t="s">
        <v>222</v>
      </c>
      <c r="J1908" t="s">
        <v>2277</v>
      </c>
      <c r="K1908" t="s">
        <v>1979</v>
      </c>
      <c r="L1908" t="s">
        <v>1968</v>
      </c>
      <c r="M1908" t="s">
        <v>1969</v>
      </c>
      <c r="O1908">
        <v>213370.73</v>
      </c>
      <c r="P1908" t="s">
        <v>157</v>
      </c>
      <c r="R1908" t="s">
        <v>1795</v>
      </c>
      <c r="W1908" s="2">
        <v>43861.699490162035</v>
      </c>
    </row>
    <row r="1909" spans="1:23" x14ac:dyDescent="0.25">
      <c r="A1909" t="s">
        <v>209</v>
      </c>
      <c r="B1909" t="s">
        <v>210</v>
      </c>
      <c r="C1909" t="s">
        <v>4</v>
      </c>
      <c r="D1909">
        <v>2018</v>
      </c>
      <c r="E1909">
        <v>12</v>
      </c>
      <c r="F1909" t="s">
        <v>215</v>
      </c>
      <c r="G1909" t="s">
        <v>275</v>
      </c>
      <c r="H1909" t="s">
        <v>276</v>
      </c>
      <c r="I1909" t="s">
        <v>222</v>
      </c>
      <c r="J1909" t="s">
        <v>2278</v>
      </c>
      <c r="K1909" t="s">
        <v>2279</v>
      </c>
      <c r="L1909" t="s">
        <v>1968</v>
      </c>
      <c r="M1909" t="s">
        <v>1969</v>
      </c>
      <c r="O1909">
        <v>36696.89</v>
      </c>
      <c r="P1909" t="s">
        <v>157</v>
      </c>
      <c r="R1909" t="s">
        <v>1795</v>
      </c>
      <c r="W1909" s="2">
        <v>43861.699490162035</v>
      </c>
    </row>
    <row r="1910" spans="1:23" x14ac:dyDescent="0.25">
      <c r="A1910" t="s">
        <v>209</v>
      </c>
      <c r="B1910" t="s">
        <v>210</v>
      </c>
      <c r="C1910" t="s">
        <v>4</v>
      </c>
      <c r="D1910">
        <v>2018</v>
      </c>
      <c r="E1910">
        <v>12</v>
      </c>
      <c r="F1910" t="s">
        <v>215</v>
      </c>
      <c r="G1910" t="s">
        <v>275</v>
      </c>
      <c r="H1910" t="s">
        <v>276</v>
      </c>
      <c r="I1910" t="s">
        <v>222</v>
      </c>
      <c r="J1910" t="s">
        <v>2280</v>
      </c>
      <c r="K1910" t="s">
        <v>2281</v>
      </c>
      <c r="L1910" t="s">
        <v>1968</v>
      </c>
      <c r="M1910" t="s">
        <v>1969</v>
      </c>
      <c r="O1910">
        <v>124043.34</v>
      </c>
      <c r="P1910" t="s">
        <v>157</v>
      </c>
      <c r="R1910" t="s">
        <v>1795</v>
      </c>
      <c r="W1910" s="2">
        <v>43861.699490162035</v>
      </c>
    </row>
    <row r="1911" spans="1:23" x14ac:dyDescent="0.25">
      <c r="A1911" t="s">
        <v>209</v>
      </c>
      <c r="B1911" t="s">
        <v>210</v>
      </c>
      <c r="C1911" t="s">
        <v>4</v>
      </c>
      <c r="D1911">
        <v>2018</v>
      </c>
      <c r="E1911">
        <v>12</v>
      </c>
      <c r="F1911" t="s">
        <v>215</v>
      </c>
      <c r="G1911" t="s">
        <v>275</v>
      </c>
      <c r="H1911" t="s">
        <v>276</v>
      </c>
      <c r="I1911" t="s">
        <v>222</v>
      </c>
      <c r="J1911" t="s">
        <v>2282</v>
      </c>
      <c r="K1911" t="s">
        <v>2283</v>
      </c>
      <c r="L1911" t="s">
        <v>1968</v>
      </c>
      <c r="M1911" t="s">
        <v>1969</v>
      </c>
      <c r="O1911">
        <v>3570.1</v>
      </c>
      <c r="P1911" t="s">
        <v>157</v>
      </c>
      <c r="R1911" t="s">
        <v>1795</v>
      </c>
      <c r="W1911" s="2">
        <v>43861.699490162035</v>
      </c>
    </row>
    <row r="1912" spans="1:23" x14ac:dyDescent="0.25">
      <c r="A1912" t="s">
        <v>209</v>
      </c>
      <c r="B1912" t="s">
        <v>210</v>
      </c>
      <c r="C1912" t="s">
        <v>4</v>
      </c>
      <c r="D1912">
        <v>2018</v>
      </c>
      <c r="E1912">
        <v>12</v>
      </c>
      <c r="F1912" t="s">
        <v>215</v>
      </c>
      <c r="G1912" t="s">
        <v>275</v>
      </c>
      <c r="H1912" t="s">
        <v>276</v>
      </c>
      <c r="I1912" t="s">
        <v>222</v>
      </c>
      <c r="J1912" t="s">
        <v>2284</v>
      </c>
      <c r="K1912" t="s">
        <v>2285</v>
      </c>
      <c r="L1912" t="s">
        <v>1968</v>
      </c>
      <c r="M1912" t="s">
        <v>1969</v>
      </c>
      <c r="O1912">
        <v>34430.550000000003</v>
      </c>
      <c r="P1912" t="s">
        <v>157</v>
      </c>
      <c r="R1912" t="s">
        <v>1795</v>
      </c>
      <c r="W1912" s="2">
        <v>43861.699490162035</v>
      </c>
    </row>
    <row r="1913" spans="1:23" x14ac:dyDescent="0.25">
      <c r="A1913" t="s">
        <v>209</v>
      </c>
      <c r="B1913" t="s">
        <v>210</v>
      </c>
      <c r="C1913" t="s">
        <v>4</v>
      </c>
      <c r="D1913">
        <v>2018</v>
      </c>
      <c r="E1913">
        <v>12</v>
      </c>
      <c r="F1913" t="s">
        <v>215</v>
      </c>
      <c r="G1913" t="s">
        <v>275</v>
      </c>
      <c r="H1913" t="s">
        <v>276</v>
      </c>
      <c r="I1913" t="s">
        <v>222</v>
      </c>
      <c r="J1913" t="s">
        <v>2286</v>
      </c>
      <c r="K1913" t="s">
        <v>2287</v>
      </c>
      <c r="L1913" t="s">
        <v>1968</v>
      </c>
      <c r="M1913" t="s">
        <v>1969</v>
      </c>
      <c r="O1913">
        <v>125181.85</v>
      </c>
      <c r="P1913" t="s">
        <v>157</v>
      </c>
      <c r="R1913" t="s">
        <v>1795</v>
      </c>
      <c r="W1913" s="2">
        <v>43861.699490162035</v>
      </c>
    </row>
    <row r="1914" spans="1:23" x14ac:dyDescent="0.25">
      <c r="A1914" t="s">
        <v>209</v>
      </c>
      <c r="B1914" t="s">
        <v>210</v>
      </c>
      <c r="C1914" t="s">
        <v>4</v>
      </c>
      <c r="D1914">
        <v>2018</v>
      </c>
      <c r="E1914">
        <v>12</v>
      </c>
      <c r="F1914" t="s">
        <v>215</v>
      </c>
      <c r="G1914" t="s">
        <v>275</v>
      </c>
      <c r="H1914" t="s">
        <v>276</v>
      </c>
      <c r="I1914" t="s">
        <v>222</v>
      </c>
      <c r="J1914" t="s">
        <v>2288</v>
      </c>
      <c r="K1914" t="s">
        <v>2289</v>
      </c>
      <c r="L1914" t="s">
        <v>1968</v>
      </c>
      <c r="M1914" t="s">
        <v>1969</v>
      </c>
      <c r="O1914">
        <v>3275.14</v>
      </c>
      <c r="P1914" t="s">
        <v>157</v>
      </c>
      <c r="R1914" t="s">
        <v>1795</v>
      </c>
      <c r="W1914" s="2">
        <v>43861.699490162035</v>
      </c>
    </row>
    <row r="1915" spans="1:23" x14ac:dyDescent="0.25">
      <c r="A1915" t="s">
        <v>209</v>
      </c>
      <c r="B1915" t="s">
        <v>210</v>
      </c>
      <c r="C1915" t="s">
        <v>4</v>
      </c>
      <c r="D1915">
        <v>2018</v>
      </c>
      <c r="E1915">
        <v>12</v>
      </c>
      <c r="F1915" t="s">
        <v>215</v>
      </c>
      <c r="G1915" t="s">
        <v>275</v>
      </c>
      <c r="H1915" t="s">
        <v>276</v>
      </c>
      <c r="I1915" t="s">
        <v>222</v>
      </c>
      <c r="J1915" t="s">
        <v>2290</v>
      </c>
      <c r="K1915" t="s">
        <v>2291</v>
      </c>
      <c r="L1915" t="s">
        <v>1968</v>
      </c>
      <c r="M1915" t="s">
        <v>1969</v>
      </c>
      <c r="O1915">
        <v>10097.99</v>
      </c>
      <c r="P1915" t="s">
        <v>157</v>
      </c>
      <c r="R1915" t="s">
        <v>1795</v>
      </c>
      <c r="W1915" s="2">
        <v>43861.699490162035</v>
      </c>
    </row>
    <row r="1916" spans="1:23" x14ac:dyDescent="0.25">
      <c r="A1916" t="s">
        <v>209</v>
      </c>
      <c r="B1916" t="s">
        <v>210</v>
      </c>
      <c r="C1916" t="s">
        <v>4</v>
      </c>
      <c r="D1916">
        <v>2018</v>
      </c>
      <c r="E1916">
        <v>12</v>
      </c>
      <c r="F1916" t="s">
        <v>215</v>
      </c>
      <c r="G1916" t="s">
        <v>275</v>
      </c>
      <c r="H1916" t="s">
        <v>276</v>
      </c>
      <c r="I1916" t="s">
        <v>222</v>
      </c>
      <c r="J1916" t="s">
        <v>2292</v>
      </c>
      <c r="K1916" t="s">
        <v>2293</v>
      </c>
      <c r="L1916" t="s">
        <v>1968</v>
      </c>
      <c r="M1916" t="s">
        <v>1969</v>
      </c>
      <c r="O1916">
        <v>387.5</v>
      </c>
      <c r="P1916" t="s">
        <v>157</v>
      </c>
      <c r="R1916" t="s">
        <v>1795</v>
      </c>
      <c r="W1916" s="2">
        <v>43861.699490162035</v>
      </c>
    </row>
    <row r="1917" spans="1:23" x14ac:dyDescent="0.25">
      <c r="A1917" t="s">
        <v>209</v>
      </c>
      <c r="B1917" t="s">
        <v>210</v>
      </c>
      <c r="C1917" t="s">
        <v>4</v>
      </c>
      <c r="D1917">
        <v>2018</v>
      </c>
      <c r="E1917">
        <v>12</v>
      </c>
      <c r="F1917" t="s">
        <v>215</v>
      </c>
      <c r="G1917" t="s">
        <v>275</v>
      </c>
      <c r="H1917" t="s">
        <v>276</v>
      </c>
      <c r="I1917" t="s">
        <v>222</v>
      </c>
      <c r="J1917" t="s">
        <v>2294</v>
      </c>
      <c r="K1917" t="s">
        <v>2295</v>
      </c>
      <c r="L1917" t="s">
        <v>1968</v>
      </c>
      <c r="M1917" t="s">
        <v>1969</v>
      </c>
      <c r="O1917">
        <v>-386.35</v>
      </c>
      <c r="P1917" t="s">
        <v>157</v>
      </c>
      <c r="R1917" t="s">
        <v>1795</v>
      </c>
      <c r="W1917" s="2">
        <v>43861.699490162035</v>
      </c>
    </row>
    <row r="1918" spans="1:23" x14ac:dyDescent="0.25">
      <c r="A1918" t="s">
        <v>209</v>
      </c>
      <c r="B1918" t="s">
        <v>210</v>
      </c>
      <c r="C1918" t="s">
        <v>4</v>
      </c>
      <c r="D1918">
        <v>2018</v>
      </c>
      <c r="E1918">
        <v>12</v>
      </c>
      <c r="F1918" t="s">
        <v>215</v>
      </c>
      <c r="G1918" t="s">
        <v>275</v>
      </c>
      <c r="H1918" t="s">
        <v>276</v>
      </c>
      <c r="I1918" t="s">
        <v>222</v>
      </c>
      <c r="J1918" t="s">
        <v>2296</v>
      </c>
      <c r="K1918" t="s">
        <v>2297</v>
      </c>
      <c r="L1918" t="s">
        <v>1968</v>
      </c>
      <c r="M1918" t="s">
        <v>1969</v>
      </c>
      <c r="O1918">
        <v>933.82</v>
      </c>
      <c r="P1918" t="s">
        <v>157</v>
      </c>
      <c r="R1918" t="s">
        <v>1795</v>
      </c>
      <c r="W1918" s="2">
        <v>43861.699490162035</v>
      </c>
    </row>
    <row r="1919" spans="1:23" x14ac:dyDescent="0.25">
      <c r="A1919" t="s">
        <v>209</v>
      </c>
      <c r="B1919" t="s">
        <v>210</v>
      </c>
      <c r="C1919" t="s">
        <v>4</v>
      </c>
      <c r="D1919">
        <v>2018</v>
      </c>
      <c r="E1919">
        <v>12</v>
      </c>
      <c r="F1919" t="s">
        <v>215</v>
      </c>
      <c r="G1919" t="s">
        <v>275</v>
      </c>
      <c r="H1919" t="s">
        <v>276</v>
      </c>
      <c r="I1919" t="s">
        <v>222</v>
      </c>
      <c r="J1919" t="s">
        <v>1743</v>
      </c>
      <c r="K1919" t="s">
        <v>2298</v>
      </c>
      <c r="L1919" t="s">
        <v>1968</v>
      </c>
      <c r="M1919" t="s">
        <v>1969</v>
      </c>
      <c r="O1919">
        <v>-8602.02</v>
      </c>
      <c r="P1919" t="s">
        <v>157</v>
      </c>
      <c r="R1919" t="s">
        <v>1795</v>
      </c>
      <c r="W1919" s="2">
        <v>43861.699490162035</v>
      </c>
    </row>
    <row r="1920" spans="1:23" x14ac:dyDescent="0.25">
      <c r="A1920" t="s">
        <v>209</v>
      </c>
      <c r="B1920" t="s">
        <v>210</v>
      </c>
      <c r="C1920" t="s">
        <v>4</v>
      </c>
      <c r="D1920">
        <v>2018</v>
      </c>
      <c r="E1920">
        <v>12</v>
      </c>
      <c r="F1920" t="s">
        <v>215</v>
      </c>
      <c r="G1920" t="s">
        <v>275</v>
      </c>
      <c r="H1920" t="s">
        <v>276</v>
      </c>
      <c r="I1920" t="s">
        <v>222</v>
      </c>
      <c r="J1920" t="s">
        <v>2299</v>
      </c>
      <c r="K1920" t="s">
        <v>2300</v>
      </c>
      <c r="L1920" t="s">
        <v>1968</v>
      </c>
      <c r="M1920" t="s">
        <v>1969</v>
      </c>
      <c r="O1920">
        <v>-198.06</v>
      </c>
      <c r="P1920" t="s">
        <v>157</v>
      </c>
      <c r="R1920" t="s">
        <v>1795</v>
      </c>
      <c r="W1920" s="2">
        <v>43861.699490162035</v>
      </c>
    </row>
    <row r="1921" spans="1:23" x14ac:dyDescent="0.25">
      <c r="A1921" t="s">
        <v>209</v>
      </c>
      <c r="B1921" t="s">
        <v>210</v>
      </c>
      <c r="C1921" t="s">
        <v>4</v>
      </c>
      <c r="D1921">
        <v>2018</v>
      </c>
      <c r="E1921">
        <v>12</v>
      </c>
      <c r="F1921" t="s">
        <v>215</v>
      </c>
      <c r="G1921" t="s">
        <v>275</v>
      </c>
      <c r="H1921" t="s">
        <v>276</v>
      </c>
      <c r="I1921" t="s">
        <v>222</v>
      </c>
      <c r="J1921" t="s">
        <v>2012</v>
      </c>
      <c r="K1921" t="s">
        <v>2301</v>
      </c>
      <c r="L1921" t="s">
        <v>1968</v>
      </c>
      <c r="M1921" t="s">
        <v>1969</v>
      </c>
      <c r="O1921">
        <v>10529.1</v>
      </c>
      <c r="P1921" t="s">
        <v>157</v>
      </c>
      <c r="R1921" t="s">
        <v>1795</v>
      </c>
      <c r="W1921" s="2">
        <v>43861.699490162035</v>
      </c>
    </row>
    <row r="1922" spans="1:23" x14ac:dyDescent="0.25">
      <c r="A1922" t="s">
        <v>209</v>
      </c>
      <c r="B1922" t="s">
        <v>210</v>
      </c>
      <c r="C1922" t="s">
        <v>4</v>
      </c>
      <c r="D1922">
        <v>2018</v>
      </c>
      <c r="E1922">
        <v>12</v>
      </c>
      <c r="F1922" t="s">
        <v>215</v>
      </c>
      <c r="G1922" t="s">
        <v>275</v>
      </c>
      <c r="H1922" t="s">
        <v>276</v>
      </c>
      <c r="I1922" t="s">
        <v>222</v>
      </c>
      <c r="J1922" t="s">
        <v>2302</v>
      </c>
      <c r="K1922" t="s">
        <v>2303</v>
      </c>
      <c r="L1922" t="s">
        <v>1968</v>
      </c>
      <c r="M1922" t="s">
        <v>1969</v>
      </c>
      <c r="O1922">
        <v>-15065.1</v>
      </c>
      <c r="P1922" t="s">
        <v>157</v>
      </c>
      <c r="R1922" t="s">
        <v>1795</v>
      </c>
      <c r="W1922" s="2">
        <v>43861.699490162035</v>
      </c>
    </row>
    <row r="1923" spans="1:23" x14ac:dyDescent="0.25">
      <c r="A1923" t="s">
        <v>209</v>
      </c>
      <c r="B1923" t="s">
        <v>210</v>
      </c>
      <c r="C1923" t="s">
        <v>4</v>
      </c>
      <c r="D1923">
        <v>2018</v>
      </c>
      <c r="E1923">
        <v>12</v>
      </c>
      <c r="F1923" t="s">
        <v>215</v>
      </c>
      <c r="G1923" t="s">
        <v>330</v>
      </c>
      <c r="H1923" t="s">
        <v>331</v>
      </c>
      <c r="I1923" t="s">
        <v>222</v>
      </c>
      <c r="J1923" t="s">
        <v>2304</v>
      </c>
      <c r="K1923" t="s">
        <v>2305</v>
      </c>
      <c r="L1923" t="s">
        <v>1968</v>
      </c>
      <c r="M1923" t="s">
        <v>1969</v>
      </c>
      <c r="O1923">
        <v>180700.04</v>
      </c>
      <c r="P1923" t="s">
        <v>157</v>
      </c>
      <c r="R1923" t="s">
        <v>1795</v>
      </c>
      <c r="W1923" s="2">
        <v>43861.699490162035</v>
      </c>
    </row>
    <row r="1924" spans="1:23" x14ac:dyDescent="0.25">
      <c r="A1924" t="s">
        <v>209</v>
      </c>
      <c r="B1924" t="s">
        <v>210</v>
      </c>
      <c r="C1924" t="s">
        <v>4</v>
      </c>
      <c r="D1924">
        <v>2018</v>
      </c>
      <c r="E1924">
        <v>12</v>
      </c>
      <c r="F1924" t="s">
        <v>215</v>
      </c>
      <c r="G1924" t="s">
        <v>388</v>
      </c>
      <c r="H1924" t="s">
        <v>389</v>
      </c>
      <c r="I1924" t="s">
        <v>222</v>
      </c>
      <c r="J1924" t="s">
        <v>2306</v>
      </c>
      <c r="K1924" t="s">
        <v>2307</v>
      </c>
      <c r="L1924" t="s">
        <v>1968</v>
      </c>
      <c r="M1924" t="s">
        <v>1969</v>
      </c>
      <c r="O1924">
        <v>-16149.95</v>
      </c>
      <c r="P1924" t="s">
        <v>157</v>
      </c>
      <c r="R1924" t="s">
        <v>1795</v>
      </c>
      <c r="W1924" s="2">
        <v>43861.699490162035</v>
      </c>
    </row>
    <row r="1925" spans="1:23" x14ac:dyDescent="0.25">
      <c r="A1925" t="s">
        <v>209</v>
      </c>
      <c r="B1925" t="s">
        <v>210</v>
      </c>
      <c r="C1925" t="s">
        <v>4</v>
      </c>
      <c r="D1925">
        <v>2018</v>
      </c>
      <c r="E1925">
        <v>12</v>
      </c>
      <c r="F1925" t="s">
        <v>215</v>
      </c>
      <c r="G1925" t="s">
        <v>397</v>
      </c>
      <c r="H1925" t="s">
        <v>398</v>
      </c>
      <c r="I1925" t="s">
        <v>222</v>
      </c>
      <c r="J1925" t="s">
        <v>2308</v>
      </c>
      <c r="K1925" t="s">
        <v>2309</v>
      </c>
      <c r="L1925" t="s">
        <v>1968</v>
      </c>
      <c r="M1925" t="s">
        <v>1969</v>
      </c>
      <c r="O1925">
        <v>48028.22</v>
      </c>
      <c r="P1925" t="s">
        <v>157</v>
      </c>
      <c r="R1925" t="s">
        <v>1795</v>
      </c>
      <c r="W1925" s="2">
        <v>43861.699490162035</v>
      </c>
    </row>
    <row r="1926" spans="1:23" x14ac:dyDescent="0.25">
      <c r="A1926" t="s">
        <v>209</v>
      </c>
      <c r="B1926" t="s">
        <v>210</v>
      </c>
      <c r="C1926" t="s">
        <v>4</v>
      </c>
      <c r="D1926">
        <v>2018</v>
      </c>
      <c r="E1926">
        <v>12</v>
      </c>
      <c r="F1926" t="s">
        <v>215</v>
      </c>
      <c r="G1926" t="s">
        <v>429</v>
      </c>
      <c r="H1926" t="s">
        <v>430</v>
      </c>
      <c r="I1926" t="s">
        <v>222</v>
      </c>
      <c r="J1926" t="s">
        <v>2340</v>
      </c>
      <c r="K1926" t="s">
        <v>2341</v>
      </c>
      <c r="L1926" t="s">
        <v>1968</v>
      </c>
      <c r="M1926" t="s">
        <v>1969</v>
      </c>
      <c r="O1926">
        <v>-94500</v>
      </c>
      <c r="P1926" t="s">
        <v>157</v>
      </c>
      <c r="R1926" t="s">
        <v>1795</v>
      </c>
      <c r="W1926" s="2">
        <v>43861.699490162035</v>
      </c>
    </row>
    <row r="1927" spans="1:23" x14ac:dyDescent="0.25">
      <c r="A1927" t="s">
        <v>209</v>
      </c>
      <c r="B1927" t="s">
        <v>210</v>
      </c>
      <c r="C1927" t="s">
        <v>4</v>
      </c>
      <c r="D1927">
        <v>2018</v>
      </c>
      <c r="E1927">
        <v>12</v>
      </c>
      <c r="F1927" t="s">
        <v>215</v>
      </c>
      <c r="G1927" t="s">
        <v>434</v>
      </c>
      <c r="H1927" t="s">
        <v>435</v>
      </c>
      <c r="I1927" t="s">
        <v>222</v>
      </c>
      <c r="J1927" t="s">
        <v>2342</v>
      </c>
      <c r="K1927" t="s">
        <v>2343</v>
      </c>
      <c r="L1927" t="s">
        <v>1968</v>
      </c>
      <c r="M1927" t="s">
        <v>1969</v>
      </c>
      <c r="O1927">
        <v>63000</v>
      </c>
      <c r="P1927" t="s">
        <v>157</v>
      </c>
      <c r="R1927" t="s">
        <v>1795</v>
      </c>
      <c r="W1927" s="2">
        <v>43861.699490162035</v>
      </c>
    </row>
    <row r="1928" spans="1:23" x14ac:dyDescent="0.25">
      <c r="A1928" t="s">
        <v>209</v>
      </c>
      <c r="B1928" t="s">
        <v>210</v>
      </c>
      <c r="C1928" t="s">
        <v>4</v>
      </c>
      <c r="D1928">
        <v>2018</v>
      </c>
      <c r="E1928">
        <v>12</v>
      </c>
      <c r="F1928" t="s">
        <v>215</v>
      </c>
      <c r="G1928" t="s">
        <v>223</v>
      </c>
      <c r="H1928" t="s">
        <v>248</v>
      </c>
      <c r="I1928" t="s">
        <v>222</v>
      </c>
      <c r="L1928" t="s">
        <v>1968</v>
      </c>
      <c r="M1928" t="s">
        <v>1969</v>
      </c>
      <c r="O1928">
        <v>-13752223.529999999</v>
      </c>
      <c r="P1928" t="s">
        <v>157</v>
      </c>
      <c r="R1928" t="s">
        <v>1795</v>
      </c>
      <c r="W1928" s="2">
        <v>43861.699490162035</v>
      </c>
    </row>
    <row r="1929" spans="1:23" x14ac:dyDescent="0.25">
      <c r="A1929" t="s">
        <v>209</v>
      </c>
      <c r="B1929" t="s">
        <v>210</v>
      </c>
      <c r="C1929" t="s">
        <v>4</v>
      </c>
      <c r="D1929">
        <v>2018</v>
      </c>
      <c r="E1929">
        <v>12</v>
      </c>
      <c r="F1929" t="s">
        <v>215</v>
      </c>
      <c r="G1929" t="s">
        <v>252</v>
      </c>
      <c r="H1929" t="s">
        <v>259</v>
      </c>
      <c r="I1929" t="s">
        <v>222</v>
      </c>
      <c r="L1929" t="s">
        <v>1968</v>
      </c>
      <c r="M1929" t="s">
        <v>1969</v>
      </c>
      <c r="O1929">
        <v>63000</v>
      </c>
      <c r="P1929" t="s">
        <v>157</v>
      </c>
      <c r="R1929" t="s">
        <v>1795</v>
      </c>
      <c r="W1929" s="2">
        <v>43861.699490162035</v>
      </c>
    </row>
    <row r="1930" spans="1:23" x14ac:dyDescent="0.25">
      <c r="A1930" t="s">
        <v>209</v>
      </c>
      <c r="B1930" t="s">
        <v>210</v>
      </c>
      <c r="C1930" t="s">
        <v>4</v>
      </c>
      <c r="D1930">
        <v>2018</v>
      </c>
      <c r="E1930">
        <v>12</v>
      </c>
      <c r="F1930" t="s">
        <v>215</v>
      </c>
      <c r="G1930" t="s">
        <v>249</v>
      </c>
      <c r="H1930" t="s">
        <v>260</v>
      </c>
      <c r="I1930" t="s">
        <v>222</v>
      </c>
      <c r="L1930" t="s">
        <v>1968</v>
      </c>
      <c r="M1930" t="s">
        <v>1969</v>
      </c>
      <c r="O1930">
        <v>-13689223.529999999</v>
      </c>
      <c r="P1930" t="s">
        <v>157</v>
      </c>
      <c r="R1930" t="s">
        <v>1795</v>
      </c>
      <c r="W1930" s="2">
        <v>43861.699490162035</v>
      </c>
    </row>
    <row r="1931" spans="1:23" x14ac:dyDescent="0.25">
      <c r="A1931" t="s">
        <v>209</v>
      </c>
      <c r="B1931" t="s">
        <v>210</v>
      </c>
      <c r="C1931" t="s">
        <v>4</v>
      </c>
      <c r="D1931">
        <v>2018</v>
      </c>
      <c r="E1931">
        <v>12</v>
      </c>
      <c r="F1931" t="s">
        <v>215</v>
      </c>
      <c r="G1931" t="s">
        <v>261</v>
      </c>
      <c r="H1931" t="s">
        <v>266</v>
      </c>
      <c r="I1931" t="s">
        <v>222</v>
      </c>
      <c r="L1931" t="s">
        <v>1968</v>
      </c>
      <c r="M1931" t="s">
        <v>1969</v>
      </c>
      <c r="O1931">
        <v>-13689223.529999999</v>
      </c>
      <c r="P1931" t="s">
        <v>157</v>
      </c>
      <c r="R1931" t="s">
        <v>1795</v>
      </c>
      <c r="W1931" s="2">
        <v>43861.699490162035</v>
      </c>
    </row>
    <row r="1932" spans="1:23" x14ac:dyDescent="0.25">
      <c r="A1932" t="s">
        <v>209</v>
      </c>
      <c r="B1932" t="s">
        <v>210</v>
      </c>
      <c r="C1932" t="s">
        <v>4</v>
      </c>
      <c r="D1932">
        <v>2018</v>
      </c>
      <c r="E1932">
        <v>12</v>
      </c>
      <c r="F1932" t="s">
        <v>215</v>
      </c>
      <c r="G1932" t="s">
        <v>272</v>
      </c>
      <c r="H1932" t="s">
        <v>283</v>
      </c>
      <c r="I1932" t="s">
        <v>222</v>
      </c>
      <c r="L1932" t="s">
        <v>1968</v>
      </c>
      <c r="M1932" t="s">
        <v>1969</v>
      </c>
      <c r="O1932">
        <v>2579539.04</v>
      </c>
      <c r="P1932" t="s">
        <v>157</v>
      </c>
      <c r="R1932" t="s">
        <v>1795</v>
      </c>
      <c r="W1932" s="2">
        <v>43861.699490162035</v>
      </c>
    </row>
    <row r="1933" spans="1:23" x14ac:dyDescent="0.25">
      <c r="A1933" t="s">
        <v>209</v>
      </c>
      <c r="B1933" t="s">
        <v>210</v>
      </c>
      <c r="C1933" t="s">
        <v>4</v>
      </c>
      <c r="D1933">
        <v>2018</v>
      </c>
      <c r="E1933">
        <v>12</v>
      </c>
      <c r="F1933" t="s">
        <v>215</v>
      </c>
      <c r="G1933" t="s">
        <v>286</v>
      </c>
      <c r="H1933" t="s">
        <v>299</v>
      </c>
      <c r="I1933" t="s">
        <v>222</v>
      </c>
      <c r="L1933" t="s">
        <v>1968</v>
      </c>
      <c r="M1933" t="s">
        <v>1969</v>
      </c>
      <c r="O1933">
        <v>9811246.2899999991</v>
      </c>
      <c r="P1933" t="s">
        <v>157</v>
      </c>
      <c r="R1933" t="s">
        <v>1795</v>
      </c>
      <c r="W1933" s="2">
        <v>43861.699490162035</v>
      </c>
    </row>
    <row r="1934" spans="1:23" x14ac:dyDescent="0.25">
      <c r="A1934" t="s">
        <v>209</v>
      </c>
      <c r="B1934" t="s">
        <v>210</v>
      </c>
      <c r="C1934" t="s">
        <v>4</v>
      </c>
      <c r="D1934">
        <v>2018</v>
      </c>
      <c r="E1934">
        <v>12</v>
      </c>
      <c r="F1934" t="s">
        <v>215</v>
      </c>
      <c r="G1934" t="s">
        <v>267</v>
      </c>
      <c r="H1934" t="s">
        <v>312</v>
      </c>
      <c r="I1934" t="s">
        <v>222</v>
      </c>
      <c r="L1934" t="s">
        <v>1968</v>
      </c>
      <c r="M1934" t="s">
        <v>1969</v>
      </c>
      <c r="O1934">
        <v>-1298438.2</v>
      </c>
      <c r="P1934" t="s">
        <v>157</v>
      </c>
      <c r="R1934" t="s">
        <v>1795</v>
      </c>
      <c r="W1934" s="2">
        <v>43861.699490162035</v>
      </c>
    </row>
    <row r="1935" spans="1:23" x14ac:dyDescent="0.25">
      <c r="A1935" t="s">
        <v>209</v>
      </c>
      <c r="B1935" t="s">
        <v>210</v>
      </c>
      <c r="C1935" t="s">
        <v>4</v>
      </c>
      <c r="D1935">
        <v>2018</v>
      </c>
      <c r="E1935">
        <v>12</v>
      </c>
      <c r="F1935" t="s">
        <v>215</v>
      </c>
      <c r="G1935" t="s">
        <v>327</v>
      </c>
      <c r="H1935" t="s">
        <v>334</v>
      </c>
      <c r="I1935" t="s">
        <v>222</v>
      </c>
      <c r="L1935" t="s">
        <v>1968</v>
      </c>
      <c r="M1935" t="s">
        <v>1969</v>
      </c>
      <c r="O1935">
        <v>180700.04</v>
      </c>
      <c r="P1935" t="s">
        <v>157</v>
      </c>
      <c r="R1935" t="s">
        <v>1795</v>
      </c>
      <c r="W1935" s="2">
        <v>43861.699490162035</v>
      </c>
    </row>
    <row r="1936" spans="1:23" x14ac:dyDescent="0.25">
      <c r="A1936" t="s">
        <v>209</v>
      </c>
      <c r="B1936" t="s">
        <v>210</v>
      </c>
      <c r="C1936" t="s">
        <v>4</v>
      </c>
      <c r="D1936">
        <v>2018</v>
      </c>
      <c r="E1936">
        <v>12</v>
      </c>
      <c r="F1936" t="s">
        <v>215</v>
      </c>
      <c r="G1936" t="s">
        <v>324</v>
      </c>
      <c r="H1936" t="s">
        <v>335</v>
      </c>
      <c r="I1936" t="s">
        <v>222</v>
      </c>
      <c r="L1936" t="s">
        <v>1968</v>
      </c>
      <c r="M1936" t="s">
        <v>1969</v>
      </c>
      <c r="O1936">
        <v>180700.04</v>
      </c>
      <c r="P1936" t="s">
        <v>157</v>
      </c>
      <c r="R1936" t="s">
        <v>1795</v>
      </c>
      <c r="W1936" s="2">
        <v>43861.699490162035</v>
      </c>
    </row>
    <row r="1937" spans="1:23" x14ac:dyDescent="0.25">
      <c r="A1937" t="s">
        <v>209</v>
      </c>
      <c r="B1937" t="s">
        <v>210</v>
      </c>
      <c r="C1937" t="s">
        <v>4</v>
      </c>
      <c r="D1937">
        <v>2018</v>
      </c>
      <c r="E1937">
        <v>12</v>
      </c>
      <c r="F1937" t="s">
        <v>215</v>
      </c>
      <c r="G1937" t="s">
        <v>336</v>
      </c>
      <c r="H1937" t="s">
        <v>347</v>
      </c>
      <c r="I1937" t="s">
        <v>222</v>
      </c>
      <c r="L1937" t="s">
        <v>1968</v>
      </c>
      <c r="M1937" t="s">
        <v>1969</v>
      </c>
      <c r="O1937">
        <v>180700.04</v>
      </c>
      <c r="P1937" t="s">
        <v>157</v>
      </c>
      <c r="R1937" t="s">
        <v>1795</v>
      </c>
      <c r="W1937" s="2">
        <v>43861.699490162035</v>
      </c>
    </row>
    <row r="1938" spans="1:23" x14ac:dyDescent="0.25">
      <c r="A1938" t="s">
        <v>209</v>
      </c>
      <c r="B1938" t="s">
        <v>210</v>
      </c>
      <c r="C1938" t="s">
        <v>4</v>
      </c>
      <c r="D1938">
        <v>2018</v>
      </c>
      <c r="E1938">
        <v>12</v>
      </c>
      <c r="F1938" t="s">
        <v>215</v>
      </c>
      <c r="G1938" t="s">
        <v>313</v>
      </c>
      <c r="H1938" t="s">
        <v>348</v>
      </c>
      <c r="I1938" t="s">
        <v>222</v>
      </c>
      <c r="L1938" t="s">
        <v>1968</v>
      </c>
      <c r="M1938" t="s">
        <v>1969</v>
      </c>
      <c r="O1938">
        <v>-1117738.1599999999</v>
      </c>
      <c r="P1938" t="s">
        <v>157</v>
      </c>
      <c r="R1938" t="s">
        <v>1795</v>
      </c>
      <c r="W1938" s="2">
        <v>43861.699490162035</v>
      </c>
    </row>
    <row r="1939" spans="1:23" x14ac:dyDescent="0.25">
      <c r="A1939" t="s">
        <v>209</v>
      </c>
      <c r="B1939" t="s">
        <v>210</v>
      </c>
      <c r="C1939" t="s">
        <v>4</v>
      </c>
      <c r="D1939">
        <v>2018</v>
      </c>
      <c r="E1939">
        <v>12</v>
      </c>
      <c r="F1939" t="s">
        <v>215</v>
      </c>
      <c r="G1939" t="s">
        <v>349</v>
      </c>
      <c r="H1939" t="s">
        <v>356</v>
      </c>
      <c r="I1939" t="s">
        <v>222</v>
      </c>
      <c r="L1939" t="s">
        <v>1968</v>
      </c>
      <c r="M1939" t="s">
        <v>1969</v>
      </c>
      <c r="O1939">
        <v>-1117738.1599999999</v>
      </c>
      <c r="P1939" t="s">
        <v>157</v>
      </c>
      <c r="R1939" t="s">
        <v>1795</v>
      </c>
      <c r="W1939" s="2">
        <v>43861.699490162035</v>
      </c>
    </row>
    <row r="1940" spans="1:23" x14ac:dyDescent="0.25">
      <c r="A1940" t="s">
        <v>209</v>
      </c>
      <c r="B1940" t="s">
        <v>210</v>
      </c>
      <c r="C1940" t="s">
        <v>4</v>
      </c>
      <c r="D1940">
        <v>2018</v>
      </c>
      <c r="E1940">
        <v>12</v>
      </c>
      <c r="F1940" t="s">
        <v>215</v>
      </c>
      <c r="G1940" t="s">
        <v>377</v>
      </c>
      <c r="H1940" t="s">
        <v>390</v>
      </c>
      <c r="I1940" t="s">
        <v>222</v>
      </c>
      <c r="L1940" t="s">
        <v>1968</v>
      </c>
      <c r="M1940" t="s">
        <v>1969</v>
      </c>
      <c r="O1940">
        <v>-16149.95</v>
      </c>
      <c r="P1940" t="s">
        <v>157</v>
      </c>
      <c r="R1940" t="s">
        <v>1795</v>
      </c>
      <c r="W1940" s="2">
        <v>43861.699490162035</v>
      </c>
    </row>
    <row r="1941" spans="1:23" x14ac:dyDescent="0.25">
      <c r="A1941" t="s">
        <v>209</v>
      </c>
      <c r="B1941" t="s">
        <v>210</v>
      </c>
      <c r="C1941" t="s">
        <v>4</v>
      </c>
      <c r="D1941">
        <v>2018</v>
      </c>
      <c r="E1941">
        <v>12</v>
      </c>
      <c r="F1941" t="s">
        <v>215</v>
      </c>
      <c r="G1941" t="s">
        <v>394</v>
      </c>
      <c r="H1941" t="s">
        <v>407</v>
      </c>
      <c r="I1941" t="s">
        <v>222</v>
      </c>
      <c r="L1941" t="s">
        <v>1968</v>
      </c>
      <c r="M1941" t="s">
        <v>1969</v>
      </c>
      <c r="O1941">
        <v>48028.22</v>
      </c>
      <c r="P1941" t="s">
        <v>157</v>
      </c>
      <c r="R1941" t="s">
        <v>1795</v>
      </c>
      <c r="W1941" s="2">
        <v>43861.699490162035</v>
      </c>
    </row>
    <row r="1942" spans="1:23" x14ac:dyDescent="0.25">
      <c r="A1942" t="s">
        <v>209</v>
      </c>
      <c r="B1942" t="s">
        <v>210</v>
      </c>
      <c r="C1942" t="s">
        <v>4</v>
      </c>
      <c r="D1942">
        <v>2018</v>
      </c>
      <c r="E1942">
        <v>12</v>
      </c>
      <c r="F1942" t="s">
        <v>215</v>
      </c>
      <c r="G1942" t="s">
        <v>391</v>
      </c>
      <c r="H1942" t="s">
        <v>408</v>
      </c>
      <c r="I1942" t="s">
        <v>222</v>
      </c>
      <c r="L1942" t="s">
        <v>1968</v>
      </c>
      <c r="M1942" t="s">
        <v>1969</v>
      </c>
      <c r="O1942">
        <v>31878.27</v>
      </c>
      <c r="P1942" t="s">
        <v>157</v>
      </c>
      <c r="R1942" t="s">
        <v>1795</v>
      </c>
      <c r="W1942" s="2">
        <v>43861.699490162035</v>
      </c>
    </row>
    <row r="1943" spans="1:23" x14ac:dyDescent="0.25">
      <c r="A1943" t="s">
        <v>209</v>
      </c>
      <c r="B1943" t="s">
        <v>210</v>
      </c>
      <c r="C1943" t="s">
        <v>4</v>
      </c>
      <c r="D1943">
        <v>2018</v>
      </c>
      <c r="E1943">
        <v>12</v>
      </c>
      <c r="F1943" t="s">
        <v>215</v>
      </c>
      <c r="G1943" t="s">
        <v>357</v>
      </c>
      <c r="H1943" t="s">
        <v>409</v>
      </c>
      <c r="I1943" t="s">
        <v>222</v>
      </c>
      <c r="L1943" t="s">
        <v>1968</v>
      </c>
      <c r="M1943" t="s">
        <v>1969</v>
      </c>
      <c r="O1943">
        <v>-1085859.8899999999</v>
      </c>
      <c r="P1943" t="s">
        <v>157</v>
      </c>
      <c r="R1943" t="s">
        <v>1795</v>
      </c>
      <c r="W1943" s="2">
        <v>43861.699490162035</v>
      </c>
    </row>
    <row r="1944" spans="1:23" x14ac:dyDescent="0.25">
      <c r="A1944" t="s">
        <v>209</v>
      </c>
      <c r="B1944" t="s">
        <v>210</v>
      </c>
      <c r="C1944" t="s">
        <v>4</v>
      </c>
      <c r="D1944">
        <v>2018</v>
      </c>
      <c r="E1944">
        <v>12</v>
      </c>
      <c r="F1944" t="s">
        <v>215</v>
      </c>
      <c r="G1944" t="s">
        <v>410</v>
      </c>
      <c r="H1944" t="s">
        <v>427</v>
      </c>
      <c r="I1944" t="s">
        <v>222</v>
      </c>
      <c r="L1944" t="s">
        <v>1968</v>
      </c>
      <c r="M1944" t="s">
        <v>1969</v>
      </c>
      <c r="O1944">
        <v>-1085859.8899999999</v>
      </c>
      <c r="P1944" t="s">
        <v>157</v>
      </c>
      <c r="R1944" t="s">
        <v>1795</v>
      </c>
      <c r="W1944" s="2">
        <v>43861.699490162035</v>
      </c>
    </row>
    <row r="1945" spans="1:23" x14ac:dyDescent="0.25">
      <c r="A1945" t="s">
        <v>209</v>
      </c>
      <c r="B1945" t="s">
        <v>210</v>
      </c>
      <c r="C1945" t="s">
        <v>4</v>
      </c>
      <c r="D1945">
        <v>2018</v>
      </c>
      <c r="E1945">
        <v>12</v>
      </c>
      <c r="F1945" t="s">
        <v>215</v>
      </c>
      <c r="G1945" t="s">
        <v>431</v>
      </c>
      <c r="H1945" t="s">
        <v>436</v>
      </c>
      <c r="I1945" t="s">
        <v>222</v>
      </c>
      <c r="L1945" t="s">
        <v>1968</v>
      </c>
      <c r="M1945" t="s">
        <v>1969</v>
      </c>
      <c r="O1945">
        <v>-31500</v>
      </c>
      <c r="P1945" t="s">
        <v>157</v>
      </c>
      <c r="R1945" t="s">
        <v>1795</v>
      </c>
      <c r="W1945" s="2">
        <v>43861.699490162035</v>
      </c>
    </row>
    <row r="1946" spans="1:23" x14ac:dyDescent="0.25">
      <c r="A1946" t="s">
        <v>209</v>
      </c>
      <c r="B1946" t="s">
        <v>210</v>
      </c>
      <c r="C1946" t="s">
        <v>4</v>
      </c>
      <c r="D1946">
        <v>2018</v>
      </c>
      <c r="E1946">
        <v>12</v>
      </c>
      <c r="F1946" t="s">
        <v>215</v>
      </c>
      <c r="G1946" t="s">
        <v>428</v>
      </c>
      <c r="H1946" t="s">
        <v>437</v>
      </c>
      <c r="I1946" t="s">
        <v>222</v>
      </c>
      <c r="L1946" t="s">
        <v>1968</v>
      </c>
      <c r="M1946" t="s">
        <v>1969</v>
      </c>
      <c r="O1946">
        <v>-1117359.8899999999</v>
      </c>
      <c r="P1946" t="s">
        <v>157</v>
      </c>
      <c r="R1946" t="s">
        <v>1795</v>
      </c>
      <c r="W1946" s="2">
        <v>43861.699490162035</v>
      </c>
    </row>
    <row r="1947" spans="1:23" x14ac:dyDescent="0.25">
      <c r="A1947" t="s">
        <v>209</v>
      </c>
      <c r="B1947" t="s">
        <v>210</v>
      </c>
      <c r="C1947" t="s">
        <v>4</v>
      </c>
      <c r="D1947">
        <v>2018</v>
      </c>
      <c r="E1947">
        <v>12</v>
      </c>
      <c r="F1947" t="s">
        <v>215</v>
      </c>
      <c r="G1947" t="s">
        <v>438</v>
      </c>
      <c r="H1947" t="s">
        <v>463</v>
      </c>
      <c r="I1947" t="s">
        <v>222</v>
      </c>
      <c r="L1947" t="s">
        <v>1968</v>
      </c>
      <c r="M1947" t="s">
        <v>1969</v>
      </c>
      <c r="O1947">
        <v>-1117359.8899999999</v>
      </c>
      <c r="P1947" t="s">
        <v>157</v>
      </c>
      <c r="R1947" t="s">
        <v>1795</v>
      </c>
      <c r="W1947" s="2">
        <v>43861.699490162035</v>
      </c>
    </row>
    <row r="1948" spans="1:23" x14ac:dyDescent="0.25">
      <c r="A1948" t="s">
        <v>192</v>
      </c>
      <c r="B1948" t="s">
        <v>193</v>
      </c>
      <c r="C1948" t="s">
        <v>4</v>
      </c>
      <c r="D1948">
        <v>2018</v>
      </c>
      <c r="E1948">
        <v>12</v>
      </c>
      <c r="F1948" t="s">
        <v>215</v>
      </c>
      <c r="G1948" t="s">
        <v>991</v>
      </c>
      <c r="H1948" t="s">
        <v>480</v>
      </c>
      <c r="I1948" t="s">
        <v>481</v>
      </c>
      <c r="J1948" t="s">
        <v>2323</v>
      </c>
      <c r="K1948" t="s">
        <v>2324</v>
      </c>
      <c r="L1948" t="s">
        <v>224</v>
      </c>
      <c r="O1948">
        <v>34494409.079999998</v>
      </c>
      <c r="P1948" t="s">
        <v>187</v>
      </c>
      <c r="R1948" t="s">
        <v>1795</v>
      </c>
      <c r="W1948" s="2">
        <v>43861.69949146991</v>
      </c>
    </row>
    <row r="1949" spans="1:23" x14ac:dyDescent="0.25">
      <c r="A1949" t="s">
        <v>192</v>
      </c>
      <c r="B1949" t="s">
        <v>193</v>
      </c>
      <c r="C1949" t="s">
        <v>4</v>
      </c>
      <c r="D1949">
        <v>2018</v>
      </c>
      <c r="E1949">
        <v>12</v>
      </c>
      <c r="F1949" t="s">
        <v>215</v>
      </c>
      <c r="G1949" t="s">
        <v>1367</v>
      </c>
      <c r="H1949" t="s">
        <v>1368</v>
      </c>
      <c r="I1949" t="s">
        <v>481</v>
      </c>
      <c r="J1949" t="s">
        <v>1804</v>
      </c>
      <c r="K1949" t="s">
        <v>1805</v>
      </c>
      <c r="L1949" t="s">
        <v>224</v>
      </c>
      <c r="O1949">
        <v>-10000000</v>
      </c>
      <c r="P1949" t="s">
        <v>187</v>
      </c>
      <c r="R1949" t="s">
        <v>1795</v>
      </c>
      <c r="W1949" s="2">
        <v>43861.69949146991</v>
      </c>
    </row>
    <row r="1950" spans="1:23" x14ac:dyDescent="0.25">
      <c r="A1950" t="s">
        <v>192</v>
      </c>
      <c r="B1950" t="s">
        <v>193</v>
      </c>
      <c r="C1950" t="s">
        <v>4</v>
      </c>
      <c r="D1950">
        <v>2018</v>
      </c>
      <c r="E1950">
        <v>12</v>
      </c>
      <c r="F1950" t="s">
        <v>215</v>
      </c>
      <c r="G1950" t="s">
        <v>1443</v>
      </c>
      <c r="H1950" t="s">
        <v>1444</v>
      </c>
      <c r="I1950" t="s">
        <v>481</v>
      </c>
      <c r="J1950" t="s">
        <v>1806</v>
      </c>
      <c r="K1950" t="s">
        <v>1807</v>
      </c>
      <c r="L1950" t="s">
        <v>224</v>
      </c>
      <c r="O1950">
        <v>-24494409.079999998</v>
      </c>
      <c r="P1950" t="s">
        <v>187</v>
      </c>
      <c r="R1950" t="s">
        <v>1795</v>
      </c>
      <c r="W1950" s="2">
        <v>43861.69949146991</v>
      </c>
    </row>
    <row r="1951" spans="1:23" x14ac:dyDescent="0.25">
      <c r="A1951" t="s">
        <v>192</v>
      </c>
      <c r="B1951" t="s">
        <v>193</v>
      </c>
      <c r="C1951" t="s">
        <v>4</v>
      </c>
      <c r="D1951">
        <v>2018</v>
      </c>
      <c r="E1951">
        <v>12</v>
      </c>
      <c r="F1951" t="s">
        <v>215</v>
      </c>
      <c r="G1951" t="s">
        <v>992</v>
      </c>
      <c r="H1951" t="s">
        <v>1001</v>
      </c>
      <c r="I1951" t="s">
        <v>481</v>
      </c>
      <c r="L1951" t="s">
        <v>224</v>
      </c>
      <c r="O1951">
        <v>34494409.079999998</v>
      </c>
      <c r="P1951" t="s">
        <v>187</v>
      </c>
      <c r="R1951" t="s">
        <v>1795</v>
      </c>
      <c r="W1951" s="2">
        <v>43861.69949146991</v>
      </c>
    </row>
    <row r="1952" spans="1:23" x14ac:dyDescent="0.25">
      <c r="A1952" t="s">
        <v>192</v>
      </c>
      <c r="B1952" t="s">
        <v>193</v>
      </c>
      <c r="C1952" t="s">
        <v>4</v>
      </c>
      <c r="D1952">
        <v>2018</v>
      </c>
      <c r="E1952">
        <v>12</v>
      </c>
      <c r="F1952" t="s">
        <v>215</v>
      </c>
      <c r="G1952" t="s">
        <v>1002</v>
      </c>
      <c r="H1952" t="s">
        <v>1018</v>
      </c>
      <c r="I1952" t="s">
        <v>481</v>
      </c>
      <c r="L1952" t="s">
        <v>224</v>
      </c>
      <c r="O1952">
        <v>34494409.079999998</v>
      </c>
      <c r="P1952" t="s">
        <v>187</v>
      </c>
      <c r="R1952" t="s">
        <v>1795</v>
      </c>
      <c r="W1952" s="2">
        <v>43861.69949146991</v>
      </c>
    </row>
    <row r="1953" spans="1:23" x14ac:dyDescent="0.25">
      <c r="A1953" t="s">
        <v>192</v>
      </c>
      <c r="B1953" t="s">
        <v>193</v>
      </c>
      <c r="C1953" t="s">
        <v>4</v>
      </c>
      <c r="D1953">
        <v>2018</v>
      </c>
      <c r="E1953">
        <v>12</v>
      </c>
      <c r="F1953" t="s">
        <v>215</v>
      </c>
      <c r="G1953" t="s">
        <v>1019</v>
      </c>
      <c r="H1953" t="s">
        <v>1049</v>
      </c>
      <c r="I1953" t="s">
        <v>481</v>
      </c>
      <c r="L1953" t="s">
        <v>224</v>
      </c>
      <c r="O1953">
        <v>34494409.079999998</v>
      </c>
      <c r="P1953" t="s">
        <v>187</v>
      </c>
      <c r="R1953" t="s">
        <v>1795</v>
      </c>
      <c r="W1953" s="2">
        <v>43861.69949146991</v>
      </c>
    </row>
    <row r="1954" spans="1:23" x14ac:dyDescent="0.25">
      <c r="A1954" t="s">
        <v>192</v>
      </c>
      <c r="B1954" t="s">
        <v>193</v>
      </c>
      <c r="C1954" t="s">
        <v>4</v>
      </c>
      <c r="D1954">
        <v>2018</v>
      </c>
      <c r="E1954">
        <v>12</v>
      </c>
      <c r="F1954" t="s">
        <v>215</v>
      </c>
      <c r="G1954" t="s">
        <v>642</v>
      </c>
      <c r="H1954" t="s">
        <v>1317</v>
      </c>
      <c r="I1954" t="s">
        <v>481</v>
      </c>
      <c r="L1954" t="s">
        <v>224</v>
      </c>
      <c r="O1954">
        <v>34494409.079999998</v>
      </c>
      <c r="P1954" t="s">
        <v>187</v>
      </c>
      <c r="R1954" t="s">
        <v>1795</v>
      </c>
      <c r="W1954" s="2">
        <v>43861.69949146991</v>
      </c>
    </row>
    <row r="1955" spans="1:23" x14ac:dyDescent="0.25">
      <c r="A1955" t="s">
        <v>192</v>
      </c>
      <c r="B1955" t="s">
        <v>193</v>
      </c>
      <c r="C1955" t="s">
        <v>4</v>
      </c>
      <c r="D1955">
        <v>2018</v>
      </c>
      <c r="E1955">
        <v>12</v>
      </c>
      <c r="F1955" t="s">
        <v>215</v>
      </c>
      <c r="G1955" t="s">
        <v>1318</v>
      </c>
      <c r="H1955" t="s">
        <v>1365</v>
      </c>
      <c r="I1955" t="s">
        <v>481</v>
      </c>
      <c r="L1955" t="s">
        <v>224</v>
      </c>
      <c r="O1955">
        <v>34494409.079999998</v>
      </c>
      <c r="P1955" t="s">
        <v>187</v>
      </c>
      <c r="R1955" t="s">
        <v>1795</v>
      </c>
      <c r="W1955" s="2">
        <v>43861.69949146991</v>
      </c>
    </row>
    <row r="1956" spans="1:23" x14ac:dyDescent="0.25">
      <c r="A1956" t="s">
        <v>192</v>
      </c>
      <c r="B1956" t="s">
        <v>193</v>
      </c>
      <c r="C1956" t="s">
        <v>4</v>
      </c>
      <c r="D1956">
        <v>2018</v>
      </c>
      <c r="E1956">
        <v>12</v>
      </c>
      <c r="F1956" t="s">
        <v>215</v>
      </c>
      <c r="G1956" t="s">
        <v>1369</v>
      </c>
      <c r="H1956" t="s">
        <v>1375</v>
      </c>
      <c r="I1956" t="s">
        <v>481</v>
      </c>
      <c r="L1956" t="s">
        <v>224</v>
      </c>
      <c r="O1956">
        <v>-10000000</v>
      </c>
      <c r="P1956" t="s">
        <v>187</v>
      </c>
      <c r="R1956" t="s">
        <v>1795</v>
      </c>
      <c r="W1956" s="2">
        <v>43861.69949146991</v>
      </c>
    </row>
    <row r="1957" spans="1:23" x14ac:dyDescent="0.25">
      <c r="A1957" t="s">
        <v>192</v>
      </c>
      <c r="B1957" t="s">
        <v>193</v>
      </c>
      <c r="C1957" t="s">
        <v>4</v>
      </c>
      <c r="D1957">
        <v>2018</v>
      </c>
      <c r="E1957">
        <v>12</v>
      </c>
      <c r="F1957" t="s">
        <v>215</v>
      </c>
      <c r="G1957" t="s">
        <v>1445</v>
      </c>
      <c r="H1957" t="s">
        <v>466</v>
      </c>
      <c r="I1957" t="s">
        <v>481</v>
      </c>
      <c r="L1957" t="s">
        <v>224</v>
      </c>
      <c r="O1957">
        <v>-24494409.079999998</v>
      </c>
      <c r="P1957" t="s">
        <v>187</v>
      </c>
      <c r="R1957" t="s">
        <v>1795</v>
      </c>
      <c r="W1957" s="2">
        <v>43861.69949146991</v>
      </c>
    </row>
    <row r="1958" spans="1:23" x14ac:dyDescent="0.25">
      <c r="A1958" t="s">
        <v>192</v>
      </c>
      <c r="B1958" t="s">
        <v>193</v>
      </c>
      <c r="C1958" t="s">
        <v>4</v>
      </c>
      <c r="D1958">
        <v>2018</v>
      </c>
      <c r="E1958">
        <v>12</v>
      </c>
      <c r="F1958" t="s">
        <v>215</v>
      </c>
      <c r="G1958" t="s">
        <v>1376</v>
      </c>
      <c r="H1958" t="s">
        <v>1457</v>
      </c>
      <c r="I1958" t="s">
        <v>481</v>
      </c>
      <c r="L1958" t="s">
        <v>224</v>
      </c>
      <c r="O1958">
        <v>-34494409.079999998</v>
      </c>
      <c r="P1958" t="s">
        <v>187</v>
      </c>
      <c r="R1958" t="s">
        <v>1795</v>
      </c>
      <c r="W1958" s="2">
        <v>43861.69949146991</v>
      </c>
    </row>
    <row r="1959" spans="1:23" x14ac:dyDescent="0.25">
      <c r="A1959" t="s">
        <v>192</v>
      </c>
      <c r="B1959" t="s">
        <v>193</v>
      </c>
      <c r="C1959" t="s">
        <v>4</v>
      </c>
      <c r="D1959">
        <v>2018</v>
      </c>
      <c r="E1959">
        <v>12</v>
      </c>
      <c r="F1959" t="s">
        <v>215</v>
      </c>
      <c r="G1959" t="s">
        <v>1458</v>
      </c>
      <c r="H1959" t="s">
        <v>1479</v>
      </c>
      <c r="I1959" t="s">
        <v>481</v>
      </c>
      <c r="L1959" t="s">
        <v>224</v>
      </c>
      <c r="O1959">
        <v>-34494409.079999998</v>
      </c>
      <c r="P1959" t="s">
        <v>187</v>
      </c>
      <c r="R1959" t="s">
        <v>1795</v>
      </c>
      <c r="W1959" s="2">
        <v>43861.69949146991</v>
      </c>
    </row>
    <row r="1960" spans="1:23" x14ac:dyDescent="0.25">
      <c r="A1960" t="s">
        <v>192</v>
      </c>
      <c r="B1960" t="s">
        <v>193</v>
      </c>
      <c r="C1960" t="s">
        <v>4</v>
      </c>
      <c r="D1960">
        <v>2018</v>
      </c>
      <c r="E1960">
        <v>12</v>
      </c>
      <c r="F1960" t="s">
        <v>215</v>
      </c>
      <c r="G1960" t="s">
        <v>1480</v>
      </c>
      <c r="H1960" t="s">
        <v>1594</v>
      </c>
      <c r="I1960" t="s">
        <v>481</v>
      </c>
      <c r="L1960" t="s">
        <v>224</v>
      </c>
      <c r="O1960">
        <v>-34494409.079999998</v>
      </c>
      <c r="P1960" t="s">
        <v>187</v>
      </c>
      <c r="R1960" t="s">
        <v>1795</v>
      </c>
      <c r="W1960" s="2">
        <v>43861.69949146991</v>
      </c>
    </row>
    <row r="1961" spans="1:23" x14ac:dyDescent="0.25">
      <c r="A1961" t="s">
        <v>159</v>
      </c>
      <c r="B1961" t="s">
        <v>160</v>
      </c>
      <c r="C1961" t="s">
        <v>4</v>
      </c>
      <c r="D1961">
        <v>2018</v>
      </c>
      <c r="E1961">
        <v>12</v>
      </c>
      <c r="F1961" t="s">
        <v>215</v>
      </c>
      <c r="G1961" t="s">
        <v>465</v>
      </c>
      <c r="H1961" t="s">
        <v>466</v>
      </c>
      <c r="I1961" t="s">
        <v>467</v>
      </c>
      <c r="J1961" t="s">
        <v>224</v>
      </c>
      <c r="K1961" t="s">
        <v>224</v>
      </c>
      <c r="L1961" t="s">
        <v>224</v>
      </c>
      <c r="O1961">
        <v>-1599173.41</v>
      </c>
      <c r="P1961" t="s">
        <v>157</v>
      </c>
      <c r="R1961" t="s">
        <v>2325</v>
      </c>
      <c r="W1961" s="2">
        <v>45496.359544363426</v>
      </c>
    </row>
    <row r="1962" spans="1:23" x14ac:dyDescent="0.25">
      <c r="A1962" t="s">
        <v>159</v>
      </c>
      <c r="B1962" t="s">
        <v>160</v>
      </c>
      <c r="C1962" t="s">
        <v>4</v>
      </c>
      <c r="D1962">
        <v>2018</v>
      </c>
      <c r="E1962">
        <v>12</v>
      </c>
      <c r="F1962" t="s">
        <v>215</v>
      </c>
      <c r="G1962" t="s">
        <v>1447</v>
      </c>
      <c r="H1962" t="s">
        <v>1448</v>
      </c>
      <c r="I1962" t="s">
        <v>481</v>
      </c>
      <c r="J1962" t="s">
        <v>224</v>
      </c>
      <c r="K1962" t="s">
        <v>224</v>
      </c>
      <c r="L1962" t="s">
        <v>224</v>
      </c>
      <c r="O1962">
        <v>1599173.41</v>
      </c>
      <c r="P1962" t="s">
        <v>157</v>
      </c>
      <c r="R1962" t="s">
        <v>2325</v>
      </c>
      <c r="W1962" s="2">
        <v>45496.359544363426</v>
      </c>
    </row>
    <row r="1963" spans="1:23" x14ac:dyDescent="0.25">
      <c r="A1963" t="s">
        <v>159</v>
      </c>
      <c r="B1963" t="s">
        <v>160</v>
      </c>
      <c r="C1963" t="s">
        <v>4</v>
      </c>
      <c r="D1963">
        <v>2018</v>
      </c>
      <c r="E1963">
        <v>12</v>
      </c>
      <c r="F1963" t="s">
        <v>215</v>
      </c>
      <c r="G1963" t="s">
        <v>468</v>
      </c>
      <c r="H1963" t="s">
        <v>477</v>
      </c>
      <c r="I1963" t="s">
        <v>467</v>
      </c>
      <c r="L1963" t="s">
        <v>224</v>
      </c>
      <c r="O1963">
        <v>-1599173.41</v>
      </c>
      <c r="P1963" t="s">
        <v>157</v>
      </c>
      <c r="R1963" t="s">
        <v>2325</v>
      </c>
      <c r="W1963" s="2">
        <v>45496.359544363426</v>
      </c>
    </row>
    <row r="1964" spans="1:23" x14ac:dyDescent="0.25">
      <c r="A1964" t="s">
        <v>159</v>
      </c>
      <c r="B1964" t="s">
        <v>160</v>
      </c>
      <c r="C1964" t="s">
        <v>4</v>
      </c>
      <c r="D1964">
        <v>2018</v>
      </c>
      <c r="E1964">
        <v>12</v>
      </c>
      <c r="F1964" t="s">
        <v>215</v>
      </c>
      <c r="G1964" t="s">
        <v>1445</v>
      </c>
      <c r="H1964" t="s">
        <v>466</v>
      </c>
      <c r="I1964" t="s">
        <v>481</v>
      </c>
      <c r="L1964" t="s">
        <v>224</v>
      </c>
      <c r="O1964">
        <v>1599173.41</v>
      </c>
      <c r="P1964" t="s">
        <v>157</v>
      </c>
      <c r="R1964" t="s">
        <v>2325</v>
      </c>
      <c r="W1964" s="2">
        <v>45496.359544363426</v>
      </c>
    </row>
    <row r="1965" spans="1:23" x14ac:dyDescent="0.25">
      <c r="A1965" t="s">
        <v>159</v>
      </c>
      <c r="B1965" t="s">
        <v>160</v>
      </c>
      <c r="C1965" t="s">
        <v>4</v>
      </c>
      <c r="D1965">
        <v>2018</v>
      </c>
      <c r="E1965">
        <v>12</v>
      </c>
      <c r="F1965" t="s">
        <v>215</v>
      </c>
      <c r="G1965" t="s">
        <v>1376</v>
      </c>
      <c r="H1965" t="s">
        <v>1457</v>
      </c>
      <c r="I1965" t="s">
        <v>481</v>
      </c>
      <c r="L1965" t="s">
        <v>224</v>
      </c>
      <c r="O1965">
        <v>1599173.41</v>
      </c>
      <c r="P1965" t="s">
        <v>157</v>
      </c>
      <c r="R1965" t="s">
        <v>2325</v>
      </c>
      <c r="W1965" s="2">
        <v>45496.359544363426</v>
      </c>
    </row>
    <row r="1966" spans="1:23" x14ac:dyDescent="0.25">
      <c r="A1966" t="s">
        <v>159</v>
      </c>
      <c r="B1966" t="s">
        <v>160</v>
      </c>
      <c r="C1966" t="s">
        <v>4</v>
      </c>
      <c r="D1966">
        <v>2018</v>
      </c>
      <c r="E1966">
        <v>12</v>
      </c>
      <c r="F1966" t="s">
        <v>215</v>
      </c>
      <c r="G1966" t="s">
        <v>1458</v>
      </c>
      <c r="H1966" t="s">
        <v>1479</v>
      </c>
      <c r="I1966" t="s">
        <v>481</v>
      </c>
      <c r="L1966" t="s">
        <v>224</v>
      </c>
      <c r="O1966">
        <v>1599173.41</v>
      </c>
      <c r="P1966" t="s">
        <v>157</v>
      </c>
      <c r="R1966" t="s">
        <v>2325</v>
      </c>
      <c r="W1966" s="2">
        <v>45496.359544363426</v>
      </c>
    </row>
    <row r="1967" spans="1:23" x14ac:dyDescent="0.25">
      <c r="A1967" t="s">
        <v>159</v>
      </c>
      <c r="B1967" t="s">
        <v>160</v>
      </c>
      <c r="C1967" t="s">
        <v>4</v>
      </c>
      <c r="D1967">
        <v>2018</v>
      </c>
      <c r="E1967">
        <v>12</v>
      </c>
      <c r="F1967" t="s">
        <v>215</v>
      </c>
      <c r="G1967" t="s">
        <v>1480</v>
      </c>
      <c r="H1967" t="s">
        <v>1594</v>
      </c>
      <c r="I1967" t="s">
        <v>481</v>
      </c>
      <c r="L1967" t="s">
        <v>224</v>
      </c>
      <c r="O1967">
        <v>1599173.41</v>
      </c>
      <c r="P1967" t="s">
        <v>157</v>
      </c>
      <c r="R1967" t="s">
        <v>2325</v>
      </c>
      <c r="W1967" s="2">
        <v>45496.359544363426</v>
      </c>
    </row>
    <row r="1968" spans="1:23" x14ac:dyDescent="0.25">
      <c r="A1968" t="s">
        <v>165</v>
      </c>
      <c r="B1968" t="s">
        <v>166</v>
      </c>
      <c r="C1968" t="s">
        <v>4</v>
      </c>
      <c r="D1968">
        <v>2018</v>
      </c>
      <c r="E1968">
        <v>12</v>
      </c>
      <c r="F1968" t="s">
        <v>215</v>
      </c>
      <c r="G1968" t="s">
        <v>465</v>
      </c>
      <c r="H1968" t="s">
        <v>466</v>
      </c>
      <c r="I1968" t="s">
        <v>467</v>
      </c>
      <c r="J1968" t="s">
        <v>224</v>
      </c>
      <c r="K1968" t="s">
        <v>224</v>
      </c>
      <c r="L1968" t="s">
        <v>224</v>
      </c>
      <c r="O1968">
        <v>16751.419999999998</v>
      </c>
      <c r="P1968" t="s">
        <v>167</v>
      </c>
      <c r="R1968" t="s">
        <v>2325</v>
      </c>
      <c r="W1968" s="2">
        <v>45496.359544363426</v>
      </c>
    </row>
    <row r="1969" spans="1:23" x14ac:dyDescent="0.25">
      <c r="A1969" t="s">
        <v>165</v>
      </c>
      <c r="B1969" t="s">
        <v>166</v>
      </c>
      <c r="C1969" t="s">
        <v>4</v>
      </c>
      <c r="D1969">
        <v>2018</v>
      </c>
      <c r="E1969">
        <v>12</v>
      </c>
      <c r="F1969" t="s">
        <v>215</v>
      </c>
      <c r="G1969" t="s">
        <v>1447</v>
      </c>
      <c r="H1969" t="s">
        <v>1448</v>
      </c>
      <c r="I1969" t="s">
        <v>481</v>
      </c>
      <c r="J1969" t="s">
        <v>224</v>
      </c>
      <c r="K1969" t="s">
        <v>224</v>
      </c>
      <c r="L1969" t="s">
        <v>224</v>
      </c>
      <c r="O1969">
        <v>-16751.419999999998</v>
      </c>
      <c r="P1969" t="s">
        <v>167</v>
      </c>
      <c r="R1969" t="s">
        <v>2325</v>
      </c>
      <c r="W1969" s="2">
        <v>45496.359544363426</v>
      </c>
    </row>
    <row r="1970" spans="1:23" x14ac:dyDescent="0.25">
      <c r="A1970" t="s">
        <v>165</v>
      </c>
      <c r="B1970" t="s">
        <v>166</v>
      </c>
      <c r="C1970" t="s">
        <v>4</v>
      </c>
      <c r="D1970">
        <v>2018</v>
      </c>
      <c r="E1970">
        <v>12</v>
      </c>
      <c r="F1970" t="s">
        <v>215</v>
      </c>
      <c r="G1970" t="s">
        <v>468</v>
      </c>
      <c r="H1970" t="s">
        <v>477</v>
      </c>
      <c r="I1970" t="s">
        <v>467</v>
      </c>
      <c r="L1970" t="s">
        <v>224</v>
      </c>
      <c r="O1970">
        <v>16751.419999999998</v>
      </c>
      <c r="P1970" t="s">
        <v>167</v>
      </c>
      <c r="R1970" t="s">
        <v>2325</v>
      </c>
      <c r="W1970" s="2">
        <v>45496.359544363426</v>
      </c>
    </row>
    <row r="1971" spans="1:23" x14ac:dyDescent="0.25">
      <c r="A1971" t="s">
        <v>165</v>
      </c>
      <c r="B1971" t="s">
        <v>166</v>
      </c>
      <c r="C1971" t="s">
        <v>4</v>
      </c>
      <c r="D1971">
        <v>2018</v>
      </c>
      <c r="E1971">
        <v>12</v>
      </c>
      <c r="F1971" t="s">
        <v>215</v>
      </c>
      <c r="G1971" t="s">
        <v>1445</v>
      </c>
      <c r="H1971" t="s">
        <v>466</v>
      </c>
      <c r="I1971" t="s">
        <v>481</v>
      </c>
      <c r="L1971" t="s">
        <v>224</v>
      </c>
      <c r="O1971">
        <v>-16751.419999999998</v>
      </c>
      <c r="P1971" t="s">
        <v>167</v>
      </c>
      <c r="R1971" t="s">
        <v>2325</v>
      </c>
      <c r="W1971" s="2">
        <v>45496.359544363426</v>
      </c>
    </row>
    <row r="1972" spans="1:23" x14ac:dyDescent="0.25">
      <c r="A1972" t="s">
        <v>165</v>
      </c>
      <c r="B1972" t="s">
        <v>166</v>
      </c>
      <c r="C1972" t="s">
        <v>4</v>
      </c>
      <c r="D1972">
        <v>2018</v>
      </c>
      <c r="E1972">
        <v>12</v>
      </c>
      <c r="F1972" t="s">
        <v>215</v>
      </c>
      <c r="G1972" t="s">
        <v>1376</v>
      </c>
      <c r="H1972" t="s">
        <v>1457</v>
      </c>
      <c r="I1972" t="s">
        <v>481</v>
      </c>
      <c r="L1972" t="s">
        <v>224</v>
      </c>
      <c r="O1972">
        <v>-16751.419999999998</v>
      </c>
      <c r="P1972" t="s">
        <v>167</v>
      </c>
      <c r="R1972" t="s">
        <v>2325</v>
      </c>
      <c r="W1972" s="2">
        <v>45496.359544363426</v>
      </c>
    </row>
    <row r="1973" spans="1:23" x14ac:dyDescent="0.25">
      <c r="A1973" t="s">
        <v>165</v>
      </c>
      <c r="B1973" t="s">
        <v>166</v>
      </c>
      <c r="C1973" t="s">
        <v>4</v>
      </c>
      <c r="D1973">
        <v>2018</v>
      </c>
      <c r="E1973">
        <v>12</v>
      </c>
      <c r="F1973" t="s">
        <v>215</v>
      </c>
      <c r="G1973" t="s">
        <v>1458</v>
      </c>
      <c r="H1973" t="s">
        <v>1479</v>
      </c>
      <c r="I1973" t="s">
        <v>481</v>
      </c>
      <c r="L1973" t="s">
        <v>224</v>
      </c>
      <c r="O1973">
        <v>-16751.419999999998</v>
      </c>
      <c r="P1973" t="s">
        <v>167</v>
      </c>
      <c r="R1973" t="s">
        <v>2325</v>
      </c>
      <c r="W1973" s="2">
        <v>45496.359544363426</v>
      </c>
    </row>
    <row r="1974" spans="1:23" x14ac:dyDescent="0.25">
      <c r="A1974" t="s">
        <v>165</v>
      </c>
      <c r="B1974" t="s">
        <v>166</v>
      </c>
      <c r="C1974" t="s">
        <v>4</v>
      </c>
      <c r="D1974">
        <v>2018</v>
      </c>
      <c r="E1974">
        <v>12</v>
      </c>
      <c r="F1974" t="s">
        <v>215</v>
      </c>
      <c r="G1974" t="s">
        <v>1480</v>
      </c>
      <c r="H1974" t="s">
        <v>1594</v>
      </c>
      <c r="I1974" t="s">
        <v>481</v>
      </c>
      <c r="L1974" t="s">
        <v>224</v>
      </c>
      <c r="O1974">
        <v>-16751.419999999998</v>
      </c>
      <c r="P1974" t="s">
        <v>167</v>
      </c>
      <c r="R1974" t="s">
        <v>2325</v>
      </c>
      <c r="W1974" s="2">
        <v>45496.359544363426</v>
      </c>
    </row>
    <row r="1975" spans="1:23" x14ac:dyDescent="0.25">
      <c r="A1975" t="s">
        <v>188</v>
      </c>
      <c r="B1975" t="s">
        <v>189</v>
      </c>
      <c r="C1975" t="s">
        <v>4</v>
      </c>
      <c r="D1975">
        <v>2018</v>
      </c>
      <c r="E1975">
        <v>12</v>
      </c>
      <c r="F1975" t="s">
        <v>215</v>
      </c>
      <c r="G1975" t="s">
        <v>465</v>
      </c>
      <c r="H1975" t="s">
        <v>466</v>
      </c>
      <c r="I1975" t="s">
        <v>467</v>
      </c>
      <c r="J1975" t="s">
        <v>224</v>
      </c>
      <c r="K1975" t="s">
        <v>224</v>
      </c>
      <c r="L1975" t="s">
        <v>224</v>
      </c>
      <c r="O1975">
        <v>143443.10999999999</v>
      </c>
      <c r="P1975" t="s">
        <v>187</v>
      </c>
      <c r="R1975" t="s">
        <v>2325</v>
      </c>
      <c r="W1975" s="2">
        <v>45496.359544363426</v>
      </c>
    </row>
    <row r="1976" spans="1:23" x14ac:dyDescent="0.25">
      <c r="A1976" t="s">
        <v>188</v>
      </c>
      <c r="B1976" t="s">
        <v>189</v>
      </c>
      <c r="C1976" t="s">
        <v>4</v>
      </c>
      <c r="D1976">
        <v>2018</v>
      </c>
      <c r="E1976">
        <v>12</v>
      </c>
      <c r="F1976" t="s">
        <v>215</v>
      </c>
      <c r="G1976" t="s">
        <v>1447</v>
      </c>
      <c r="H1976" t="s">
        <v>1448</v>
      </c>
      <c r="I1976" t="s">
        <v>481</v>
      </c>
      <c r="J1976" t="s">
        <v>224</v>
      </c>
      <c r="K1976" t="s">
        <v>224</v>
      </c>
      <c r="L1976" t="s">
        <v>224</v>
      </c>
      <c r="O1976">
        <v>-143443.10999999999</v>
      </c>
      <c r="P1976" t="s">
        <v>187</v>
      </c>
      <c r="R1976" t="s">
        <v>2325</v>
      </c>
      <c r="W1976" s="2">
        <v>45496.359544363426</v>
      </c>
    </row>
    <row r="1977" spans="1:23" x14ac:dyDescent="0.25">
      <c r="A1977" t="s">
        <v>188</v>
      </c>
      <c r="B1977" t="s">
        <v>189</v>
      </c>
      <c r="C1977" t="s">
        <v>4</v>
      </c>
      <c r="D1977">
        <v>2018</v>
      </c>
      <c r="E1977">
        <v>12</v>
      </c>
      <c r="F1977" t="s">
        <v>215</v>
      </c>
      <c r="G1977" t="s">
        <v>468</v>
      </c>
      <c r="H1977" t="s">
        <v>477</v>
      </c>
      <c r="I1977" t="s">
        <v>467</v>
      </c>
      <c r="L1977" t="s">
        <v>224</v>
      </c>
      <c r="O1977">
        <v>143443.10999999999</v>
      </c>
      <c r="P1977" t="s">
        <v>187</v>
      </c>
      <c r="R1977" t="s">
        <v>2325</v>
      </c>
      <c r="W1977" s="2">
        <v>45496.359544363426</v>
      </c>
    </row>
    <row r="1978" spans="1:23" x14ac:dyDescent="0.25">
      <c r="A1978" t="s">
        <v>188</v>
      </c>
      <c r="B1978" t="s">
        <v>189</v>
      </c>
      <c r="C1978" t="s">
        <v>4</v>
      </c>
      <c r="D1978">
        <v>2018</v>
      </c>
      <c r="E1978">
        <v>12</v>
      </c>
      <c r="F1978" t="s">
        <v>215</v>
      </c>
      <c r="G1978" t="s">
        <v>1445</v>
      </c>
      <c r="H1978" t="s">
        <v>466</v>
      </c>
      <c r="I1978" t="s">
        <v>481</v>
      </c>
      <c r="L1978" t="s">
        <v>224</v>
      </c>
      <c r="O1978">
        <v>-143443.10999999999</v>
      </c>
      <c r="P1978" t="s">
        <v>187</v>
      </c>
      <c r="R1978" t="s">
        <v>2325</v>
      </c>
      <c r="W1978" s="2">
        <v>45496.359544363426</v>
      </c>
    </row>
    <row r="1979" spans="1:23" x14ac:dyDescent="0.25">
      <c r="A1979" t="s">
        <v>188</v>
      </c>
      <c r="B1979" t="s">
        <v>189</v>
      </c>
      <c r="C1979" t="s">
        <v>4</v>
      </c>
      <c r="D1979">
        <v>2018</v>
      </c>
      <c r="E1979">
        <v>12</v>
      </c>
      <c r="F1979" t="s">
        <v>215</v>
      </c>
      <c r="G1979" t="s">
        <v>1376</v>
      </c>
      <c r="H1979" t="s">
        <v>1457</v>
      </c>
      <c r="I1979" t="s">
        <v>481</v>
      </c>
      <c r="L1979" t="s">
        <v>224</v>
      </c>
      <c r="O1979">
        <v>-143443.10999999999</v>
      </c>
      <c r="P1979" t="s">
        <v>187</v>
      </c>
      <c r="R1979" t="s">
        <v>2325</v>
      </c>
      <c r="W1979" s="2">
        <v>45496.359544363426</v>
      </c>
    </row>
    <row r="1980" spans="1:23" x14ac:dyDescent="0.25">
      <c r="A1980" t="s">
        <v>188</v>
      </c>
      <c r="B1980" t="s">
        <v>189</v>
      </c>
      <c r="C1980" t="s">
        <v>4</v>
      </c>
      <c r="D1980">
        <v>2018</v>
      </c>
      <c r="E1980">
        <v>12</v>
      </c>
      <c r="F1980" t="s">
        <v>215</v>
      </c>
      <c r="G1980" t="s">
        <v>1458</v>
      </c>
      <c r="H1980" t="s">
        <v>1479</v>
      </c>
      <c r="I1980" t="s">
        <v>481</v>
      </c>
      <c r="L1980" t="s">
        <v>224</v>
      </c>
      <c r="O1980">
        <v>-143443.10999999999</v>
      </c>
      <c r="P1980" t="s">
        <v>187</v>
      </c>
      <c r="R1980" t="s">
        <v>2325</v>
      </c>
      <c r="W1980" s="2">
        <v>45496.359544363426</v>
      </c>
    </row>
    <row r="1981" spans="1:23" x14ac:dyDescent="0.25">
      <c r="A1981" t="s">
        <v>188</v>
      </c>
      <c r="B1981" t="s">
        <v>189</v>
      </c>
      <c r="C1981" t="s">
        <v>4</v>
      </c>
      <c r="D1981">
        <v>2018</v>
      </c>
      <c r="E1981">
        <v>12</v>
      </c>
      <c r="F1981" t="s">
        <v>215</v>
      </c>
      <c r="G1981" t="s">
        <v>1480</v>
      </c>
      <c r="H1981" t="s">
        <v>1594</v>
      </c>
      <c r="I1981" t="s">
        <v>481</v>
      </c>
      <c r="L1981" t="s">
        <v>224</v>
      </c>
      <c r="O1981">
        <v>-143443.10999999999</v>
      </c>
      <c r="P1981" t="s">
        <v>187</v>
      </c>
      <c r="R1981" t="s">
        <v>2325</v>
      </c>
      <c r="W1981" s="2">
        <v>45496.359544363426</v>
      </c>
    </row>
    <row r="1982" spans="1:23" x14ac:dyDescent="0.25">
      <c r="A1982" t="s">
        <v>172</v>
      </c>
      <c r="B1982" t="s">
        <v>173</v>
      </c>
      <c r="C1982" t="s">
        <v>4</v>
      </c>
      <c r="D1982">
        <v>2018</v>
      </c>
      <c r="E1982">
        <v>12</v>
      </c>
      <c r="F1982" t="s">
        <v>215</v>
      </c>
      <c r="G1982" t="s">
        <v>465</v>
      </c>
      <c r="H1982" t="s">
        <v>466</v>
      </c>
      <c r="I1982" t="s">
        <v>467</v>
      </c>
      <c r="J1982" t="s">
        <v>224</v>
      </c>
      <c r="K1982" t="s">
        <v>224</v>
      </c>
      <c r="L1982" t="s">
        <v>224</v>
      </c>
      <c r="O1982">
        <v>257213.49</v>
      </c>
      <c r="P1982" t="s">
        <v>174</v>
      </c>
      <c r="R1982" t="s">
        <v>2325</v>
      </c>
      <c r="W1982" s="2">
        <v>45496.359544363426</v>
      </c>
    </row>
    <row r="1983" spans="1:23" x14ac:dyDescent="0.25">
      <c r="A1983" t="s">
        <v>172</v>
      </c>
      <c r="B1983" t="s">
        <v>173</v>
      </c>
      <c r="C1983" t="s">
        <v>4</v>
      </c>
      <c r="D1983">
        <v>2018</v>
      </c>
      <c r="E1983">
        <v>12</v>
      </c>
      <c r="F1983" t="s">
        <v>215</v>
      </c>
      <c r="G1983" t="s">
        <v>1447</v>
      </c>
      <c r="H1983" t="s">
        <v>1448</v>
      </c>
      <c r="I1983" t="s">
        <v>481</v>
      </c>
      <c r="J1983" t="s">
        <v>224</v>
      </c>
      <c r="K1983" t="s">
        <v>224</v>
      </c>
      <c r="L1983" t="s">
        <v>224</v>
      </c>
      <c r="O1983">
        <v>-257213.49</v>
      </c>
      <c r="P1983" t="s">
        <v>174</v>
      </c>
      <c r="R1983" t="s">
        <v>2325</v>
      </c>
      <c r="W1983" s="2">
        <v>45496.359544363426</v>
      </c>
    </row>
    <row r="1984" spans="1:23" x14ac:dyDescent="0.25">
      <c r="A1984" t="s">
        <v>172</v>
      </c>
      <c r="B1984" t="s">
        <v>173</v>
      </c>
      <c r="C1984" t="s">
        <v>4</v>
      </c>
      <c r="D1984">
        <v>2018</v>
      </c>
      <c r="E1984">
        <v>12</v>
      </c>
      <c r="F1984" t="s">
        <v>215</v>
      </c>
      <c r="G1984" t="s">
        <v>468</v>
      </c>
      <c r="H1984" t="s">
        <v>477</v>
      </c>
      <c r="I1984" t="s">
        <v>467</v>
      </c>
      <c r="L1984" t="s">
        <v>224</v>
      </c>
      <c r="O1984">
        <v>257213.49</v>
      </c>
      <c r="P1984" t="s">
        <v>174</v>
      </c>
      <c r="R1984" t="s">
        <v>2325</v>
      </c>
      <c r="W1984" s="2">
        <v>45496.359544363426</v>
      </c>
    </row>
    <row r="1985" spans="1:23" x14ac:dyDescent="0.25">
      <c r="A1985" t="s">
        <v>172</v>
      </c>
      <c r="B1985" t="s">
        <v>173</v>
      </c>
      <c r="C1985" t="s">
        <v>4</v>
      </c>
      <c r="D1985">
        <v>2018</v>
      </c>
      <c r="E1985">
        <v>12</v>
      </c>
      <c r="F1985" t="s">
        <v>215</v>
      </c>
      <c r="G1985" t="s">
        <v>1445</v>
      </c>
      <c r="H1985" t="s">
        <v>466</v>
      </c>
      <c r="I1985" t="s">
        <v>481</v>
      </c>
      <c r="L1985" t="s">
        <v>224</v>
      </c>
      <c r="O1985">
        <v>-257213.49</v>
      </c>
      <c r="P1985" t="s">
        <v>174</v>
      </c>
      <c r="R1985" t="s">
        <v>2325</v>
      </c>
      <c r="W1985" s="2">
        <v>45496.359544363426</v>
      </c>
    </row>
    <row r="1986" spans="1:23" x14ac:dyDescent="0.25">
      <c r="A1986" t="s">
        <v>172</v>
      </c>
      <c r="B1986" t="s">
        <v>173</v>
      </c>
      <c r="C1986" t="s">
        <v>4</v>
      </c>
      <c r="D1986">
        <v>2018</v>
      </c>
      <c r="E1986">
        <v>12</v>
      </c>
      <c r="F1986" t="s">
        <v>215</v>
      </c>
      <c r="G1986" t="s">
        <v>1376</v>
      </c>
      <c r="H1986" t="s">
        <v>1457</v>
      </c>
      <c r="I1986" t="s">
        <v>481</v>
      </c>
      <c r="L1986" t="s">
        <v>224</v>
      </c>
      <c r="O1986">
        <v>-257213.49</v>
      </c>
      <c r="P1986" t="s">
        <v>174</v>
      </c>
      <c r="R1986" t="s">
        <v>2325</v>
      </c>
      <c r="W1986" s="2">
        <v>45496.359544363426</v>
      </c>
    </row>
    <row r="1987" spans="1:23" x14ac:dyDescent="0.25">
      <c r="A1987" t="s">
        <v>172</v>
      </c>
      <c r="B1987" t="s">
        <v>173</v>
      </c>
      <c r="C1987" t="s">
        <v>4</v>
      </c>
      <c r="D1987">
        <v>2018</v>
      </c>
      <c r="E1987">
        <v>12</v>
      </c>
      <c r="F1987" t="s">
        <v>215</v>
      </c>
      <c r="G1987" t="s">
        <v>1458</v>
      </c>
      <c r="H1987" t="s">
        <v>1479</v>
      </c>
      <c r="I1987" t="s">
        <v>481</v>
      </c>
      <c r="L1987" t="s">
        <v>224</v>
      </c>
      <c r="O1987">
        <v>-257213.49</v>
      </c>
      <c r="P1987" t="s">
        <v>174</v>
      </c>
      <c r="R1987" t="s">
        <v>2325</v>
      </c>
      <c r="W1987" s="2">
        <v>45496.359544363426</v>
      </c>
    </row>
    <row r="1988" spans="1:23" x14ac:dyDescent="0.25">
      <c r="A1988" t="s">
        <v>172</v>
      </c>
      <c r="B1988" t="s">
        <v>173</v>
      </c>
      <c r="C1988" t="s">
        <v>4</v>
      </c>
      <c r="D1988">
        <v>2018</v>
      </c>
      <c r="E1988">
        <v>12</v>
      </c>
      <c r="F1988" t="s">
        <v>215</v>
      </c>
      <c r="G1988" t="s">
        <v>1480</v>
      </c>
      <c r="H1988" t="s">
        <v>1594</v>
      </c>
      <c r="I1988" t="s">
        <v>481</v>
      </c>
      <c r="L1988" t="s">
        <v>224</v>
      </c>
      <c r="O1988">
        <v>-257213.49</v>
      </c>
      <c r="P1988" t="s">
        <v>174</v>
      </c>
      <c r="R1988" t="s">
        <v>2325</v>
      </c>
      <c r="W1988" s="2">
        <v>45496.359544363426</v>
      </c>
    </row>
    <row r="1989" spans="1:23" x14ac:dyDescent="0.25">
      <c r="A1989" t="s">
        <v>209</v>
      </c>
      <c r="B1989" t="s">
        <v>210</v>
      </c>
      <c r="C1989" t="s">
        <v>4</v>
      </c>
      <c r="D1989">
        <v>2018</v>
      </c>
      <c r="E1989">
        <v>12</v>
      </c>
      <c r="F1989" t="s">
        <v>215</v>
      </c>
      <c r="G1989" t="s">
        <v>465</v>
      </c>
      <c r="H1989" t="s">
        <v>466</v>
      </c>
      <c r="I1989" t="s">
        <v>467</v>
      </c>
      <c r="J1989" t="s">
        <v>224</v>
      </c>
      <c r="K1989" t="s">
        <v>224</v>
      </c>
      <c r="L1989" t="s">
        <v>224</v>
      </c>
      <c r="O1989">
        <v>1862266.43</v>
      </c>
      <c r="P1989" t="s">
        <v>157</v>
      </c>
      <c r="R1989" t="s">
        <v>2325</v>
      </c>
      <c r="W1989" s="2">
        <v>45496.359544363426</v>
      </c>
    </row>
    <row r="1990" spans="1:23" x14ac:dyDescent="0.25">
      <c r="A1990" t="s">
        <v>209</v>
      </c>
      <c r="B1990" t="s">
        <v>210</v>
      </c>
      <c r="C1990" t="s">
        <v>4</v>
      </c>
      <c r="D1990">
        <v>2018</v>
      </c>
      <c r="E1990">
        <v>12</v>
      </c>
      <c r="F1990" t="s">
        <v>215</v>
      </c>
      <c r="G1990" t="s">
        <v>1447</v>
      </c>
      <c r="H1990" t="s">
        <v>1448</v>
      </c>
      <c r="I1990" t="s">
        <v>481</v>
      </c>
      <c r="J1990" t="s">
        <v>224</v>
      </c>
      <c r="K1990" t="s">
        <v>224</v>
      </c>
      <c r="L1990" t="s">
        <v>224</v>
      </c>
      <c r="O1990">
        <v>-1862266.43</v>
      </c>
      <c r="P1990" t="s">
        <v>157</v>
      </c>
      <c r="R1990" t="s">
        <v>2325</v>
      </c>
      <c r="W1990" s="2">
        <v>45496.359544363426</v>
      </c>
    </row>
    <row r="1991" spans="1:23" x14ac:dyDescent="0.25">
      <c r="A1991" t="s">
        <v>209</v>
      </c>
      <c r="B1991" t="s">
        <v>210</v>
      </c>
      <c r="C1991" t="s">
        <v>4</v>
      </c>
      <c r="D1991">
        <v>2018</v>
      </c>
      <c r="E1991">
        <v>12</v>
      </c>
      <c r="F1991" t="s">
        <v>215</v>
      </c>
      <c r="G1991" t="s">
        <v>468</v>
      </c>
      <c r="H1991" t="s">
        <v>477</v>
      </c>
      <c r="I1991" t="s">
        <v>467</v>
      </c>
      <c r="L1991" t="s">
        <v>224</v>
      </c>
      <c r="O1991">
        <v>1862266.43</v>
      </c>
      <c r="P1991" t="s">
        <v>157</v>
      </c>
      <c r="R1991" t="s">
        <v>2325</v>
      </c>
      <c r="W1991" s="2">
        <v>45496.359544363426</v>
      </c>
    </row>
    <row r="1992" spans="1:23" x14ac:dyDescent="0.25">
      <c r="A1992" t="s">
        <v>209</v>
      </c>
      <c r="B1992" t="s">
        <v>210</v>
      </c>
      <c r="C1992" t="s">
        <v>4</v>
      </c>
      <c r="D1992">
        <v>2018</v>
      </c>
      <c r="E1992">
        <v>12</v>
      </c>
      <c r="F1992" t="s">
        <v>215</v>
      </c>
      <c r="G1992" t="s">
        <v>1445</v>
      </c>
      <c r="H1992" t="s">
        <v>466</v>
      </c>
      <c r="I1992" t="s">
        <v>481</v>
      </c>
      <c r="L1992" t="s">
        <v>224</v>
      </c>
      <c r="O1992">
        <v>-1862266.43</v>
      </c>
      <c r="P1992" t="s">
        <v>157</v>
      </c>
      <c r="R1992" t="s">
        <v>2325</v>
      </c>
      <c r="W1992" s="2">
        <v>45496.359544363426</v>
      </c>
    </row>
    <row r="1993" spans="1:23" x14ac:dyDescent="0.25">
      <c r="A1993" t="s">
        <v>209</v>
      </c>
      <c r="B1993" t="s">
        <v>210</v>
      </c>
      <c r="C1993" t="s">
        <v>4</v>
      </c>
      <c r="D1993">
        <v>2018</v>
      </c>
      <c r="E1993">
        <v>12</v>
      </c>
      <c r="F1993" t="s">
        <v>215</v>
      </c>
      <c r="G1993" t="s">
        <v>1376</v>
      </c>
      <c r="H1993" t="s">
        <v>1457</v>
      </c>
      <c r="I1993" t="s">
        <v>481</v>
      </c>
      <c r="L1993" t="s">
        <v>224</v>
      </c>
      <c r="O1993">
        <v>-1862266.43</v>
      </c>
      <c r="P1993" t="s">
        <v>157</v>
      </c>
      <c r="R1993" t="s">
        <v>2325</v>
      </c>
      <c r="W1993" s="2">
        <v>45496.359544363426</v>
      </c>
    </row>
    <row r="1994" spans="1:23" x14ac:dyDescent="0.25">
      <c r="A1994" t="s">
        <v>209</v>
      </c>
      <c r="B1994" t="s">
        <v>210</v>
      </c>
      <c r="C1994" t="s">
        <v>4</v>
      </c>
      <c r="D1994">
        <v>2018</v>
      </c>
      <c r="E1994">
        <v>12</v>
      </c>
      <c r="F1994" t="s">
        <v>215</v>
      </c>
      <c r="G1994" t="s">
        <v>1458</v>
      </c>
      <c r="H1994" t="s">
        <v>1479</v>
      </c>
      <c r="I1994" t="s">
        <v>481</v>
      </c>
      <c r="L1994" t="s">
        <v>224</v>
      </c>
      <c r="O1994">
        <v>-1862266.43</v>
      </c>
      <c r="P1994" t="s">
        <v>157</v>
      </c>
      <c r="R1994" t="s">
        <v>2325</v>
      </c>
      <c r="W1994" s="2">
        <v>45496.359544363426</v>
      </c>
    </row>
    <row r="1995" spans="1:23" x14ac:dyDescent="0.25">
      <c r="A1995" t="s">
        <v>209</v>
      </c>
      <c r="B1995" t="s">
        <v>210</v>
      </c>
      <c r="C1995" t="s">
        <v>4</v>
      </c>
      <c r="D1995">
        <v>2018</v>
      </c>
      <c r="E1995">
        <v>12</v>
      </c>
      <c r="F1995" t="s">
        <v>215</v>
      </c>
      <c r="G1995" t="s">
        <v>1480</v>
      </c>
      <c r="H1995" t="s">
        <v>1594</v>
      </c>
      <c r="I1995" t="s">
        <v>481</v>
      </c>
      <c r="L1995" t="s">
        <v>224</v>
      </c>
      <c r="O1995">
        <v>-1862266.43</v>
      </c>
      <c r="P1995" t="s">
        <v>157</v>
      </c>
      <c r="R1995" t="s">
        <v>2325</v>
      </c>
      <c r="W1995" s="2">
        <v>45496.359544363426</v>
      </c>
    </row>
    <row r="1996" spans="1:23" x14ac:dyDescent="0.25">
      <c r="A1996" t="s">
        <v>155</v>
      </c>
      <c r="B1996" t="s">
        <v>156</v>
      </c>
      <c r="C1996" t="s">
        <v>4</v>
      </c>
      <c r="D1996">
        <v>2018</v>
      </c>
      <c r="E1996">
        <v>12</v>
      </c>
      <c r="F1996" t="s">
        <v>215</v>
      </c>
      <c r="G1996" t="s">
        <v>465</v>
      </c>
      <c r="H1996" t="s">
        <v>466</v>
      </c>
      <c r="I1996" t="s">
        <v>467</v>
      </c>
      <c r="J1996" t="s">
        <v>224</v>
      </c>
      <c r="K1996" t="s">
        <v>224</v>
      </c>
      <c r="L1996" t="s">
        <v>224</v>
      </c>
      <c r="O1996">
        <v>149892.65</v>
      </c>
      <c r="P1996" t="s">
        <v>157</v>
      </c>
      <c r="R1996" t="s">
        <v>2325</v>
      </c>
      <c r="W1996" s="2">
        <v>45496.359544363426</v>
      </c>
    </row>
    <row r="1997" spans="1:23" x14ac:dyDescent="0.25">
      <c r="A1997" t="s">
        <v>155</v>
      </c>
      <c r="B1997" t="s">
        <v>156</v>
      </c>
      <c r="C1997" t="s">
        <v>4</v>
      </c>
      <c r="D1997">
        <v>2018</v>
      </c>
      <c r="E1997">
        <v>12</v>
      </c>
      <c r="F1997" t="s">
        <v>215</v>
      </c>
      <c r="G1997" t="s">
        <v>1447</v>
      </c>
      <c r="H1997" t="s">
        <v>1448</v>
      </c>
      <c r="I1997" t="s">
        <v>481</v>
      </c>
      <c r="J1997" t="s">
        <v>224</v>
      </c>
      <c r="K1997" t="s">
        <v>224</v>
      </c>
      <c r="L1997" t="s">
        <v>224</v>
      </c>
      <c r="O1997">
        <v>-149892.65</v>
      </c>
      <c r="P1997" t="s">
        <v>157</v>
      </c>
      <c r="R1997" t="s">
        <v>2325</v>
      </c>
      <c r="W1997" s="2">
        <v>45496.359544363426</v>
      </c>
    </row>
    <row r="1998" spans="1:23" x14ac:dyDescent="0.25">
      <c r="A1998" t="s">
        <v>155</v>
      </c>
      <c r="B1998" t="s">
        <v>156</v>
      </c>
      <c r="C1998" t="s">
        <v>4</v>
      </c>
      <c r="D1998">
        <v>2018</v>
      </c>
      <c r="E1998">
        <v>12</v>
      </c>
      <c r="F1998" t="s">
        <v>215</v>
      </c>
      <c r="G1998" t="s">
        <v>468</v>
      </c>
      <c r="H1998" t="s">
        <v>477</v>
      </c>
      <c r="I1998" t="s">
        <v>467</v>
      </c>
      <c r="L1998" t="s">
        <v>224</v>
      </c>
      <c r="O1998">
        <v>149892.65</v>
      </c>
      <c r="P1998" t="s">
        <v>157</v>
      </c>
      <c r="R1998" t="s">
        <v>2325</v>
      </c>
      <c r="W1998" s="2">
        <v>45496.359544363426</v>
      </c>
    </row>
    <row r="1999" spans="1:23" x14ac:dyDescent="0.25">
      <c r="A1999" t="s">
        <v>155</v>
      </c>
      <c r="B1999" t="s">
        <v>156</v>
      </c>
      <c r="C1999" t="s">
        <v>4</v>
      </c>
      <c r="D1999">
        <v>2018</v>
      </c>
      <c r="E1999">
        <v>12</v>
      </c>
      <c r="F1999" t="s">
        <v>215</v>
      </c>
      <c r="G1999" t="s">
        <v>1445</v>
      </c>
      <c r="H1999" t="s">
        <v>466</v>
      </c>
      <c r="I1999" t="s">
        <v>481</v>
      </c>
      <c r="L1999" t="s">
        <v>224</v>
      </c>
      <c r="O1999">
        <v>-149892.65</v>
      </c>
      <c r="P1999" t="s">
        <v>157</v>
      </c>
      <c r="R1999" t="s">
        <v>2325</v>
      </c>
      <c r="W1999" s="2">
        <v>45496.359544363426</v>
      </c>
    </row>
    <row r="2000" spans="1:23" x14ac:dyDescent="0.25">
      <c r="A2000" t="s">
        <v>155</v>
      </c>
      <c r="B2000" t="s">
        <v>156</v>
      </c>
      <c r="C2000" t="s">
        <v>4</v>
      </c>
      <c r="D2000">
        <v>2018</v>
      </c>
      <c r="E2000">
        <v>12</v>
      </c>
      <c r="F2000" t="s">
        <v>215</v>
      </c>
      <c r="G2000" t="s">
        <v>1376</v>
      </c>
      <c r="H2000" t="s">
        <v>1457</v>
      </c>
      <c r="I2000" t="s">
        <v>481</v>
      </c>
      <c r="L2000" t="s">
        <v>224</v>
      </c>
      <c r="O2000">
        <v>-149892.65</v>
      </c>
      <c r="P2000" t="s">
        <v>157</v>
      </c>
      <c r="R2000" t="s">
        <v>2325</v>
      </c>
      <c r="W2000" s="2">
        <v>45496.359544363426</v>
      </c>
    </row>
    <row r="2001" spans="1:23" x14ac:dyDescent="0.25">
      <c r="A2001" t="s">
        <v>155</v>
      </c>
      <c r="B2001" t="s">
        <v>156</v>
      </c>
      <c r="C2001" t="s">
        <v>4</v>
      </c>
      <c r="D2001">
        <v>2018</v>
      </c>
      <c r="E2001">
        <v>12</v>
      </c>
      <c r="F2001" t="s">
        <v>215</v>
      </c>
      <c r="G2001" t="s">
        <v>1458</v>
      </c>
      <c r="H2001" t="s">
        <v>1479</v>
      </c>
      <c r="I2001" t="s">
        <v>481</v>
      </c>
      <c r="L2001" t="s">
        <v>224</v>
      </c>
      <c r="O2001">
        <v>-149892.65</v>
      </c>
      <c r="P2001" t="s">
        <v>157</v>
      </c>
      <c r="R2001" t="s">
        <v>2325</v>
      </c>
      <c r="W2001" s="2">
        <v>45496.359544363426</v>
      </c>
    </row>
    <row r="2002" spans="1:23" x14ac:dyDescent="0.25">
      <c r="A2002" t="s">
        <v>155</v>
      </c>
      <c r="B2002" t="s">
        <v>156</v>
      </c>
      <c r="C2002" t="s">
        <v>4</v>
      </c>
      <c r="D2002">
        <v>2018</v>
      </c>
      <c r="E2002">
        <v>12</v>
      </c>
      <c r="F2002" t="s">
        <v>215</v>
      </c>
      <c r="G2002" t="s">
        <v>1480</v>
      </c>
      <c r="H2002" t="s">
        <v>1594</v>
      </c>
      <c r="I2002" t="s">
        <v>481</v>
      </c>
      <c r="L2002" t="s">
        <v>224</v>
      </c>
      <c r="O2002">
        <v>-149892.65</v>
      </c>
      <c r="P2002" t="s">
        <v>157</v>
      </c>
      <c r="R2002" t="s">
        <v>2325</v>
      </c>
      <c r="W2002" s="2">
        <v>45496.359544363426</v>
      </c>
    </row>
    <row r="2003" spans="1:23" x14ac:dyDescent="0.25">
      <c r="A2003" t="s">
        <v>185</v>
      </c>
      <c r="B2003" t="s">
        <v>186</v>
      </c>
      <c r="C2003" t="s">
        <v>4</v>
      </c>
      <c r="D2003">
        <v>2018</v>
      </c>
      <c r="E2003">
        <v>12</v>
      </c>
      <c r="F2003" t="s">
        <v>215</v>
      </c>
      <c r="G2003" t="s">
        <v>465</v>
      </c>
      <c r="H2003" t="s">
        <v>466</v>
      </c>
      <c r="I2003" t="s">
        <v>467</v>
      </c>
      <c r="J2003" t="s">
        <v>224</v>
      </c>
      <c r="K2003" t="s">
        <v>224</v>
      </c>
      <c r="L2003" t="s">
        <v>224</v>
      </c>
      <c r="O2003">
        <v>-163425.60999999999</v>
      </c>
      <c r="P2003" t="s">
        <v>178</v>
      </c>
      <c r="R2003" t="s">
        <v>2325</v>
      </c>
      <c r="W2003" s="2">
        <v>45496.359544363426</v>
      </c>
    </row>
    <row r="2004" spans="1:23" x14ac:dyDescent="0.25">
      <c r="A2004" t="s">
        <v>185</v>
      </c>
      <c r="B2004" t="s">
        <v>186</v>
      </c>
      <c r="C2004" t="s">
        <v>4</v>
      </c>
      <c r="D2004">
        <v>2018</v>
      </c>
      <c r="E2004">
        <v>12</v>
      </c>
      <c r="F2004" t="s">
        <v>215</v>
      </c>
      <c r="G2004" t="s">
        <v>1447</v>
      </c>
      <c r="H2004" t="s">
        <v>1448</v>
      </c>
      <c r="I2004" t="s">
        <v>481</v>
      </c>
      <c r="J2004" t="s">
        <v>224</v>
      </c>
      <c r="K2004" t="s">
        <v>224</v>
      </c>
      <c r="L2004" t="s">
        <v>224</v>
      </c>
      <c r="O2004">
        <v>163425.60999999999</v>
      </c>
      <c r="P2004" t="s">
        <v>178</v>
      </c>
      <c r="R2004" t="s">
        <v>2325</v>
      </c>
      <c r="W2004" s="2">
        <v>45496.359544363426</v>
      </c>
    </row>
    <row r="2005" spans="1:23" x14ac:dyDescent="0.25">
      <c r="A2005" t="s">
        <v>185</v>
      </c>
      <c r="B2005" t="s">
        <v>186</v>
      </c>
      <c r="C2005" t="s">
        <v>4</v>
      </c>
      <c r="D2005">
        <v>2018</v>
      </c>
      <c r="E2005">
        <v>12</v>
      </c>
      <c r="F2005" t="s">
        <v>215</v>
      </c>
      <c r="G2005" t="s">
        <v>468</v>
      </c>
      <c r="H2005" t="s">
        <v>477</v>
      </c>
      <c r="I2005" t="s">
        <v>467</v>
      </c>
      <c r="L2005" t="s">
        <v>224</v>
      </c>
      <c r="O2005">
        <v>-163425.60999999999</v>
      </c>
      <c r="P2005" t="s">
        <v>178</v>
      </c>
      <c r="R2005" t="s">
        <v>2325</v>
      </c>
      <c r="W2005" s="2">
        <v>45496.359544363426</v>
      </c>
    </row>
    <row r="2006" spans="1:23" x14ac:dyDescent="0.25">
      <c r="A2006" t="s">
        <v>185</v>
      </c>
      <c r="B2006" t="s">
        <v>186</v>
      </c>
      <c r="C2006" t="s">
        <v>4</v>
      </c>
      <c r="D2006">
        <v>2018</v>
      </c>
      <c r="E2006">
        <v>12</v>
      </c>
      <c r="F2006" t="s">
        <v>215</v>
      </c>
      <c r="G2006" t="s">
        <v>1445</v>
      </c>
      <c r="H2006" t="s">
        <v>466</v>
      </c>
      <c r="I2006" t="s">
        <v>481</v>
      </c>
      <c r="L2006" t="s">
        <v>224</v>
      </c>
      <c r="O2006">
        <v>163425.60999999999</v>
      </c>
      <c r="P2006" t="s">
        <v>178</v>
      </c>
      <c r="R2006" t="s">
        <v>2325</v>
      </c>
      <c r="W2006" s="2">
        <v>45496.359544363426</v>
      </c>
    </row>
    <row r="2007" spans="1:23" x14ac:dyDescent="0.25">
      <c r="A2007" t="s">
        <v>185</v>
      </c>
      <c r="B2007" t="s">
        <v>186</v>
      </c>
      <c r="C2007" t="s">
        <v>4</v>
      </c>
      <c r="D2007">
        <v>2018</v>
      </c>
      <c r="E2007">
        <v>12</v>
      </c>
      <c r="F2007" t="s">
        <v>215</v>
      </c>
      <c r="G2007" t="s">
        <v>1376</v>
      </c>
      <c r="H2007" t="s">
        <v>1457</v>
      </c>
      <c r="I2007" t="s">
        <v>481</v>
      </c>
      <c r="L2007" t="s">
        <v>224</v>
      </c>
      <c r="O2007">
        <v>163425.60999999999</v>
      </c>
      <c r="P2007" t="s">
        <v>178</v>
      </c>
      <c r="R2007" t="s">
        <v>2325</v>
      </c>
      <c r="W2007" s="2">
        <v>45496.359544363426</v>
      </c>
    </row>
    <row r="2008" spans="1:23" x14ac:dyDescent="0.25">
      <c r="A2008" t="s">
        <v>185</v>
      </c>
      <c r="B2008" t="s">
        <v>186</v>
      </c>
      <c r="C2008" t="s">
        <v>4</v>
      </c>
      <c r="D2008">
        <v>2018</v>
      </c>
      <c r="E2008">
        <v>12</v>
      </c>
      <c r="F2008" t="s">
        <v>215</v>
      </c>
      <c r="G2008" t="s">
        <v>1458</v>
      </c>
      <c r="H2008" t="s">
        <v>1479</v>
      </c>
      <c r="I2008" t="s">
        <v>481</v>
      </c>
      <c r="L2008" t="s">
        <v>224</v>
      </c>
      <c r="O2008">
        <v>163425.60999999999</v>
      </c>
      <c r="P2008" t="s">
        <v>178</v>
      </c>
      <c r="R2008" t="s">
        <v>2325</v>
      </c>
      <c r="W2008" s="2">
        <v>45496.359544363426</v>
      </c>
    </row>
    <row r="2009" spans="1:23" x14ac:dyDescent="0.25">
      <c r="A2009" t="s">
        <v>185</v>
      </c>
      <c r="B2009" t="s">
        <v>186</v>
      </c>
      <c r="C2009" t="s">
        <v>4</v>
      </c>
      <c r="D2009">
        <v>2018</v>
      </c>
      <c r="E2009">
        <v>12</v>
      </c>
      <c r="F2009" t="s">
        <v>215</v>
      </c>
      <c r="G2009" t="s">
        <v>1480</v>
      </c>
      <c r="H2009" t="s">
        <v>1594</v>
      </c>
      <c r="I2009" t="s">
        <v>481</v>
      </c>
      <c r="L2009" t="s">
        <v>224</v>
      </c>
      <c r="O2009">
        <v>163425.60999999999</v>
      </c>
      <c r="P2009" t="s">
        <v>178</v>
      </c>
      <c r="R2009" t="s">
        <v>2325</v>
      </c>
      <c r="W2009" s="2">
        <v>45496.359544363426</v>
      </c>
    </row>
    <row r="2010" spans="1:23" x14ac:dyDescent="0.25">
      <c r="A2010" t="s">
        <v>176</v>
      </c>
      <c r="B2010" t="s">
        <v>177</v>
      </c>
      <c r="C2010" t="s">
        <v>4</v>
      </c>
      <c r="D2010">
        <v>2018</v>
      </c>
      <c r="E2010">
        <v>12</v>
      </c>
      <c r="F2010" t="s">
        <v>215</v>
      </c>
      <c r="G2010" t="s">
        <v>465</v>
      </c>
      <c r="H2010" t="s">
        <v>466</v>
      </c>
      <c r="I2010" t="s">
        <v>467</v>
      </c>
      <c r="J2010" t="s">
        <v>224</v>
      </c>
      <c r="K2010" t="s">
        <v>224</v>
      </c>
      <c r="L2010" t="s">
        <v>224</v>
      </c>
      <c r="O2010">
        <v>138752.04</v>
      </c>
      <c r="P2010" t="s">
        <v>178</v>
      </c>
      <c r="R2010" t="s">
        <v>2325</v>
      </c>
      <c r="W2010" s="2">
        <v>45496.359544363426</v>
      </c>
    </row>
    <row r="2011" spans="1:23" x14ac:dyDescent="0.25">
      <c r="A2011" t="s">
        <v>176</v>
      </c>
      <c r="B2011" t="s">
        <v>177</v>
      </c>
      <c r="C2011" t="s">
        <v>4</v>
      </c>
      <c r="D2011">
        <v>2018</v>
      </c>
      <c r="E2011">
        <v>12</v>
      </c>
      <c r="F2011" t="s">
        <v>215</v>
      </c>
      <c r="G2011" t="s">
        <v>1447</v>
      </c>
      <c r="H2011" t="s">
        <v>1448</v>
      </c>
      <c r="I2011" t="s">
        <v>481</v>
      </c>
      <c r="J2011" t="s">
        <v>224</v>
      </c>
      <c r="K2011" t="s">
        <v>224</v>
      </c>
      <c r="L2011" t="s">
        <v>224</v>
      </c>
      <c r="O2011">
        <v>-138752.04</v>
      </c>
      <c r="P2011" t="s">
        <v>178</v>
      </c>
      <c r="R2011" t="s">
        <v>2325</v>
      </c>
      <c r="W2011" s="2">
        <v>45496.359544363426</v>
      </c>
    </row>
    <row r="2012" spans="1:23" x14ac:dyDescent="0.25">
      <c r="A2012" t="s">
        <v>176</v>
      </c>
      <c r="B2012" t="s">
        <v>177</v>
      </c>
      <c r="C2012" t="s">
        <v>4</v>
      </c>
      <c r="D2012">
        <v>2018</v>
      </c>
      <c r="E2012">
        <v>12</v>
      </c>
      <c r="F2012" t="s">
        <v>215</v>
      </c>
      <c r="G2012" t="s">
        <v>468</v>
      </c>
      <c r="H2012" t="s">
        <v>477</v>
      </c>
      <c r="I2012" t="s">
        <v>467</v>
      </c>
      <c r="L2012" t="s">
        <v>224</v>
      </c>
      <c r="O2012">
        <v>138752.04</v>
      </c>
      <c r="P2012" t="s">
        <v>178</v>
      </c>
      <c r="R2012" t="s">
        <v>2325</v>
      </c>
      <c r="W2012" s="2">
        <v>45496.359544363426</v>
      </c>
    </row>
    <row r="2013" spans="1:23" x14ac:dyDescent="0.25">
      <c r="A2013" t="s">
        <v>176</v>
      </c>
      <c r="B2013" t="s">
        <v>177</v>
      </c>
      <c r="C2013" t="s">
        <v>4</v>
      </c>
      <c r="D2013">
        <v>2018</v>
      </c>
      <c r="E2013">
        <v>12</v>
      </c>
      <c r="F2013" t="s">
        <v>215</v>
      </c>
      <c r="G2013" t="s">
        <v>1445</v>
      </c>
      <c r="H2013" t="s">
        <v>466</v>
      </c>
      <c r="I2013" t="s">
        <v>481</v>
      </c>
      <c r="L2013" t="s">
        <v>224</v>
      </c>
      <c r="O2013">
        <v>-138752.04</v>
      </c>
      <c r="P2013" t="s">
        <v>178</v>
      </c>
      <c r="R2013" t="s">
        <v>2325</v>
      </c>
      <c r="W2013" s="2">
        <v>45496.359544363426</v>
      </c>
    </row>
    <row r="2014" spans="1:23" x14ac:dyDescent="0.25">
      <c r="A2014" t="s">
        <v>176</v>
      </c>
      <c r="B2014" t="s">
        <v>177</v>
      </c>
      <c r="C2014" t="s">
        <v>4</v>
      </c>
      <c r="D2014">
        <v>2018</v>
      </c>
      <c r="E2014">
        <v>12</v>
      </c>
      <c r="F2014" t="s">
        <v>215</v>
      </c>
      <c r="G2014" t="s">
        <v>1376</v>
      </c>
      <c r="H2014" t="s">
        <v>1457</v>
      </c>
      <c r="I2014" t="s">
        <v>481</v>
      </c>
      <c r="L2014" t="s">
        <v>224</v>
      </c>
      <c r="O2014">
        <v>-138752.04</v>
      </c>
      <c r="P2014" t="s">
        <v>178</v>
      </c>
      <c r="R2014" t="s">
        <v>2325</v>
      </c>
      <c r="W2014" s="2">
        <v>45496.359544363426</v>
      </c>
    </row>
    <row r="2015" spans="1:23" x14ac:dyDescent="0.25">
      <c r="A2015" t="s">
        <v>176</v>
      </c>
      <c r="B2015" t="s">
        <v>177</v>
      </c>
      <c r="C2015" t="s">
        <v>4</v>
      </c>
      <c r="D2015">
        <v>2018</v>
      </c>
      <c r="E2015">
        <v>12</v>
      </c>
      <c r="F2015" t="s">
        <v>215</v>
      </c>
      <c r="G2015" t="s">
        <v>1458</v>
      </c>
      <c r="H2015" t="s">
        <v>1479</v>
      </c>
      <c r="I2015" t="s">
        <v>481</v>
      </c>
      <c r="L2015" t="s">
        <v>224</v>
      </c>
      <c r="O2015">
        <v>-138752.04</v>
      </c>
      <c r="P2015" t="s">
        <v>178</v>
      </c>
      <c r="R2015" t="s">
        <v>2325</v>
      </c>
      <c r="W2015" s="2">
        <v>45496.359544363426</v>
      </c>
    </row>
    <row r="2016" spans="1:23" x14ac:dyDescent="0.25">
      <c r="A2016" t="s">
        <v>176</v>
      </c>
      <c r="B2016" t="s">
        <v>177</v>
      </c>
      <c r="C2016" t="s">
        <v>4</v>
      </c>
      <c r="D2016">
        <v>2018</v>
      </c>
      <c r="E2016">
        <v>12</v>
      </c>
      <c r="F2016" t="s">
        <v>215</v>
      </c>
      <c r="G2016" t="s">
        <v>1480</v>
      </c>
      <c r="H2016" t="s">
        <v>1594</v>
      </c>
      <c r="I2016" t="s">
        <v>481</v>
      </c>
      <c r="L2016" t="s">
        <v>224</v>
      </c>
      <c r="O2016">
        <v>-138752.04</v>
      </c>
      <c r="P2016" t="s">
        <v>178</v>
      </c>
      <c r="R2016" t="s">
        <v>2325</v>
      </c>
      <c r="W2016" s="2">
        <v>45496.359544363426</v>
      </c>
    </row>
  </sheetData>
  <phoneticPr fontId="2" type="noConversion"/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3D3016-0FD4-431B-8C8E-1F0B5D2EEC8A}">
  <sheetPr>
    <tabColor rgb="FF10137E"/>
  </sheetPr>
  <dimension ref="A1:X1"/>
  <sheetViews>
    <sheetView workbookViewId="0"/>
  </sheetViews>
  <sheetFormatPr defaultRowHeight="15" x14ac:dyDescent="0.25"/>
  <cols>
    <col min="1" max="1" width="21.85546875" bestFit="1" customWidth="1"/>
    <col min="2" max="2" width="21.7109375" bestFit="1" customWidth="1"/>
    <col min="3" max="3" width="9.28515625" bestFit="1" customWidth="1"/>
    <col min="4" max="4" width="7.28515625" bestFit="1" customWidth="1"/>
    <col min="5" max="5" width="9.28515625" bestFit="1" customWidth="1"/>
    <col min="6" max="6" width="17.140625" bestFit="1" customWidth="1"/>
    <col min="7" max="7" width="15" bestFit="1" customWidth="1"/>
    <col min="8" max="8" width="15.85546875" bestFit="1" customWidth="1"/>
    <col min="9" max="9" width="14.7109375" bestFit="1" customWidth="1"/>
    <col min="10" max="10" width="17.5703125" bestFit="1" customWidth="1"/>
    <col min="11" max="11" width="18.28515625" bestFit="1" customWidth="1"/>
    <col min="12" max="12" width="13.85546875" bestFit="1" customWidth="1"/>
    <col min="13" max="13" width="15.85546875" bestFit="1" customWidth="1"/>
    <col min="14" max="14" width="25.42578125" bestFit="1" customWidth="1"/>
    <col min="15" max="15" width="14" bestFit="1" customWidth="1"/>
    <col min="16" max="16" width="14.42578125" bestFit="1" customWidth="1"/>
    <col min="17" max="17" width="17.140625" bestFit="1" customWidth="1"/>
    <col min="18" max="18" width="16.28515625" bestFit="1" customWidth="1"/>
    <col min="19" max="19" width="14.42578125" bestFit="1" customWidth="1"/>
    <col min="20" max="20" width="11" bestFit="1" customWidth="1"/>
    <col min="21" max="21" width="9.42578125" bestFit="1" customWidth="1"/>
    <col min="22" max="23" width="19.5703125" bestFit="1" customWidth="1"/>
    <col min="24" max="24" width="19.28515625" bestFit="1" customWidth="1"/>
    <col min="25" max="25" width="14" bestFit="1" customWidth="1"/>
    <col min="26" max="26" width="14.42578125" bestFit="1" customWidth="1"/>
    <col min="27" max="27" width="9.42578125" bestFit="1" customWidth="1"/>
    <col min="28" max="28" width="17.140625" bestFit="1" customWidth="1"/>
    <col min="29" max="29" width="12" bestFit="1" customWidth="1"/>
    <col min="30" max="30" width="16.85546875" customWidth="1"/>
  </cols>
  <sheetData>
    <row r="1" spans="1:24" x14ac:dyDescent="0.25">
      <c r="A1" t="s">
        <v>6</v>
      </c>
      <c r="B1" t="s">
        <v>7</v>
      </c>
      <c r="C1" t="s">
        <v>0</v>
      </c>
      <c r="D1" t="s">
        <v>1</v>
      </c>
      <c r="E1" t="s">
        <v>2</v>
      </c>
      <c r="F1" t="s">
        <v>15</v>
      </c>
      <c r="G1" t="s">
        <v>9</v>
      </c>
      <c r="H1" t="s">
        <v>10</v>
      </c>
      <c r="I1" t="s">
        <v>12</v>
      </c>
      <c r="J1" t="s">
        <v>11</v>
      </c>
      <c r="K1" t="s">
        <v>57</v>
      </c>
      <c r="L1" t="s">
        <v>59</v>
      </c>
      <c r="M1" t="s">
        <v>3</v>
      </c>
      <c r="N1" t="s">
        <v>18</v>
      </c>
      <c r="O1" t="s">
        <v>24</v>
      </c>
      <c r="P1" t="s">
        <v>20</v>
      </c>
      <c r="Q1" t="s">
        <v>26</v>
      </c>
      <c r="R1" t="s">
        <v>67</v>
      </c>
      <c r="S1" t="s">
        <v>68</v>
      </c>
      <c r="T1" t="s">
        <v>69</v>
      </c>
      <c r="U1" t="s">
        <v>25</v>
      </c>
      <c r="V1" t="s">
        <v>70</v>
      </c>
      <c r="W1" t="s">
        <v>21</v>
      </c>
      <c r="X1" t="s">
        <v>22</v>
      </c>
    </row>
  </sheetData>
  <phoneticPr fontId="2" type="noConversion"/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��< ? x m l   v e r s i o n = " 1 . 0 "   e n c o d i n g = " u t f - 1 6 " ? > < D a t a M a s h u p   s q m i d = " 0 a 3 3 b a e e - 9 0 e 2 - 4 f c e - b 9 1 9 - e f 1 2 2 a a 0 0 6 b 9 "   x m l n s = " h t t p : / / s c h e m a s . m i c r o s o f t . c o m / D a t a M a s h u p " > A A A A A I 0 P A A B Q S w M E F A A C A A g A O G w 3 W 4 q a D e m k A A A A 9 g A A A B I A H A B D b 2 5 m a W c v U G F j a 2 F n Z S 5 4 b W w g o h g A K K A U A A A A A A A A A A A A A A A A A A A A A A A A A A A A h Y 9 N D o I w G E S v Q r q n P 2 i U k I + y c C u J C d G 4 b W q F R i i G F s v d X H g k r y B G U X c u 5 8 1 b z N y v N 8 i G p g 4 u q r O 6 N S l i m K J A G d k e t C l T 1 L t j G K O M w 0 b I k y h V M M r G J o M 9 p K h y 7 p w Q 4 r 3 H f o b b r i Q R p Y z s 8 3 U h K 9 U I 9 J H 1 f z n U x j p h p E I c d q 8 x P M J s v s B s G W M K Z I K Q a / M V o n H v s / 2 B s O p r 1 3 e K K x N u C y B T B P L + w B 9 Q S w M E F A A C A A g A O G w 3 W w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D h s N 1 v z T D 8 y h w w A A A R 6 A A A T A B w A R m 9 y b X V s Y X M v U 2 V j d G l v b j E u b S C i G A A o o B Q A A A A A A A A A A A A A A A A A A A A A A A A A A A D t H W l z 2 z b 2 e 2 f 6 H z j K F 2 m W k S P Z S d v d T X Z 8 J X X i x F 7 L 6 U 7 X 4 + k w I m x x T R E c k n L s e v z f + w D w A A h A B C X a O l a e a S P h A Q / A u / A O k I r R M P F w Y A 3 Y v 7 1 / / P j D j z / E I y d C r v V h 1 3 p r + S g h T R b 8 D f A k G i J o G 0 z C E E e J F 1 w / X H x x x u h t 6 z r C k / C l M x z i S Z D E L d s a e N e B k 0 w i g C X O N x + 1 L h 8 v D p z E u b Q z b L 8 5 0 Q C Q n B O o 9 Z a 1 k b 8 X t H + 7 a C B / D y 3 S 9 y R y U Q T I W 7 t s o v P 7 E L U e 7 V J X 8 S t t 6 s G Y 0 6 1 j q S 8 F 9 g F 4 c D R Q A 7 c B u L e l A e 4 A c H / r v R r 4 m g D f w 0 g R x n 3 t 5 L R 4 0 f q M o m s g + b 8 n K P J Q 3 A I i U 8 J 0 v 6 A 4 Q e 5 H 7 A V t R n 4 b a C F u X 6 C k A k x J B 1 Q j S D 5 5 g d s 9 R l f J y S R B U c f O p j + 8 C 5 3 A h Q X Q v v n s r J l + 3 s f + Z B y 0 p Z U W + H k e P Z a + 8 l s l z Y D g D H 8 n + y z I w a Y k 0 B L z y 8 s z Y L g g L v T f 7 m 4 8 R I E L M q v k V m v P 8 Z 1 g i A Y j h B j l D M e l x N 7 H r m q I E e / P 0 B j f w u Y Y i T n m M 0 D a 3 B Y p p y U w S E M 6 A v B w t B F X K r c T R R b a B 5 N x x R B G J 6 5 d J i I H P P S 9 s Q d G A c y M B B v c g 5 h n 0 w m Q z 0 4 Y U g P C N x 6 j W + Q L L U d x s V x x 1 o C M d l u s 6 Z E n E 1 l F i U g J N F k J u k v s B b T 5 + N o b O n 5 1 8 1 G Q v N n p k u X X Q 6 G i Q d n 8 e l d w F v h w G l B I f P G i d R Q M / Y m L / t W 6 f H j D S X A y Q o F C e I s O y I 9 R Z s 0 L o Q S 5 F a z B / s g J i D 2 h I p F L / n n k B P E V j s Z s F O V U O 1 u u b R 1 7 c d L 9 r x e 2 H 3 j E G U s f O x 2 C 3 w s 0 s w h n 3 K D m G R c n 0 W R I D j a j Q 2 4 G a 5 e a e Q M b 9 4 E s a M C t x 8 h g 7 e M x G N P 7 w Q i m Z j o / i 9 X S W h k Z v Q w 8 R t e O L w F P g S F B o h 5 Y 3 i q P c x L B u O G 9 Z K R + d e L 9 k e e 7 Q u M B S p z h a P n s w R M r 7 k + y 4 v K C u W J K y 8 T I o 8 w y 0 9 1 h N m L x W j u X / p V J x K + T p 9 C B N 0 Z B D C e t O Y n c f M j i a Z Q v f 3 a 3 S m u g S r h V E M q W B g z E 3 G r 7 8 1 q p L e O / u U T G r P 8 0 c R T n Z r i E K b M j o 8 a s + Z D F 6 8 F R f I C u n I m f 5 D p w g K a f 7 p U + w f y 2 5 T M O k l G J n i A O p x A P Y v c w c H P B 2 p t c X a G o r f W k U E I a p 5 K 5 c 5 G j v X x 4 l W 0 5 n 2 0 P X X s B z A d K V F p B r 8 8 U p s d U Q 4 D + z e r x K s n 2 0 4 N B V N S / T M b f U E Q 1 g J v E J h h f C n g 6 d g l F P 0 M B J v 6 b F y C q M S l 2 W 0 T e s 0 V U o p r i 4 B Z R 2 i e Y k b J Q 1 v c R H h N M 7 W J W I F / o e w n E 8 1 3 6 Y e / + C 0 5 G Q N l 2 x 7 a C i e 9 n / z + 8 S y L n N 8 e f o L h 7 G E W Y i / / P U A C c U Y a g B F C E o I q 1 g Z U h p x r p 0 S P p A L q s 1 u M 0 y 1 N W E q U J K i c B y m s 0 U S C 2 F p u L m G o o g N a Q H T t x c o a u w E S M N G Y F h B e d w 3 H S P c b g v n 3 B 3 9 u d K l O 1 r 8 2 2 D T E N 9 L J l D e G I x r 7 n w h R u k X K D j h z F Q D p + R 0 5 k O T H w n o i c L c A o W X T A d G K A l s 4 1 g I n m R d E H h y S + d 3 x 2 / o q e T t a d 9 e 5 Y b 9 + x T 3 T T G Y I z F I O 9 4 0 W k E J P U o M i M T k 0 t P U e J v V J 0 Y b g l t 1 B F y u l m X 4 W Y / C G I K / R Q 8 t e + I D y 5 B E 6 l 7 O l Y T u B W j a G 8 S g f R z 0 a j G B P T Y e y L 0 T i R w e l 4 s d E E D z P I k g D 8 8 x 0 1 R c w 0 X 5 T B 6 W z S K G r B Y X b U k W c t N a V f i Z 5 l T U y g O P 3 Z d U k m c X 8 S J 3 i s s E U A T n O d B q d 2 K 0 V T a i a y o N V U h X B e n P h u l w q H Q s A o k E m B D p p y W w c u M V X X T e K H k r b 0 4 1 P m A V L g G f Z V O Q A l P r Z / o Y l Q U 0 w k s q P A L K m Q O 1 5 q c N 1 U q i 5 f O i X F a h q m C N O M C S r m V S g A v 5 8 f m G V O T i I P X J 4 K D g J C F I V O l G h 6 M C R C 0 0 d g E 5 w N E h n S 9 m P n H k W l W Q o F 2 k 2 W K G e j z M D q 0 7 I 1 M j 6 L S j 5 L n s C U 1 k W t k c h B A t J f l g O u Q J S b 9 S k V L O E A s A s b b p U C 3 P Q z 7 8 e + 9 3 y Q + i L a k z 0 P e S 0 2 O w 7 a i v M u P Q 8 7 M 1 W D x L X Y a S 8 G J + j j t G L Y E a x 1 v Q T E q 7 V L + P N 7 1 T j c h 3 d D 5 H e Z d U z + g 6 O b b x j f t D u Z 0 8 h j I I 4 h G K k E O l 7 q 9 1 h 2 M Z R + r H E k V K x V l Q F Q O 2 Y P B V N t w f w 8 y v 1 L T f y x b 0 z l 3 N P + e n a s o X J r l C R h / P e t L S f 0 u j e 5 o c d R d 4 j H W 7 f 9 r Y j i I A J W k e P J 8 w u z T 1 Y 5 S b 4 h 1 Q Q k d 3 B C 4 o P u e 4 T c N r / 5 L P a + 2 A 2 9 T + i e + r O w H F j G H z f o v n W Z h e D l m I / h N d + 6 w b I E O p m s a 8 Y 1 k X B V X M 6 x N / a S 3 E 1 s X h s q F J a f v q S w x u o j 5 d U E J d K E h c p k / + z a p 3 C 6 g c X S 2 r g s m W T s K y k + N Y Y 2 M o x F y r W C 1 v q A W Q 5 D s 4 N S H 3 o q x 7 R a 6 v h Q J G e h G P N q j I h N S C 8 L K U c + L S 2 c x G 1 e V s s 7 g t O Y E s B q p w 4 B / k 7 d 8 P y c 7 F j v r F f c F u m J n Q H F c 1 o k i / L O V b r W T N J q a I s k S j N n 2 T P X K Y / H S I 6 A p g I 6 C u o Y q J N C h 0 j a V q m p c p j K q R Z X g x Q 4 K D B Q 8 v h k h 8 p I p / L J e J W q c r z 6 m e d F O Z z 7 b S c w b S R 7 l 9 l E z L v k N 2 i r q M M h F v z Q n q o E o r M p u k U p s i k y Z 6 f 5 0 2 o z o R k h G I l C Q F g Y H V f 7 g 0 d / p F 0 1 z i A f b v Q K g h d 5 p n Q 4 C B w j R x 4 x F A l D t i s c c T l E W D Z r 4 Z N 9 X L + i k f T U s K u v i W H E N e d q y N Z H c F 4 5 I H M d W b o y a 2 E Y t v T p P b Z 0 2 0 K Y w K + g r 6 K a Y k 4 + l q M r F k y t 4 r a j x J S q c L E v z K E 4 e h V t u l 1 t q 3 c l L U 7 a l a R y 2 p 3 1 z X e 2 X d q Z r P F 6 O 6 A U r W 2 z 8 L h f S F e e 6 c 5 j 4 k y 2 h M J P X 1 + d K i 2 A V q a y E l A r T 6 O m t S m C P K 9 l k i v C Y D C 3 b W v H t l 7 b 1 h v b + s m 2 f r a t X 2 y r 9 w r + 6 5 E K 4 K O t Y u S O T j x L y 8 5 r Y + m O 2 e R a 5 m 2 X m U e C Y C X v d g r U W o 3 s 6 z V S m p d w m q M W j x O T c r I 6 O 0 F B B V Z p f o K V Z W U L O m S Z W 7 0 Y 7 d Q 7 U G T p M j t L U t m r O k C K b t K p k c p F G C I 6 P 7 k f f V + Q J y 8 J S 9 u z l X R V H N w H k 9 C H o C H h r 4 c f g E h 4 w T B p S z M 3 X 3 2 V V m F S g E 0 Z z t V f l d c W F H V a Z b 8 s 0 V / k C A 2 v Q V T 0 1 8 V p d I Q 4 Q H O J + z R C V 9 4 d p x c 1 g i 4 2 l i u y 8 / x i l q s 1 L Q 1 T m p u P x r + a V p W B r d h x N x V l A V y / o i y T s X 4 1 e X o l u W 4 V u X 4 F e Z b q c R O V Y 6 O q s c q J V 5 a N O 6 t b N 5 a F a F M z n l 4 z b r w A 3 F S F l 9 7 / 0 S H j g R L G R R a A n 6 e 6 u w d + x 3 C k x s 9 g a m Z / T d X j W S r C D V R 6 l 6 l t F c q 8 m 9 L v M p R + e 2 t X + v 1 4 a O g L / 4 9 Z r J c o S L K n c T e e c I U n L K f 4 y 1 T c O M I b R 7 i m I 1 w W o Y 0 b v K J u 8 O z O b I M + a 2 0 H N Q W w h z Z U k F + R 4 5 Y g Y C I V / a H 1 H K y z + L w r J q 9 2 U D w G / w E F K H L K s D r e 8 s Y t X j b H t p G 7 o T W v j G 5 8 5 e f y l f t r 5 y s f n h n 6 y q a F 3 + L t N f K x m l X n p t 0 y M K y C S M v h a Y r u h n S / L 6 N s / J O 4 9 U v k g 5 d 2 v C 4 u + C L d W J N S 2 H S v t s S U p 3 N q 5 3 F C Z 3 M l t d 5 Z e n 1 r 9 / b 6 D D a t A h 0 G r g R i Z F Q N Y p B s z O z + T g N + T J 2 U 2 r T W x R 3 X M 1 8 V U B 6 n S g W Z 5 3 T d r j x d + 6 t 2 v O 5 / O j 2 a 5 X H f m 9 D b p K P m f 9 S X k n H z m O / m M d / m H / O l o r X J U y 3 / I 7 6 L T 2 2 Z 1 2 n X + D H Y Z S t 6 b g q N z 5 0 8 2 V m 7 5 M l X c + + u k f R J w 2 m S / P r R c 3 m b q + V J i u R Z l 5 T K / 2 N F c v 5 U j i g L z + / 2 L Y k / N 5 t z V t c D e w Z P a 3 M l r V l v a n O 9 a 6 Y 0 W 7 X b 1 X i S 7 f U a J t l Y M r r W e 4 L z I Y t / + a e Y S 2 / 2 J d 3 a S x Q p Y G n e g P v L W r 0 B 9 7 P 5 L 6 q M n T A 0 f 4 z k G c S R / B A D r E / z y m q F g / K g u P z e q B Q L K + L a Z 7 9 z T + M q 3 U g e O H X k l L e 6 8 d 2 k T N L R d Y C j 5 X s 1 f c 1 X 2 M + t 8 j 3 F S 6 d W W O d P v g c o i k d e a K z 6 O B u x e K U 3 e F m 9 U v P J a 4 r T R z + N + 2 f P g C 7 H r 1 E U O y g 1 y n H M O Z Y 6 n m O 5 W y 4 I E I 3 A 3 h L n u u m L e u a B Q c 0 Q Q l 2 g r q / Z i m c K V l i z i z e E m O l 1 m L 4 m Z O F a n T 9 F b a S b d f R Y p 8 P K z n O 8 q 7 5 a 8 x u v F + 3 7 O J 7 r c G 7 u n a H z K 6 L i w u I K K y L L v p g r I s v a L Y E i z n q 8 P p l K a i 3 D Y g 7 h 2 Z Q 4 S 8 b t 3 e t y d M J 4 L o p 4 e s + 7 A S O Q 5 c r + x I G y / / z W Q X H h a o W t Q 1 E 9 r / V 7 S E N h 2 O J t R f l u x D p a i i n 3 P y j o m Z 5 6 O g l R A F v J f s 1 S R i 9 2 k C Y T w f L U p x G 6 Z c 6 j N L Q A K S 7 X c t d A S r b t 2 W + I r M j N j y r 7 O b + t V N x e W D V b + R d Q S w E C L Q A U A A I A C A A 4 b D d b i p o N 6 a Q A A A D 2 A A A A E g A A A A A A A A A A A A A A A A A A A A A A Q 2 9 u Z m l n L 1 B h Y 2 t h Z 2 U u e G 1 s U E s B A i 0 A F A A C A A g A O G w 3 W w / K 6 a u k A A A A 6 Q A A A B M A A A A A A A A A A A A A A A A A 8 A A A A F t D b 2 5 0 Z W 5 0 X 1 R 5 c G V z X S 5 4 b W x Q S w E C L Q A U A A I A C A A 4 b D d b 8 0 w / M o c M A A A E e g A A E w A A A A A A A A A A A A A A A A D h A Q A A R m 9 y b X V s Y X M v U 2 V j d G l v b j E u b V B L B Q Y A A A A A A w A D A M I A A A C 1 D g A A A A B F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F d v c m t i b 2 9 r R 3 J v d X B U e X B l P k 9 y Z 2 F u a X p h d G l v b m F s P C 9 X b 3 J r Y m 9 v a 0 d y b 3 V w V H l w Z T 4 8 L 1 B l c m 1 p c 3 N p b 2 5 M a X N 0 P k 5 m A Q A A A A A A L G Y B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x F b n R y e S B U e X B l P S J R d W V y e U d y b 3 V w c y I g V m F s d W U 9 I n N C Z 0 F B Q U F B Q U F B Q 2 U z T m N S a C t l b 1 R M c F Z T T k V y S j V T R k I x Q n l h V z F o Y 2 5 r Q U F B R U F B Q U F B Q U F B Q X N W U 3 J u K 2 R n Z m t L T m 1 p V U 1 U c X U 3 R H d s V F p X T n Z i b V J o Y 2 5 r Q U F B S U F B Q U F B Q U F B Q W F z W m d R Q m 1 y d 2 t h Y 1 N M O D l z M T B T b 0 F s T l l X N W t Z W F J 2 Y 2 5 r Q U F B T U F B Q U F B Q U F B Q V E r L z l j V H V k T 0 V L U 1 h k Z k V D Q 3 p p M X d W U G R H a G x j Z 0 F B Q k F B Q U F B Q U F B Q U M z W T k y c 0 1 3 N V d T c k Q 0 Q k 5 B S T d D b V p E M E 5 2 Y m 0 1 b F k z U n B i M j R n V D I 1 c 2 V R Q U F C U U F B Q U F B Q U F B R F B 2 M 2 8 0 M n J L M V F v W T h X b U p h e W R H K 0 N W W m h j b W x o W W 1 4 b G N 3 Q U F C U U F B Q U E 9 P S I g L z 4 8 R W 5 0 c n k g V H l w Z T 0 i U n V u Q m F j a 2 d y b 3 V u Z E F u Y W x 5 c 2 l z I i B W Y W x 1 Z T 0 i c 1 R y d W U i I C 8 + P E V u d H J 5 I F R 5 c G U 9 I k l z U m V s Y X R p b 2 5 z a G l w R G V 0 Z W N 0 a W 9 u R W 5 h Y m x l Z C I g V m F s d W U 9 I n N G Y W x z Z S I g L z 4 8 L 1 N 0 Y W J s Z U V u d H J p Z X M + P C 9 J d G V t P j x J d G V t P j x J d G V t T G 9 j Y X R p b 2 4 + P E l 0 Z W 1 U e X B l P k Z v c m 1 1 b G E 8 L 0 l 0 Z W 1 U e X B l P j x J d G V t U G F 0 a D 5 T Z W N 0 a W 9 u M S 9 T b 3 V y Y 2 V z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V G F y Z 2 V 0 I i B W Y W x 1 Z T 0 i c 1 N v d X J j Z X M i I C 8 + P E V u d H J 5 I F R 5 c G U 9 I k Z p b G x l Z E N v b X B s Z X R l U m V z d W x 0 V G 9 X b 3 J r c 2 h l Z X Q i I F Z h b H V l P S J s M S I g L z 4 8 R W 5 0 c n k g V H l w Z T 0 i T G 9 h Z G V k V G 9 B b m F s e X N p c 1 N l c n Z p Y 2 V z I i B W Y W x 1 Z T 0 i b D A i I C 8 + P E V u d H J 5 I F R 5 c G U 9 I l F 1 Z X J 5 S U Q i I F Z h b H V l P S J z N m F j Y T R j N 2 E t O T F i M y 0 0 N T Q 2 L W I 5 M W Q t Z W Y y Y 2 U 2 Y j U 3 N j V h I i A v P j x F b n R y e S B U e X B l P S J R d W V y e U d y b 3 V w S U Q i I F Z h b H V l P S J z N D A 2 M G M 2 N m E t Y W I x O S 0 0 N m M y L T l j N D g t Y m Y z Z G I z N W Q x M m E w I i A v P j x F b n R y e S B U e X B l P S J G a W x s T G F z d F V w Z G F 0 Z W Q i I F Z h b H V l P S J k M j A y N S 0 w O S 0 y M 1 Q x M T o z M z o 0 M C 4 0 N T Y 5 M z Q 2 W i I g L z 4 8 R W 5 0 c n k g V H l w Z T 0 i R m l s b E N v b H V t b l R 5 c G V z I i B W Y W x 1 Z T 0 i c 0 J n P T 0 i I C 8 + P E V u d H J 5 I F R 5 c G U 9 I k Z p b G x F c n J v c k N v d W 5 0 I i B W Y W x 1 Z T 0 i b D A i I C 8 + P E V u d H J 5 I F R 5 c G U 9 I k Z p b G x F c n J v c k N v Z G U i I F Z h b H V l P S J z V W 5 r b m 9 3 b i I g L z 4 8 R W 5 0 c n k g V H l w Z T 0 i R m l s b E N v d W 5 0 I i B W Y W x 1 Z T 0 i b D U i I C 8 + P E V u d H J 5 I F R 5 c G U 9 I k Z p b G x D b 2 x 1 b W 5 O Y W 1 l c y I g V m F s d W U 9 I n N b J n F 1 b 3 Q 7 U 2 9 1 c m N l J n F 1 b 3 Q 7 X S I g L z 4 8 R W 5 0 c n k g V H l w Z T 0 i Q W R k Z W R U b 0 R h d G F N b 2 R l b C I g V m F s d W U 9 I m w w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T b 3 V y Y 2 V z L 0 F 1 d G 9 S Z W 1 v d m V k Q 2 9 s d W 1 u c z E u e 1 N v d X J j Z S w w f S Z x d W 9 0 O 1 0 s J n F 1 b 3 Q 7 Q 2 9 s d W 1 u Q 2 9 1 b n Q m c X V v d D s 6 M S w m c X V v d D t L Z X l D b 2 x 1 b W 5 O Y W 1 l c y Z x d W 9 0 O z p b X S w m c X V v d D t D b 2 x 1 b W 5 J Z G V u d G l 0 a W V z J n F 1 b 3 Q 7 O l s m c X V v d D t T Z W N 0 a W 9 u M S 9 T b 3 V y Y 2 V z L 0 F 1 d G 9 S Z W 1 v d m V k Q 2 9 s d W 1 u c z E u e 1 N v d X J j Z S w w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Q 2 9 t c G F u a W V z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x v Y W R l Z F R v Q W 5 h b H l z a X N T Z X J 2 a W N l c y I g V m F s d W U 9 I m w w I i A v P j x F b n R y e S B U e X B l P S J R d W V y e U l E I i B W Y W x 1 Z T 0 i c z l j Y z M 3 M G V l L T E 1 M D I t N D V j O S 1 i M G M x L W V m Y 2 F i N m Y 3 N W U x N y I g L z 4 8 R W 5 0 c n k g V H l w Z T 0 i R m l s b F R h c m d l d C I g V m F s d W U 9 I n N D b 2 1 w Y W 5 p Z X M i I C 8 + P E V u d H J 5 I F R 5 c G U 9 I l F 1 Z X J 5 R 3 J v d X B J R C I g V m F s d W U 9 I n M 0 M D Y w Y z Y 2 Y S 1 h Y j E 5 L T Q 2 Y z I t O W M 0 O C 1 i Z j N k Y j M 1 Z D E y Y T A i I C 8 + P E V u d H J 5 I F R 5 c G U 9 I k Z p b G x M Y X N 0 V X B k Y X R l Z C I g V m F s d W U 9 I m Q y M D I 1 L T A 5 L T I z V D E x O j M z O j M 3 L j Y x N D M 0 M D l a I i A v P j x F b n R y e S B U e X B l P S J G a W x s Q 2 9 s d W 1 u V H l w Z X M i I F Z h b H V l P S J z Q m d Z R 0 J n R U N B Z 1 l H Q m d Z P S I g L z 4 8 R W 5 0 c n k g V H l w Z T 0 i R m l s b E V y c m 9 y Q 2 9 1 b n Q i I F Z h b H V l P S J s M C I g L z 4 8 R W 5 0 c n k g V H l w Z T 0 i R m l s b E V y c m 9 y Q 2 9 k Z S I g V m F s d W U 9 I n N V b m t u b 3 d u I i A v P j x F b n R y e S B U e X B l P S J G a W x s Q 2 9 1 b n Q i I F Z h b H V l P S J s M j M i I C 8 + P E V u d H J 5 I F R 5 c G U 9 I k Z p b G x D b 2 x 1 b W 5 O Y W 1 l c y I g V m F s d W U 9 I n N b J n F 1 b 3 Q 7 Q 2 9 t c G F u e V N o b 3 J 0 T m F t Z S Z x d W 9 0 O y w m c X V v d D t D b 2 1 w Y W 5 5 T G V n Y W x O Y W 1 l J n F 1 b 3 Q 7 L C Z x d W 9 0 O 0 N 1 c n J l b m N 5 Q 2 9 k Z S Z x d W 9 0 O y w m c X V v d D t B Y 2 N v d W 5 0 a W 5 n U H J p b m N p c G x l J n F 1 b 3 Q 7 L C Z x d W 9 0 O 0 N v b n N v b G l k Y X R l J n F 1 b 3 Q 7 L C Z x d W 9 0 O 0 N v b n N v b G l k Y X R l R n J v b V l l Y X I m c X V v d D s s J n F 1 b 3 Q 7 Q 2 9 u c 2 9 s a W R h d G V G c m 9 t T W 9 u d G g m c X V v d D s s J n F 1 b 3 Q 7 V H l w Z S Z x d W 9 0 O y w m c X V v d D t N Y X B w a W 5 n T m F t Z S Z x d W 9 0 O y w m c X V v d D t S Z W N v Z 2 5 p e m V B c y Z x d W 9 0 O y w m c X V v d D t B Y 2 N v d W 5 0 a W 5 n U H J p b m N p c G x l Q X N z b 2 N p Y X R l c y Z x d W 9 0 O 1 0 i I C 8 + P E V u d H J 5 I F R 5 c G U 9 I k F k Z G V k V G 9 E Y X R h T W 9 k Z W w i I F Z h b H V l P S J s M C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E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N v b X B h b m l l c y 9 B d X R v U m V t b 3 Z l Z E N v b H V t b n M x L n t D b 2 1 w Y W 5 5 U 2 h v c n R O Y W 1 l L D B 9 J n F 1 b 3 Q 7 L C Z x d W 9 0 O 1 N l Y 3 R p b 2 4 x L 0 N v b X B h b m l l c y 9 B d X R v U m V t b 3 Z l Z E N v b H V t b n M x L n t D b 2 1 w Y W 5 5 T G V n Y W x O Y W 1 l L D F 9 J n F 1 b 3 Q 7 L C Z x d W 9 0 O 1 N l Y 3 R p b 2 4 x L 0 N v b X B h b m l l c y 9 B d X R v U m V t b 3 Z l Z E N v b H V t b n M x L n t D d X J y Z W 5 j e U N v Z G U s M n 0 m c X V v d D s s J n F 1 b 3 Q 7 U 2 V j d G l v b j E v Q 2 9 t c G F u a W V z L 0 F 1 d G 9 S Z W 1 v d m V k Q 2 9 s d W 1 u c z E u e 0 F j Y 2 9 1 b n R p b m d Q c m l u Y 2 l w b G U s M 3 0 m c X V v d D s s J n F 1 b 3 Q 7 U 2 V j d G l v b j E v Q 2 9 t c G F u a W V z L 0 F 1 d G 9 S Z W 1 v d m V k Q 2 9 s d W 1 u c z E u e 0 N v b n N v b G l k Y X R l L D R 9 J n F 1 b 3 Q 7 L C Z x d W 9 0 O 1 N l Y 3 R p b 2 4 x L 0 N v b X B h b m l l c y 9 B d X R v U m V t b 3 Z l Z E N v b H V t b n M x L n t D b 2 5 z b 2 x p Z G F 0 Z U Z y b 2 1 Z Z W F y L D V 9 J n F 1 b 3 Q 7 L C Z x d W 9 0 O 1 N l Y 3 R p b 2 4 x L 0 N v b X B h b m l l c y 9 B d X R v U m V t b 3 Z l Z E N v b H V t b n M x L n t D b 2 5 z b 2 x p Z G F 0 Z U Z y b 2 1 N b 2 5 0 a C w 2 f S Z x d W 9 0 O y w m c X V v d D t T Z W N 0 a W 9 u M S 9 D b 2 1 w Y W 5 p Z X M v Q X V 0 b 1 J l b W 9 2 Z W R D b 2 x 1 b W 5 z M S 5 7 V H l w Z S w 3 f S Z x d W 9 0 O y w m c X V v d D t T Z W N 0 a W 9 u M S 9 D b 2 1 w Y W 5 p Z X M v Q X V 0 b 1 J l b W 9 2 Z W R D b 2 x 1 b W 5 z M S 5 7 T W F w c G l u Z 0 5 h b W U s O H 0 m c X V v d D s s J n F 1 b 3 Q 7 U 2 V j d G l v b j E v Q 2 9 t c G F u a W V z L 0 F 1 d G 9 S Z W 1 v d m V k Q 2 9 s d W 1 u c z E u e 1 J l Y 2 9 n b m l 6 Z U F z L D l 9 J n F 1 b 3 Q 7 L C Z x d W 9 0 O 1 N l Y 3 R p b 2 4 x L 0 N v b X B h b m l l c y 9 B d X R v U m V t b 3 Z l Z E N v b H V t b n M x L n t B Y 2 N v d W 5 0 a W 5 n U H J p b m N p c G x l Q X N z b 2 N p Y X R l c y w x M H 0 m c X V v d D t d L C Z x d W 9 0 O 0 N v b H V t b k N v d W 5 0 J n F 1 b 3 Q 7 O j E x L C Z x d W 9 0 O 0 t l e U N v b H V t b k 5 h b W V z J n F 1 b 3 Q 7 O l t d L C Z x d W 9 0 O 0 N v b H V t b k l k Z W 5 0 a X R p Z X M m c X V v d D s 6 W y Z x d W 9 0 O 1 N l Y 3 R p b 2 4 x L 0 N v b X B h b m l l c y 9 B d X R v U m V t b 3 Z l Z E N v b H V t b n M x L n t D b 2 1 w Y W 5 5 U 2 h v c n R O Y W 1 l L D B 9 J n F 1 b 3 Q 7 L C Z x d W 9 0 O 1 N l Y 3 R p b 2 4 x L 0 N v b X B h b m l l c y 9 B d X R v U m V t b 3 Z l Z E N v b H V t b n M x L n t D b 2 1 w Y W 5 5 T G V n Y W x O Y W 1 l L D F 9 J n F 1 b 3 Q 7 L C Z x d W 9 0 O 1 N l Y 3 R p b 2 4 x L 0 N v b X B h b m l l c y 9 B d X R v U m V t b 3 Z l Z E N v b H V t b n M x L n t D d X J y Z W 5 j e U N v Z G U s M n 0 m c X V v d D s s J n F 1 b 3 Q 7 U 2 V j d G l v b j E v Q 2 9 t c G F u a W V z L 0 F 1 d G 9 S Z W 1 v d m V k Q 2 9 s d W 1 u c z E u e 0 F j Y 2 9 1 b n R p b m d Q c m l u Y 2 l w b G U s M 3 0 m c X V v d D s s J n F 1 b 3 Q 7 U 2 V j d G l v b j E v Q 2 9 t c G F u a W V z L 0 F 1 d G 9 S Z W 1 v d m V k Q 2 9 s d W 1 u c z E u e 0 N v b n N v b G l k Y X R l L D R 9 J n F 1 b 3 Q 7 L C Z x d W 9 0 O 1 N l Y 3 R p b 2 4 x L 0 N v b X B h b m l l c y 9 B d X R v U m V t b 3 Z l Z E N v b H V t b n M x L n t D b 2 5 z b 2 x p Z G F 0 Z U Z y b 2 1 Z Z W F y L D V 9 J n F 1 b 3 Q 7 L C Z x d W 9 0 O 1 N l Y 3 R p b 2 4 x L 0 N v b X B h b m l l c y 9 B d X R v U m V t b 3 Z l Z E N v b H V t b n M x L n t D b 2 5 z b 2 x p Z G F 0 Z U Z y b 2 1 N b 2 5 0 a C w 2 f S Z x d W 9 0 O y w m c X V v d D t T Z W N 0 a W 9 u M S 9 D b 2 1 w Y W 5 p Z X M v Q X V 0 b 1 J l b W 9 2 Z W R D b 2 x 1 b W 5 z M S 5 7 V H l w Z S w 3 f S Z x d W 9 0 O y w m c X V v d D t T Z W N 0 a W 9 u M S 9 D b 2 1 w Y W 5 p Z X M v Q X V 0 b 1 J l b W 9 2 Z W R D b 2 x 1 b W 5 z M S 5 7 T W F w c G l u Z 0 5 h b W U s O H 0 m c X V v d D s s J n F 1 b 3 Q 7 U 2 V j d G l v b j E v Q 2 9 t c G F u a W V z L 0 F 1 d G 9 S Z W 1 v d m V k Q 2 9 s d W 1 u c z E u e 1 J l Y 2 9 n b m l 6 Z U F z L D l 9 J n F 1 b 3 Q 7 L C Z x d W 9 0 O 1 N l Y 3 R p b 2 4 x L 0 N v b X B h b m l l c y 9 B d X R v U m V t b 3 Z l Z E N v b H V t b n M x L n t B Y 2 N v d W 5 0 a W 5 n U H J p b m N p c G x l Q X N z b 2 N p Y X R l c y w x M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1 v b n R o c z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O Y X Z p Z 2 F 0 a W 9 u U 3 R l c E 5 h b W U i I F Z h b H V l P S J z T m F 2 a W d h d G l v b i I g L z 4 8 R W 5 0 c n k g V H l w Z T 0 i T m F t Z V V w Z G F 0 Z W R B Z n R l c k Z p b G w i I F Z h b H V l P S J s M C I g L z 4 8 R W 5 0 c n k g V H l w Z T 0 i U m V z d W x 0 V H l w Z S I g V m F s d W U 9 I n N U Y W J s Z S I g L z 4 8 R W 5 0 c n k g V H l w Z T 0 i Q n V m Z m V y T m V 4 d F J l Z n J l c 2 g i I F Z h b H V l P S J s M S I g L z 4 8 R W 5 0 c n k g V H l w Z T 0 i R m l s b F R h c m d l d C I g V m F s d W U 9 I n N N b 2 5 0 a H M i I C 8 + P E V u d H J 5 I F R 5 c G U 9 I k Z p b G x l Z E N v b X B s Z X R l U m V z d W x 0 V G 9 X b 3 J r c 2 h l Z X Q i I F Z h b H V l P S J s M S I g L z 4 8 R W 5 0 c n k g V H l w Z T 0 i U X V l c n l J R C I g V m F s d W U 9 I n M y Z D J i Y W I 1 O S 1 h M m U 3 L T R j M z g t O D I 5 N y 0 1 Y m J i Y T Y z O G Q y N W I i I C 8 + P E V u d H J 5 I F R 5 c G U 9 I l F 1 Z X J 5 R 3 J v d X B J R C I g V m F s d W U 9 I n M 3 M W Z k Z W Y 0 M y 0 5 Z D N i L T Q y M z g t O T I 1 Z C 1 k N 2 M 0 M D g y Y 2 U y Z D c i I C 8 + P E V u d H J 5 I F R 5 c G U 9 I k Z p b G x M Y X N 0 V X B k Y X R l Z C I g V m F s d W U 9 I m Q y M D I 1 L T A 5 L T I z V D E x O j M z O j Q 4 L j E w O D Q y N D N a I i A v P j x F b n R y e S B U e X B l P S J G a W x s Q 2 9 s d W 1 u V H l w Z X M i I F Z h b H V l P S J z Q X c 9 P S I g L z 4 8 R W 5 0 c n k g V H l w Z T 0 i R m l s b E V y c m 9 y Q 2 9 1 b n Q i I F Z h b H V l P S J s M C I g L z 4 8 R W 5 0 c n k g V H l w Z T 0 i R m l s b E V y c m 9 y Q 2 9 k Z S I g V m F s d W U 9 I n N V b m t u b 3 d u I i A v P j x F b n R y e S B U e X B l P S J G a W x s Q 2 9 1 b n Q i I F Z h b H V l P S J s M T I i I C 8 + P E V u d H J 5 I F R 5 c G U 9 I k Z p b G x D b 2 x 1 b W 5 O Y W 1 l c y I g V m F s d W U 9 I n N b J n F 1 b 3 Q 7 T W 9 u d G g m c X V v d D t d I i A v P j x F b n R y e S B U e X B l P S J B Z G R l Z F R v R G F 0 Y U 1 v Z G V s I i B W Y W x 1 Z T 0 i b D A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1 v b n R o c y 9 B d X R v U m V t b 3 Z l Z E N v b H V t b n M x L n t N b 2 5 0 a C w w f S Z x d W 9 0 O 1 0 s J n F 1 b 3 Q 7 Q 2 9 s d W 1 u Q 2 9 1 b n Q m c X V v d D s 6 M S w m c X V v d D t L Z X l D b 2 x 1 b W 5 O Y W 1 l c y Z x d W 9 0 O z p b X S w m c X V v d D t D b 2 x 1 b W 5 J Z G V u d G l 0 a W V z J n F 1 b 3 Q 7 O l s m c X V v d D t T Z W N 0 a W 9 u M S 9 N b 2 5 0 a H M v Q X V 0 b 1 J l b W 9 2 Z W R D b 2 x 1 b W 5 z M S 5 7 T W 9 u d G g s M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1 v b n R o c y 9 D b 2 5 2 Z X J 0 Z W Q l M j B 0 b y U y M F R h Y m x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W 9 u d G h z L 1 J l b m F t Z W Q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W 9 u d G h z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N v c G U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S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C I g L z 4 8 R W 5 0 c n k g V H l w Z T 0 i U X V l c n l H c m 9 1 c E l E I i B W Y W x 1 Z T 0 i c 2 F j Z G Q 2 M 2 I 3 L T B l M z M t N G E 1 N i 1 i M G Y 4 L T A 0 Z D A w O G V j M j k 5 O S I g L z 4 8 R W 5 0 c n k g V H l w Z T 0 i R m l s b F R v R G F 0 Y U 1 v Z G V s R W 5 h Y m x l Z C I g V m F s d W U 9 I m w w I i A v P j x F b n R y e S B U e X B l P S J G a W x s T 2 J q Z W N 0 V H l w Z S I g V m F s d W U 9 I n N D b 2 5 u Z W N 0 a W 9 u T 2 5 s e S I g L z 4 8 R W 5 0 c n k g V H l w Z T 0 i R m l s b E V y c m 9 y Q 2 9 k Z S I g V m F s d W U 9 I n N V b m t u b 3 d u I i A v P j x F b n R y e S B U e X B l P S J R d W V y e U l E I i B W Y W x 1 Z T 0 i c z Q z Y m M 4 O T A z L T Q w M W M t N D k 3 N y 0 5 O G R m L W R k M m M 3 M m M w Y T g 4 N i I g L z 4 8 R W 5 0 c n k g V H l w Z T 0 i Q W R k Z W R U b 0 R h d G F N b 2 R l b C I g V m F s d W U 9 I m w w I i A v P j x F b n R y e S B U e X B l P S J G a W x s T G F z d F V w Z G F 0 Z W Q i I F Z h b H V l P S J k M j A y N S 0 w O S 0 y M 1 Q x M T o z M z o y O C 4 0 O T c y O T c 5 W i I g L z 4 8 R W 5 0 c n k g V H l w Z T 0 i R m l s b F N 0 Y X R 1 c y I g V m F s d W U 9 I n N D b 2 1 w b G V 0 Z S I g L z 4 8 L 1 N 0 Y W J s Z U V u d H J p Z X M + P C 9 J d G V t P j x J d G V t P j x J d G V t T G 9 j Y X R p b 2 4 + P E l 0 Z W 1 U e X B l P k Z v c m 1 1 b G E 8 L 0 l 0 Z W 1 U e X B l P j x J d G V t U G F 0 a D 5 T Z W N 0 a W 9 u M S 9 V Q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F R h c m d l d C I g V m F s d W U 9 I n N V Q S I g L z 4 8 R W 5 0 c n k g V H l w Z T 0 i R m l s b G V k Q 2 9 t c G x l d G V S Z X N 1 b H R U b 1 d v c m t z a G V l d C I g V m F s d W U 9 I m w x I i A v P j x F b n R y e S B U e X B l P S J R d W V y e U l E I i B W Y W x 1 Z T 0 i c z N m N W V m N G I z L T U 4 M W Y t N D I y O S 1 h O W V m L T k 0 N z A x M D I x Y T k y N y I g L z 4 8 R W 5 0 c n k g V H l w Z T 0 i U X V l c n l H c m 9 1 c E l E I i B W Y W x 1 Z T 0 i c z E x Z D d k Y z l l L W U 3 O D c t N G N h O C 1 i Y T U 1 L T Q 4 Z D E y Y j I 3 O T Q 4 N S I g L z 4 8 R W 5 0 c n k g V H l w Z T 0 i T G 9 h Z G V k V G 9 B b m F s e X N p c 1 N l c n Z p Y 2 V z I i B W Y W x 1 Z T 0 i b D A i I C 8 + P E V u d H J 5 I F R 5 c G U 9 I k Z p b G x U b 0 R h d G F N b 2 R l b E V u Y W J s Z W Q i I F Z h b H V l P S J s M C I g L z 4 8 R W 5 0 c n k g V H l w Z T 0 i R m l s b E 9 i a m V j d F R 5 c G U i I F Z h b H V l P S J z V G F i b G U i I C 8 + P E V u d H J 5 I F R 5 c G U 9 I k Z p b G x M Y X N 0 V X B k Y X R l Z C I g V m F s d W U 9 I m Q y M D I 1 L T A 5 L T I z V D E x O j M z O j Q 3 L j g 2 N T I 2 M T l a I i A v P j x F b n R y e S B U e X B l P S J G a W x s Q 2 9 s d W 1 u V H l w Z X M i I F Z h b H V l P S J z Q m d Z R 0 F 3 T U d C Z 1 l H Q m d Z R 0 J n V U Z C Z 1 l H Q m d Z R 0 J n Y z 0 i I C 8 + P E V u d H J 5 I F R 5 c G U 9 I k Z p b G x F c n J v c k N v d W 5 0 I i B W Y W x 1 Z T 0 i b D A i I C 8 + P E V u d H J 5 I F R 5 c G U 9 I k Z p b G x F c n J v c k N v Z G U i I F Z h b H V l P S J z V W 5 r b m 9 3 b i I g L z 4 8 R W 5 0 c n k g V H l w Z T 0 i R m l s b E N v d W 5 0 I i B W Y W x 1 Z T 0 i b D I w M T U i I C 8 + P E V u d H J 5 I F R 5 c G U 9 I k F k Z G V k V G 9 E Y X R h T W 9 k Z W w i I F Z h b H V l P S J s M C I g L z 4 8 R W 5 0 c n k g V H l w Z T 0 i R m l s b E N v b H V t b k 5 h b W V z I i B W Y W x 1 Z T 0 i c 1 s m c X V v d D t D b 2 1 w Y W 5 5 U 2 h v c n R O Y W 1 l J n F 1 b 3 Q 7 L C Z x d W 9 0 O 0 N v b X B h b n l M Z W d h b E 5 h b W U m c X V v d D s s J n F 1 b 3 Q 7 U 2 9 1 c m N l J n F 1 b 3 Q 7 L C Z x d W 9 0 O 1 l l Y X I m c X V v d D s s J n F 1 b 3 Q 7 T W 9 u d G g m c X V v d D s s J n F 1 b 3 Q 7 R 3 J v d X B T d H J 1 Y 3 R 1 c m U m c X V v d D s s J n F 1 b 3 Q 7 Q W N j b 3 V u d E N v Z G U m c X V v d D s s J n F 1 b 3 Q 7 Q W N j b 3 V u d E 5 h b W U m c X V v d D s s J n F 1 b 3 Q 7 Q W N j b 3 V u d F R 5 c G U m c X V v d D s s J n F 1 b 3 Q 7 T G 9 j Y W x B Y 2 N v d W 5 0 Q 2 9 k Z S Z x d W 9 0 O y w m c X V v d D t M b 2 N h b E F j Y 2 9 1 b n R O Y W 1 l J n F 1 b 3 Q 7 L C Z x d W 9 0 O 0 R p b W V u c 2 l v b k N v Z G U m c X V v d D s s J n F 1 b 3 Q 7 R G l t Z W 5 z a W 9 u T m F t Z S Z x d W 9 0 O y w m c X V v d D t B b W 9 1 b n R Q Z X J p b 2 Q m c X V v d D s s J n F 1 b 3 Q 7 Q W 1 v d W 5 0 W V R E J n F 1 b 3 Q 7 L C Z x d W 9 0 O 0 N 1 c n J l b m N 5 Q 2 9 k Z S Z x d W 9 0 O y w m c X V v d D t D b 3 V u d G V y c G F y d H l T a G 9 y d E 5 h b W U m c X V v d D s s J n F 1 b 3 Q 7 T 3 J p Z 2 l u J n F 1 b 3 Q 7 L C Z x d W 9 0 O 0 p v d X J u Y W x U e X B l J n F 1 b 3 Q 7 L C Z x d W 9 0 O 0 p v d X J u Y W x M Y X l l c i Z x d W 9 0 O y w m c X V v d D t C c m F u Y 2 h T a G 9 y d E 5 h b W U m c X V v d D s s J n F 1 b 3 Q 7 Q n J h b m N o T G V n Y W x O Y W 1 l J n F 1 b 3 Q 7 L C Z x d W 9 0 O 1 V w b G 9 h Z G V k Q X Q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y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U E v Q X V 0 b 1 J l b W 9 2 Z W R D b 2 x 1 b W 5 z M S 5 7 Q 2 9 t c G F u e V N o b 3 J 0 T m F t Z S w w f S Z x d W 9 0 O y w m c X V v d D t T Z W N 0 a W 9 u M S 9 V Q S 9 B d X R v U m V t b 3 Z l Z E N v b H V t b n M x L n t D b 2 1 w Y W 5 5 T G V n Y W x O Y W 1 l L D F 9 J n F 1 b 3 Q 7 L C Z x d W 9 0 O 1 N l Y 3 R p b 2 4 x L 1 V B L 0 F 1 d G 9 S Z W 1 v d m V k Q 2 9 s d W 1 u c z E u e 1 N v d X J j Z S w y f S Z x d W 9 0 O y w m c X V v d D t T Z W N 0 a W 9 u M S 9 V Q S 9 B d X R v U m V t b 3 Z l Z E N v b H V t b n M x L n t Z Z W F y L D N 9 J n F 1 b 3 Q 7 L C Z x d W 9 0 O 1 N l Y 3 R p b 2 4 x L 1 V B L 0 F 1 d G 9 S Z W 1 v d m V k Q 2 9 s d W 1 u c z E u e 0 1 v b n R o L D R 9 J n F 1 b 3 Q 7 L C Z x d W 9 0 O 1 N l Y 3 R p b 2 4 x L 1 V B L 0 F 1 d G 9 S Z W 1 v d m V k Q 2 9 s d W 1 u c z E u e 0 d y b 3 V w U 3 R y d W N 0 d X J l L D V 9 J n F 1 b 3 Q 7 L C Z x d W 9 0 O 1 N l Y 3 R p b 2 4 x L 1 V B L 0 F 1 d G 9 S Z W 1 v d m V k Q 2 9 s d W 1 u c z E u e 0 F j Y 2 9 1 b n R D b 2 R l L D Z 9 J n F 1 b 3 Q 7 L C Z x d W 9 0 O 1 N l Y 3 R p b 2 4 x L 1 V B L 0 F 1 d G 9 S Z W 1 v d m V k Q 2 9 s d W 1 u c z E u e 0 F j Y 2 9 1 b n R O Y W 1 l L D d 9 J n F 1 b 3 Q 7 L C Z x d W 9 0 O 1 N l Y 3 R p b 2 4 x L 1 V B L 0 F 1 d G 9 S Z W 1 v d m V k Q 2 9 s d W 1 u c z E u e 0 F j Y 2 9 1 b n R U e X B l L D h 9 J n F 1 b 3 Q 7 L C Z x d W 9 0 O 1 N l Y 3 R p b 2 4 x L 1 V B L 0 F 1 d G 9 S Z W 1 v d m V k Q 2 9 s d W 1 u c z E u e 0 x v Y 2 F s Q W N j b 3 V u d E N v Z G U s O X 0 m c X V v d D s s J n F 1 b 3 Q 7 U 2 V j d G l v b j E v V U E v Q X V 0 b 1 J l b W 9 2 Z W R D b 2 x 1 b W 5 z M S 5 7 T G 9 j Y W x B Y 2 N v d W 5 0 T m F t Z S w x M H 0 m c X V v d D s s J n F 1 b 3 Q 7 U 2 V j d G l v b j E v V U E v Q X V 0 b 1 J l b W 9 2 Z W R D b 2 x 1 b W 5 z M S 5 7 R G l t Z W 5 z a W 9 u Q 2 9 k Z S w x M X 0 m c X V v d D s s J n F 1 b 3 Q 7 U 2 V j d G l v b j E v V U E v Q X V 0 b 1 J l b W 9 2 Z W R D b 2 x 1 b W 5 z M S 5 7 R G l t Z W 5 z a W 9 u T m F t Z S w x M n 0 m c X V v d D s s J n F 1 b 3 Q 7 U 2 V j d G l v b j E v V U E v Q X V 0 b 1 J l b W 9 2 Z W R D b 2 x 1 b W 5 z M S 5 7 Q W 1 v d W 5 0 U G V y a W 9 k L D E z f S Z x d W 9 0 O y w m c X V v d D t T Z W N 0 a W 9 u M S 9 V Q S 9 B d X R v U m V t b 3 Z l Z E N v b H V t b n M x L n t B b W 9 1 b n R Z V E Q s M T R 9 J n F 1 b 3 Q 7 L C Z x d W 9 0 O 1 N l Y 3 R p b 2 4 x L 1 V B L 0 F 1 d G 9 S Z W 1 v d m V k Q 2 9 s d W 1 u c z E u e 0 N 1 c n J l b m N 5 Q 2 9 k Z S w x N X 0 m c X V v d D s s J n F 1 b 3 Q 7 U 2 V j d G l v b j E v V U E v Q X V 0 b 1 J l b W 9 2 Z W R D b 2 x 1 b W 5 z M S 5 7 Q 2 9 1 b n R l c n B h c n R 5 U 2 h v c n R O Y W 1 l L D E 2 f S Z x d W 9 0 O y w m c X V v d D t T Z W N 0 a W 9 u M S 9 V Q S 9 B d X R v U m V t b 3 Z l Z E N v b H V t b n M x L n t P c m l n a W 4 s M T d 9 J n F 1 b 3 Q 7 L C Z x d W 9 0 O 1 N l Y 3 R p b 2 4 x L 1 V B L 0 F 1 d G 9 S Z W 1 v d m V k Q 2 9 s d W 1 u c z E u e 0 p v d X J u Y W x U e X B l L D E 4 f S Z x d W 9 0 O y w m c X V v d D t T Z W N 0 a W 9 u M S 9 V Q S 9 B d X R v U m V t b 3 Z l Z E N v b H V t b n M x L n t K b 3 V y b m F s T G F 5 Z X I s M T l 9 J n F 1 b 3 Q 7 L C Z x d W 9 0 O 1 N l Y 3 R p b 2 4 x L 1 V B L 0 F 1 d G 9 S Z W 1 v d m V k Q 2 9 s d W 1 u c z E u e 0 J y Y W 5 j a F N o b 3 J 0 T m F t Z S w y M H 0 m c X V v d D s s J n F 1 b 3 Q 7 U 2 V j d G l v b j E v V U E v Q X V 0 b 1 J l b W 9 2 Z W R D b 2 x 1 b W 5 z M S 5 7 Q n J h b m N o T G V n Y W x O Y W 1 l L D I x f S Z x d W 9 0 O y w m c X V v d D t T Z W N 0 a W 9 u M S 9 V Q S 9 B d X R v U m V t b 3 Z l Z E N v b H V t b n M x L n t V c G x v Y W R l Z E F 0 L D I y f S Z x d W 9 0 O 1 0 s J n F 1 b 3 Q 7 Q 2 9 s d W 1 u Q 2 9 1 b n Q m c X V v d D s 6 M j M s J n F 1 b 3 Q 7 S 2 V 5 Q 2 9 s d W 1 u T m F t Z X M m c X V v d D s 6 W 1 0 s J n F 1 b 3 Q 7 Q 2 9 s d W 1 u S W R l b n R p d G l l c y Z x d W 9 0 O z p b J n F 1 b 3 Q 7 U 2 V j d G l v b j E v V U E v Q X V 0 b 1 J l b W 9 2 Z W R D b 2 x 1 b W 5 z M S 5 7 Q 2 9 t c G F u e V N o b 3 J 0 T m F t Z S w w f S Z x d W 9 0 O y w m c X V v d D t T Z W N 0 a W 9 u M S 9 V Q S 9 B d X R v U m V t b 3 Z l Z E N v b H V t b n M x L n t D b 2 1 w Y W 5 5 T G V n Y W x O Y W 1 l L D F 9 J n F 1 b 3 Q 7 L C Z x d W 9 0 O 1 N l Y 3 R p b 2 4 x L 1 V B L 0 F 1 d G 9 S Z W 1 v d m V k Q 2 9 s d W 1 u c z E u e 1 N v d X J j Z S w y f S Z x d W 9 0 O y w m c X V v d D t T Z W N 0 a W 9 u M S 9 V Q S 9 B d X R v U m V t b 3 Z l Z E N v b H V t b n M x L n t Z Z W F y L D N 9 J n F 1 b 3 Q 7 L C Z x d W 9 0 O 1 N l Y 3 R p b 2 4 x L 1 V B L 0 F 1 d G 9 S Z W 1 v d m V k Q 2 9 s d W 1 u c z E u e 0 1 v b n R o L D R 9 J n F 1 b 3 Q 7 L C Z x d W 9 0 O 1 N l Y 3 R p b 2 4 x L 1 V B L 0 F 1 d G 9 S Z W 1 v d m V k Q 2 9 s d W 1 u c z E u e 0 d y b 3 V w U 3 R y d W N 0 d X J l L D V 9 J n F 1 b 3 Q 7 L C Z x d W 9 0 O 1 N l Y 3 R p b 2 4 x L 1 V B L 0 F 1 d G 9 S Z W 1 v d m V k Q 2 9 s d W 1 u c z E u e 0 F j Y 2 9 1 b n R D b 2 R l L D Z 9 J n F 1 b 3 Q 7 L C Z x d W 9 0 O 1 N l Y 3 R p b 2 4 x L 1 V B L 0 F 1 d G 9 S Z W 1 v d m V k Q 2 9 s d W 1 u c z E u e 0 F j Y 2 9 1 b n R O Y W 1 l L D d 9 J n F 1 b 3 Q 7 L C Z x d W 9 0 O 1 N l Y 3 R p b 2 4 x L 1 V B L 0 F 1 d G 9 S Z W 1 v d m V k Q 2 9 s d W 1 u c z E u e 0 F j Y 2 9 1 b n R U e X B l L D h 9 J n F 1 b 3 Q 7 L C Z x d W 9 0 O 1 N l Y 3 R p b 2 4 x L 1 V B L 0 F 1 d G 9 S Z W 1 v d m V k Q 2 9 s d W 1 u c z E u e 0 x v Y 2 F s Q W N j b 3 V u d E N v Z G U s O X 0 m c X V v d D s s J n F 1 b 3 Q 7 U 2 V j d G l v b j E v V U E v Q X V 0 b 1 J l b W 9 2 Z W R D b 2 x 1 b W 5 z M S 5 7 T G 9 j Y W x B Y 2 N v d W 5 0 T m F t Z S w x M H 0 m c X V v d D s s J n F 1 b 3 Q 7 U 2 V j d G l v b j E v V U E v Q X V 0 b 1 J l b W 9 2 Z W R D b 2 x 1 b W 5 z M S 5 7 R G l t Z W 5 z a W 9 u Q 2 9 k Z S w x M X 0 m c X V v d D s s J n F 1 b 3 Q 7 U 2 V j d G l v b j E v V U E v Q X V 0 b 1 J l b W 9 2 Z W R D b 2 x 1 b W 5 z M S 5 7 R G l t Z W 5 z a W 9 u T m F t Z S w x M n 0 m c X V v d D s s J n F 1 b 3 Q 7 U 2 V j d G l v b j E v V U E v Q X V 0 b 1 J l b W 9 2 Z W R D b 2 x 1 b W 5 z M S 5 7 Q W 1 v d W 5 0 U G V y a W 9 k L D E z f S Z x d W 9 0 O y w m c X V v d D t T Z W N 0 a W 9 u M S 9 V Q S 9 B d X R v U m V t b 3 Z l Z E N v b H V t b n M x L n t B b W 9 1 b n R Z V E Q s M T R 9 J n F 1 b 3 Q 7 L C Z x d W 9 0 O 1 N l Y 3 R p b 2 4 x L 1 V B L 0 F 1 d G 9 S Z W 1 v d m V k Q 2 9 s d W 1 u c z E u e 0 N 1 c n J l b m N 5 Q 2 9 k Z S w x N X 0 m c X V v d D s s J n F 1 b 3 Q 7 U 2 V j d G l v b j E v V U E v Q X V 0 b 1 J l b W 9 2 Z W R D b 2 x 1 b W 5 z M S 5 7 Q 2 9 1 b n R l c n B h c n R 5 U 2 h v c n R O Y W 1 l L D E 2 f S Z x d W 9 0 O y w m c X V v d D t T Z W N 0 a W 9 u M S 9 V Q S 9 B d X R v U m V t b 3 Z l Z E N v b H V t b n M x L n t P c m l n a W 4 s M T d 9 J n F 1 b 3 Q 7 L C Z x d W 9 0 O 1 N l Y 3 R p b 2 4 x L 1 V B L 0 F 1 d G 9 S Z W 1 v d m V k Q 2 9 s d W 1 u c z E u e 0 p v d X J u Y W x U e X B l L D E 4 f S Z x d W 9 0 O y w m c X V v d D t T Z W N 0 a W 9 u M S 9 V Q S 9 B d X R v U m V t b 3 Z l Z E N v b H V t b n M x L n t K b 3 V y b m F s T G F 5 Z X I s M T l 9 J n F 1 b 3 Q 7 L C Z x d W 9 0 O 1 N l Y 3 R p b 2 4 x L 1 V B L 0 F 1 d G 9 S Z W 1 v d m V k Q 2 9 s d W 1 u c z E u e 0 J y Y W 5 j a F N o b 3 J 0 T m F t Z S w y M H 0 m c X V v d D s s J n F 1 b 3 Q 7 U 2 V j d G l v b j E v V U E v Q X V 0 b 1 J l b W 9 2 Z W R D b 2 x 1 b W 5 z M S 5 7 Q n J h b m N o T G V n Y W x O Y W 1 l L D I x f S Z x d W 9 0 O y w m c X V v d D t T Z W N 0 a W 9 u M S 9 V Q S 9 B d X R v U m V t b 3 Z l Z E N v b H V t b n M x L n t V c G x v Y W R l Z E F 0 L D I y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Q 0 t Q S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F R h c m d l d C I g V m F s d W U 9 I n N D S 1 B J I i A v P j x F b n R y e S B U e X B l P S J G a W x s Z W R D b 2 1 w b G V 0 Z V J l c 3 V s d F R v V 2 9 y a 3 N o Z W V 0 I i B W Y W x 1 Z T 0 i b D E i I C 8 + P E V u d H J 5 I F R 5 c G U 9 I l F 1 Z X J 5 S U Q i I F Z h b H V l P S J z O D U 4 Y z h i Y W Y t Y j E w M S 0 0 Z T g 3 L W F j N j Y t Y j Y 0 Y z R h Y W Z i Y m N h I i A v P j x F b n R y e S B U e X B l P S J R d W V y e U d y b 3 V w S U Q i I F Z h b H V l P S J z M T F k N 2 R j O W U t Z T c 4 N y 0 0 Y 2 E 4 L W J h N T U t N D h k M T J i M j c 5 N D g 1 I i A v P j x F b n R y e S B U e X B l P S J M b 2 F k Z W R U b 0 F u Y W x 5 c 2 l z U 2 V y d m l j Z X M i I F Z h b H V l P S J s M C I g L z 4 8 R W 5 0 c n k g V H l w Z T 0 i R m l s b F R v R G F 0 Y U 1 v Z G V s R W 5 h Y m x l Z C I g V m F s d W U 9 I m w w I i A v P j x F b n R y e S B U e X B l P S J G a W x s T 2 J q Z W N 0 V H l w Z S I g V m F s d W U 9 I n N U Y W J s Z S I g L z 4 8 R W 5 0 c n k g V H l w Z T 0 i R m l s b E V y c m 9 y Q 2 9 1 b n Q i I F Z h b H V l P S J s M C I g L z 4 8 R W 5 0 c n k g V H l w Z T 0 i R m l s b E V y c m 9 y Q 2 9 k Z S I g V m F s d W U 9 I n N V b m t u b 3 d u I i A v P j x F b n R y e S B U e X B l P S J G a W x s Q 2 9 1 b n Q i I F Z h b H V l P S J s M C I g L z 4 8 R W 5 0 c n k g V H l w Z T 0 i R m l s b E x h c 3 R V c G R h d G V k I i B W Y W x 1 Z T 0 i Z D I w M j U t M D k t M j N U M T E 6 M z M 6 N D A u N D M y N T g 5 M l o i I C 8 + P E V u d H J 5 I F R 5 c G U 9 I k Z p b G x D b 2 x 1 b W 5 U e X B l c y I g V m F s d W U 9 I n N C Z 1 l H Q m d Z R E F 3 W U d C Z 1 l H Q m d V R k J 3 P T 0 i I C 8 + P E V u d H J 5 I F R 5 c G U 9 I k F k Z G V k V G 9 E Y X R h T W 9 k Z W w i I F Z h b H V l P S J s M C I g L z 4 8 R W 5 0 c n k g V H l w Z T 0 i R m l s b E N v b H V t b k 5 h b W V z I i B W Y W x 1 Z T 0 i c 1 s m c X V v d D t D b 2 1 w Y W 5 5 U 2 h v c n R O Y W 1 l J n F 1 b 3 Q 7 L C Z x d W 9 0 O 0 N v b X B h b n l M Z W d h b E 5 h b W U m c X V v d D s s J n F 1 b 3 Q 7 Q 2 9 t c G F u e V J v b G U m c X V v d D s s J n F 1 b 3 Q 7 R 3 J v d X B T a G 9 y d E 5 h b W U m c X V v d D s s J n F 1 b 3 Q 7 U 2 9 1 c m N l J n F 1 b 3 Q 7 L C Z x d W 9 0 O 1 l l Y X I m c X V v d D s s J n F 1 b 3 Q 7 T W 9 u d G g m c X V v d D s s J n F 1 b 3 Q 7 R 3 J v d X B T d H J 1 Y 3 R 1 c m U m c X V v d D s s J n F 1 b 3 Q 7 Q W N j b 3 V u d E N v Z G U m c X V v d D s s J n F 1 b 3 Q 7 Q W N j b 3 V u d E 5 h b W U m c X V v d D s s J n F 1 b 3 Q 7 Q W N j b 3 V u d F R 5 c G U m c X V v d D s s J n F 1 b 3 Q 7 R G l t Z W 5 z a W 9 u Q 2 9 k Z S Z x d W 9 0 O y w m c X V v d D t E a W 1 l b n N p b 2 5 O Y W 1 l J n F 1 b 3 Q 7 L C Z x d W 9 0 O 0 F t b 3 V u d F B l c m l v Z C Z x d W 9 0 O y w m c X V v d D t B b W 9 1 b n R Z V E Q m c X V v d D s s J n F 1 b 3 Q 7 Q 2 9 u c 2 9 s a W R h d G V k Q X Q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N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Q 0 t Q S S 9 B d X R v U m V t b 3 Z l Z E N v b H V t b n M x L n t D b 2 1 w Y W 5 5 U 2 h v c n R O Y W 1 l L D B 9 J n F 1 b 3 Q 7 L C Z x d W 9 0 O 1 N l Y 3 R p b 2 4 x L 0 N L U E k v Q X V 0 b 1 J l b W 9 2 Z W R D b 2 x 1 b W 5 z M S 5 7 Q 2 9 t c G F u e U x l Z 2 F s T m F t Z S w x f S Z x d W 9 0 O y w m c X V v d D t T Z W N 0 a W 9 u M S 9 D S 1 B J L 0 F 1 d G 9 S Z W 1 v d m V k Q 2 9 s d W 1 u c z E u e 0 N v b X B h b n l S b 2 x l L D J 9 J n F 1 b 3 Q 7 L C Z x d W 9 0 O 1 N l Y 3 R p b 2 4 x L 0 N L U E k v Q X V 0 b 1 J l b W 9 2 Z W R D b 2 x 1 b W 5 z M S 5 7 R 3 J v d X B T a G 9 y d E 5 h b W U s M 3 0 m c X V v d D s s J n F 1 b 3 Q 7 U 2 V j d G l v b j E v Q 0 t Q S S 9 B d X R v U m V t b 3 Z l Z E N v b H V t b n M x L n t T b 3 V y Y 2 U s N H 0 m c X V v d D s s J n F 1 b 3 Q 7 U 2 V j d G l v b j E v Q 0 t Q S S 9 B d X R v U m V t b 3 Z l Z E N v b H V t b n M x L n t Z Z W F y L D V 9 J n F 1 b 3 Q 7 L C Z x d W 9 0 O 1 N l Y 3 R p b 2 4 x L 0 N L U E k v Q X V 0 b 1 J l b W 9 2 Z W R D b 2 x 1 b W 5 z M S 5 7 T W 9 u d G g s N n 0 m c X V v d D s s J n F 1 b 3 Q 7 U 2 V j d G l v b j E v Q 0 t Q S S 9 B d X R v U m V t b 3 Z l Z E N v b H V t b n M x L n t H c m 9 1 c F N 0 c n V j d H V y Z S w 3 f S Z x d W 9 0 O y w m c X V v d D t T Z W N 0 a W 9 u M S 9 D S 1 B J L 0 F 1 d G 9 S Z W 1 v d m V k Q 2 9 s d W 1 u c z E u e 0 F j Y 2 9 1 b n R D b 2 R l L D h 9 J n F 1 b 3 Q 7 L C Z x d W 9 0 O 1 N l Y 3 R p b 2 4 x L 0 N L U E k v Q X V 0 b 1 J l b W 9 2 Z W R D b 2 x 1 b W 5 z M S 5 7 Q W N j b 3 V u d E 5 h b W U s O X 0 m c X V v d D s s J n F 1 b 3 Q 7 U 2 V j d G l v b j E v Q 0 t Q S S 9 B d X R v U m V t b 3 Z l Z E N v b H V t b n M x L n t B Y 2 N v d W 5 0 V H l w Z S w x M H 0 m c X V v d D s s J n F 1 b 3 Q 7 U 2 V j d G l v b j E v Q 0 t Q S S 9 B d X R v U m V t b 3 Z l Z E N v b H V t b n M x L n t E a W 1 l b n N p b 2 5 D b 2 R l L D E x f S Z x d W 9 0 O y w m c X V v d D t T Z W N 0 a W 9 u M S 9 D S 1 B J L 0 F 1 d G 9 S Z W 1 v d m V k Q 2 9 s d W 1 u c z E u e 0 R p b W V u c 2 l v b k 5 h b W U s M T J 9 J n F 1 b 3 Q 7 L C Z x d W 9 0 O 1 N l Y 3 R p b 2 4 x L 0 N L U E k v Q X V 0 b 1 J l b W 9 2 Z W R D b 2 x 1 b W 5 z M S 5 7 Q W 1 v d W 5 0 U G V y a W 9 k L D E z f S Z x d W 9 0 O y w m c X V v d D t T Z W N 0 a W 9 u M S 9 D S 1 B J L 0 F 1 d G 9 S Z W 1 v d m V k Q 2 9 s d W 1 u c z E u e 0 F t b 3 V u d F l U R C w x N H 0 m c X V v d D s s J n F 1 b 3 Q 7 U 2 V j d G l v b j E v Q 0 t Q S S 9 B d X R v U m V t b 3 Z l Z E N v b H V t b n M x L n t D b 2 5 z b 2 x p Z G F 0 Z W R B d C w x N X 0 m c X V v d D t d L C Z x d W 9 0 O 0 N v b H V t b k N v d W 5 0 J n F 1 b 3 Q 7 O j E 2 L C Z x d W 9 0 O 0 t l e U N v b H V t b k 5 h b W V z J n F 1 b 3 Q 7 O l t d L C Z x d W 9 0 O 0 N v b H V t b k l k Z W 5 0 a X R p Z X M m c X V v d D s 6 W y Z x d W 9 0 O 1 N l Y 3 R p b 2 4 x L 0 N L U E k v Q X V 0 b 1 J l b W 9 2 Z W R D b 2 x 1 b W 5 z M S 5 7 Q 2 9 t c G F u e V N o b 3 J 0 T m F t Z S w w f S Z x d W 9 0 O y w m c X V v d D t T Z W N 0 a W 9 u M S 9 D S 1 B J L 0 F 1 d G 9 S Z W 1 v d m V k Q 2 9 s d W 1 u c z E u e 0 N v b X B h b n l M Z W d h b E 5 h b W U s M X 0 m c X V v d D s s J n F 1 b 3 Q 7 U 2 V j d G l v b j E v Q 0 t Q S S 9 B d X R v U m V t b 3 Z l Z E N v b H V t b n M x L n t D b 2 1 w Y W 5 5 U m 9 s Z S w y f S Z x d W 9 0 O y w m c X V v d D t T Z W N 0 a W 9 u M S 9 D S 1 B J L 0 F 1 d G 9 S Z W 1 v d m V k Q 2 9 s d W 1 u c z E u e 0 d y b 3 V w U 2 h v c n R O Y W 1 l L D N 9 J n F 1 b 3 Q 7 L C Z x d W 9 0 O 1 N l Y 3 R p b 2 4 x L 0 N L U E k v Q X V 0 b 1 J l b W 9 2 Z W R D b 2 x 1 b W 5 z M S 5 7 U 2 9 1 c m N l L D R 9 J n F 1 b 3 Q 7 L C Z x d W 9 0 O 1 N l Y 3 R p b 2 4 x L 0 N L U E k v Q X V 0 b 1 J l b W 9 2 Z W R D b 2 x 1 b W 5 z M S 5 7 W W V h c i w 1 f S Z x d W 9 0 O y w m c X V v d D t T Z W N 0 a W 9 u M S 9 D S 1 B J L 0 F 1 d G 9 S Z W 1 v d m V k Q 2 9 s d W 1 u c z E u e 0 1 v b n R o L D Z 9 J n F 1 b 3 Q 7 L C Z x d W 9 0 O 1 N l Y 3 R p b 2 4 x L 0 N L U E k v Q X V 0 b 1 J l b W 9 2 Z W R D b 2 x 1 b W 5 z M S 5 7 R 3 J v d X B T d H J 1 Y 3 R 1 c m U s N 3 0 m c X V v d D s s J n F 1 b 3 Q 7 U 2 V j d G l v b j E v Q 0 t Q S S 9 B d X R v U m V t b 3 Z l Z E N v b H V t b n M x L n t B Y 2 N v d W 5 0 Q 2 9 k Z S w 4 f S Z x d W 9 0 O y w m c X V v d D t T Z W N 0 a W 9 u M S 9 D S 1 B J L 0 F 1 d G 9 S Z W 1 v d m V k Q 2 9 s d W 1 u c z E u e 0 F j Y 2 9 1 b n R O Y W 1 l L D l 9 J n F 1 b 3 Q 7 L C Z x d W 9 0 O 1 N l Y 3 R p b 2 4 x L 0 N L U E k v Q X V 0 b 1 J l b W 9 2 Z W R D b 2 x 1 b W 5 z M S 5 7 Q W N j b 3 V u d F R 5 c G U s M T B 9 J n F 1 b 3 Q 7 L C Z x d W 9 0 O 1 N l Y 3 R p b 2 4 x L 0 N L U E k v Q X V 0 b 1 J l b W 9 2 Z W R D b 2 x 1 b W 5 z M S 5 7 R G l t Z W 5 z a W 9 u Q 2 9 k Z S w x M X 0 m c X V v d D s s J n F 1 b 3 Q 7 U 2 V j d G l v b j E v Q 0 t Q S S 9 B d X R v U m V t b 3 Z l Z E N v b H V t b n M x L n t E a W 1 l b n N p b 2 5 O Y W 1 l L D E y f S Z x d W 9 0 O y w m c X V v d D t T Z W N 0 a W 9 u M S 9 D S 1 B J L 0 F 1 d G 9 S Z W 1 v d m V k Q 2 9 s d W 1 u c z E u e 0 F t b 3 V u d F B l c m l v Z C w x M 3 0 m c X V v d D s s J n F 1 b 3 Q 7 U 2 V j d G l v b j E v Q 0 t Q S S 9 B d X R v U m V t b 3 Z l Z E N v b H V t b n M x L n t B b W 9 1 b n R Z V E Q s M T R 9 J n F 1 b 3 Q 7 L C Z x d W 9 0 O 1 N l Y 3 R p b 2 4 x L 0 N L U E k v Q X V 0 b 1 J l b W 9 2 Z W R D b 2 x 1 b W 5 z M S 5 7 Q 2 9 u c 2 9 s a W R h d G V k Q X Q s M T V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D S 1 B J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N L U E k v Q W R k Z W Q l M j B D d X N 0 b 2 0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D S 1 B J L 0 Z p b H R l c m V k J T I w U m 9 3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N L U E k v U m V t b 3 Z l Z C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D S 1 B J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0 t Q S S 9 F e H B h b m R l Z C U y M E N 1 c 3 R v b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V L U E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T m F 2 a W d h d G l v b l N 0 Z X B O Y W 1 l I i B W Y W x 1 Z T 0 i c 0 5 h d m l n Y X R p b 2 4 i I C 8 + P E V u d H J 5 I F R 5 c G U 9 I k 5 h b W V V c G R h d G V k Q W Z 0 Z X J G a W x s I i B W Y W x 1 Z T 0 i b D A i I C 8 + P E V u d H J 5 I F R 5 c G U 9 I l J l c 3 V s d F R 5 c G U i I F Z h b H V l P S J z V G F i b G U i I C 8 + P E V u d H J 5 I F R 5 c G U 9 I k J 1 Z m Z l c k 5 l e H R S Z W Z y Z X N o I i B W Y W x 1 Z T 0 i b D E i I C 8 + P E V u d H J 5 I F R 5 c G U 9 I k Z p b G x U Y X J n Z X Q i I F Z h b H V l P S J z V U t Q S S I g L z 4 8 R W 5 0 c n k g V H l w Z T 0 i R m l s b G V k Q 2 9 t c G x l d G V S Z X N 1 b H R U b 1 d v c m t z a G V l d C I g V m F s d W U 9 I m w x I i A v P j x F b n R y e S B U e X B l P S J R d W V y e U l E I i B W Y W x 1 Z T 0 i c z N m Z D J j Z D V j L T k w N m Q t N G N i Z i 1 i O D A x L T E w N z Z l Y W I 1 N m U 3 N y I g L z 4 8 R W 5 0 c n k g V H l w Z T 0 i U X V l c n l H c m 9 1 c E l E I i B W Y W x 1 Z T 0 i c z E x Z D d k Y z l l L W U 3 O D c t N G N h O C 1 i Y T U 1 L T Q 4 Z D E y Y j I 3 O T Q 4 N S I g L z 4 8 R W 5 0 c n k g V H l w Z T 0 i T G 9 h Z G V k V G 9 B b m F s e X N p c 1 N l c n Z p Y 2 V z I i B W Y W x 1 Z T 0 i b D A i I C 8 + P E V u d H J 5 I F R 5 c G U 9 I k Z p b G x U b 0 R h d G F N b 2 R l b E V u Y W J s Z W Q i I F Z h b H V l P S J s M C I g L z 4 8 R W 5 0 c n k g V H l w Z T 0 i R m l s b E 9 i a m V j d F R 5 c G U i I F Z h b H V l P S J z V G F i b G U i I C 8 + P E V u d H J 5 I F R 5 c G U 9 I k Z p b G x M Y X N 0 V X B k Y X R l Z C I g V m F s d W U 9 I m Q y M D I 1 L T A 5 L T I z V D E x O j M z O j M 3 L j Q 4 N T I x M D N a I i A v P j x F b n R y e S B U e X B l P S J G a W x s R X J y b 3 J D b 3 V u d C I g V m F s d W U 9 I m w w I i A v P j x F b n R y e S B U e X B l P S J G a W x s R X J y b 3 J D b 2 R l I i B W Y W x 1 Z T 0 i c 1 V u a 2 5 v d 2 4 i I C 8 + P E V u d H J 5 I F R 5 c G U 9 I k Z p b G x D b 3 V u d C I g V m F s d W U 9 I m w w I i A v P j x F b n R y e S B U e X B l P S J G a W x s Q 2 9 s d W 1 u V H l w Z X M i I F Z h b H V l P S J z Q m d Z R 0 F 3 T U d C Z 1 l H Q l F V R 0 J n Y z 0 i I C 8 + P E V u d H J 5 I F R 5 c G U 9 I k F k Z G V k V G 9 E Y X R h T W 9 k Z W w i I F Z h b H V l P S J s M C I g L z 4 8 R W 5 0 c n k g V H l w Z T 0 i R m l s b E N v b H V t b k 5 h b W V z I i B W Y W x 1 Z T 0 i c 1 s m c X V v d D t D b 2 1 w Y W 5 5 U 2 h v c n R O Y W 1 l J n F 1 b 3 Q 7 L C Z x d W 9 0 O 0 N v b X B h b n l M Z W d h b E 5 h b W U m c X V v d D s s J n F 1 b 3 Q 7 U 2 9 1 c m N l J n F 1 b 3 Q 7 L C Z x d W 9 0 O 1 l l Y X I m c X V v d D s s J n F 1 b 3 Q 7 T W 9 u d G g m c X V v d D s s J n F 1 b 3 Q 7 Q W N j b 3 V u d E N v Z G U m c X V v d D s s J n F 1 b 3 Q 7 Q W N j b 3 V u d E 5 h b W U m c X V v d D s s J n F 1 b 3 Q 7 R G l t Z W 5 z a W 9 u Q 2 9 k Z S Z x d W 9 0 O y w m c X V v d D t E a W 1 l b n N p b 2 5 O Y W 1 l J n F 1 b 3 Q 7 L C Z x d W 9 0 O 0 F t b 3 V u d F B l c m l v Z C Z x d W 9 0 O y w m c X V v d D t B b W 9 1 b n R Z V E Q m c X V v d D s s J n F 1 b 3 Q 7 Q n J h b m N o U 2 h v c n R O Y W 1 l J n F 1 b 3 Q 7 L C Z x d W 9 0 O 0 J y Y W 5 j a E x l Z 2 F s T m F t Z S Z x d W 9 0 O y w m c X V v d D t V c G x v Y W R l Z E F 0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Q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V L U E k v Q X V 0 b 1 J l b W 9 2 Z W R D b 2 x 1 b W 5 z M S 5 7 Q 2 9 t c G F u e V N o b 3 J 0 T m F t Z S w w f S Z x d W 9 0 O y w m c X V v d D t T Z W N 0 a W 9 u M S 9 V S 1 B J L 0 F 1 d G 9 S Z W 1 v d m V k Q 2 9 s d W 1 u c z E u e 0 N v b X B h b n l M Z W d h b E 5 h b W U s M X 0 m c X V v d D s s J n F 1 b 3 Q 7 U 2 V j d G l v b j E v V U t Q S S 9 B d X R v U m V t b 3 Z l Z E N v b H V t b n M x L n t T b 3 V y Y 2 U s M n 0 m c X V v d D s s J n F 1 b 3 Q 7 U 2 V j d G l v b j E v V U t Q S S 9 B d X R v U m V t b 3 Z l Z E N v b H V t b n M x L n t Z Z W F y L D N 9 J n F 1 b 3 Q 7 L C Z x d W 9 0 O 1 N l Y 3 R p b 2 4 x L 1 V L U E k v Q X V 0 b 1 J l b W 9 2 Z W R D b 2 x 1 b W 5 z M S 5 7 T W 9 u d G g s N H 0 m c X V v d D s s J n F 1 b 3 Q 7 U 2 V j d G l v b j E v V U t Q S S 9 B d X R v U m V t b 3 Z l Z E N v b H V t b n M x L n t B Y 2 N v d W 5 0 Q 2 9 k Z S w 1 f S Z x d W 9 0 O y w m c X V v d D t T Z W N 0 a W 9 u M S 9 V S 1 B J L 0 F 1 d G 9 S Z W 1 v d m V k Q 2 9 s d W 1 u c z E u e 0 F j Y 2 9 1 b n R O Y W 1 l L D Z 9 J n F 1 b 3 Q 7 L C Z x d W 9 0 O 1 N l Y 3 R p b 2 4 x L 1 V L U E k v Q X V 0 b 1 J l b W 9 2 Z W R D b 2 x 1 b W 5 z M S 5 7 R G l t Z W 5 z a W 9 u Q 2 9 k Z S w 3 f S Z x d W 9 0 O y w m c X V v d D t T Z W N 0 a W 9 u M S 9 V S 1 B J L 0 F 1 d G 9 S Z W 1 v d m V k Q 2 9 s d W 1 u c z E u e 0 R p b W V u c 2 l v b k 5 h b W U s O H 0 m c X V v d D s s J n F 1 b 3 Q 7 U 2 V j d G l v b j E v V U t Q S S 9 B d X R v U m V t b 3 Z l Z E N v b H V t b n M x L n t B b W 9 1 b n R Q Z X J p b 2 Q s O X 0 m c X V v d D s s J n F 1 b 3 Q 7 U 2 V j d G l v b j E v V U t Q S S 9 B d X R v U m V t b 3 Z l Z E N v b H V t b n M x L n t B b W 9 1 b n R Z V E Q s M T B 9 J n F 1 b 3 Q 7 L C Z x d W 9 0 O 1 N l Y 3 R p b 2 4 x L 1 V L U E k v Q X V 0 b 1 J l b W 9 2 Z W R D b 2 x 1 b W 5 z M S 5 7 Q n J h b m N o U 2 h v c n R O Y W 1 l L D E x f S Z x d W 9 0 O y w m c X V v d D t T Z W N 0 a W 9 u M S 9 V S 1 B J L 0 F 1 d G 9 S Z W 1 v d m V k Q 2 9 s d W 1 u c z E u e 0 J y Y W 5 j a E x l Z 2 F s T m F t Z S w x M n 0 m c X V v d D s s J n F 1 b 3 Q 7 U 2 V j d G l v b j E v V U t Q S S 9 B d X R v U m V t b 3 Z l Z E N v b H V t b n M x L n t V c G x v Y W R l Z E F 0 L D E z f S Z x d W 9 0 O 1 0 s J n F 1 b 3 Q 7 Q 2 9 s d W 1 u Q 2 9 1 b n Q m c X V v d D s 6 M T Q s J n F 1 b 3 Q 7 S 2 V 5 Q 2 9 s d W 1 u T m F t Z X M m c X V v d D s 6 W 1 0 s J n F 1 b 3 Q 7 Q 2 9 s d W 1 u S W R l b n R p d G l l c y Z x d W 9 0 O z p b J n F 1 b 3 Q 7 U 2 V j d G l v b j E v V U t Q S S 9 B d X R v U m V t b 3 Z l Z E N v b H V t b n M x L n t D b 2 1 w Y W 5 5 U 2 h v c n R O Y W 1 l L D B 9 J n F 1 b 3 Q 7 L C Z x d W 9 0 O 1 N l Y 3 R p b 2 4 x L 1 V L U E k v Q X V 0 b 1 J l b W 9 2 Z W R D b 2 x 1 b W 5 z M S 5 7 Q 2 9 t c G F u e U x l Z 2 F s T m F t Z S w x f S Z x d W 9 0 O y w m c X V v d D t T Z W N 0 a W 9 u M S 9 V S 1 B J L 0 F 1 d G 9 S Z W 1 v d m V k Q 2 9 s d W 1 u c z E u e 1 N v d X J j Z S w y f S Z x d W 9 0 O y w m c X V v d D t T Z W N 0 a W 9 u M S 9 V S 1 B J L 0 F 1 d G 9 S Z W 1 v d m V k Q 2 9 s d W 1 u c z E u e 1 l l Y X I s M 3 0 m c X V v d D s s J n F 1 b 3 Q 7 U 2 V j d G l v b j E v V U t Q S S 9 B d X R v U m V t b 3 Z l Z E N v b H V t b n M x L n t N b 2 5 0 a C w 0 f S Z x d W 9 0 O y w m c X V v d D t T Z W N 0 a W 9 u M S 9 V S 1 B J L 0 F 1 d G 9 S Z W 1 v d m V k Q 2 9 s d W 1 u c z E u e 0 F j Y 2 9 1 b n R D b 2 R l L D V 9 J n F 1 b 3 Q 7 L C Z x d W 9 0 O 1 N l Y 3 R p b 2 4 x L 1 V L U E k v Q X V 0 b 1 J l b W 9 2 Z W R D b 2 x 1 b W 5 z M S 5 7 Q W N j b 3 V u d E 5 h b W U s N n 0 m c X V v d D s s J n F 1 b 3 Q 7 U 2 V j d G l v b j E v V U t Q S S 9 B d X R v U m V t b 3 Z l Z E N v b H V t b n M x L n t E a W 1 l b n N p b 2 5 D b 2 R l L D d 9 J n F 1 b 3 Q 7 L C Z x d W 9 0 O 1 N l Y 3 R p b 2 4 x L 1 V L U E k v Q X V 0 b 1 J l b W 9 2 Z W R D b 2 x 1 b W 5 z M S 5 7 R G l t Z W 5 z a W 9 u T m F t Z S w 4 f S Z x d W 9 0 O y w m c X V v d D t T Z W N 0 a W 9 u M S 9 V S 1 B J L 0 F 1 d G 9 S Z W 1 v d m V k Q 2 9 s d W 1 u c z E u e 0 F t b 3 V u d F B l c m l v Z C w 5 f S Z x d W 9 0 O y w m c X V v d D t T Z W N 0 a W 9 u M S 9 V S 1 B J L 0 F 1 d G 9 S Z W 1 v d m V k Q 2 9 s d W 1 u c z E u e 0 F t b 3 V u d F l U R C w x M H 0 m c X V v d D s s J n F 1 b 3 Q 7 U 2 V j d G l v b j E v V U t Q S S 9 B d X R v U m V t b 3 Z l Z E N v b H V t b n M x L n t C c m F u Y 2 h T a G 9 y d E 5 h b W U s M T F 9 J n F 1 b 3 Q 7 L C Z x d W 9 0 O 1 N l Y 3 R p b 2 4 x L 1 V L U E k v Q X V 0 b 1 J l b W 9 2 Z W R D b 2 x 1 b W 5 z M S 5 7 Q n J h b m N o T G V n Y W x O Y W 1 l L D E y f S Z x d W 9 0 O y w m c X V v d D t T Z W N 0 a W 9 u M S 9 V S 1 B J L 0 F 1 d G 9 S Z W 1 v d m V k Q 2 9 s d W 1 u c z E u e 1 V w b G 9 h Z G V k Q X Q s M T N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V S 1 B J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V L U E k v R m l s d G V y Z W Q l M j B S b 3 d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U t Q S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V L U E k v R X h w Y W 5 k Z W Q l M j B D d X N 0 b 2 0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H Q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F R h c m d l d C I g V m F s d W U 9 I n N H Q S I g L z 4 8 R W 5 0 c n k g V H l w Z T 0 i R m l s b G V k Q 2 9 t c G x l d G V S Z X N 1 b H R U b 1 d v c m t z a G V l d C I g V m F s d W U 9 I m w x I i A v P j x F b n R y e S B U e X B l P S J M b 2 F k Z W R U b 0 F u Y W x 5 c 2 l z U 2 V y d m l j Z X M i I F Z h b H V l P S J s M C I g L z 4 8 R W 5 0 c n k g V H l w Z T 0 i U X V l c n l J R C I g V m F s d W U 9 I n M 0 Z m Y 5 Y 2 Y 4 M i 0 2 N m Y x L T R h Y m Q t Y m F h Y y 0 4 N T U y O D k 4 Z D R k Z W I i I C 8 + P E V u d H J 5 I F R 5 c G U 9 I l F 1 Z X J 5 R 3 J v d X B J R C I g V m F s d W U 9 I n M 5 Z m F i N T R i M S 0 2 M G U 3 L T Q y N 2 U t O G Q 5 Y S 0 y N T B j N G V h Y m J i M G Y i I C 8 + P E V u d H J 5 I F R 5 c G U 9 I k Z p b G x U b 0 R h d G F N b 2 R l b E V u Y W J s Z W Q i I F Z h b H V l P S J s M C I g L z 4 8 R W 5 0 c n k g V H l w Z T 0 i R m l s b E 9 i a m V j d F R 5 c G U i I F Z h b H V l P S J z V G F i b G U i I C 8 + P E V u d H J 5 I F R 5 c G U 9 I k Z p b G x F c n J v c k N v d W 5 0 I i B W Y W x 1 Z T 0 i b D A i I C 8 + P E V u d H J 5 I F R 5 c G U 9 I k Z p b G x M Y X N 0 V X B k Y X R l Z C I g V m F s d W U 9 I m Q y M D I 1 L T A 5 L T I z V D E x O j M z O j M 4 L j g x N T Q w O T B a I i A v P j x F b n R y e S B U e X B l P S J G a W x s Q 2 9 s d W 1 u V H l w Z X M i I F Z h b H V l P S J z Q m d Z R 0 J n W U d B U U V E Q V F F R y I g L z 4 8 R W 5 0 c n k g V H l w Z T 0 i R m l s b E V y c m 9 y Q 2 9 k Z S I g V m F s d W U 9 I n N V b m t u b 3 d u I i A v P j x F b n R y e S B U e X B l P S J G a W x s Q 2 9 1 b n Q i I F Z h b H V l P S J s M T A 1 N y I g L z 4 8 R W 5 0 c n k g V H l w Z T 0 i R m l s b E N v b H V t b k 5 h b W V z I i B W Y W x 1 Z T 0 i c 1 s m c X V v d D t B Y 2 N v d W 5 0 Q 2 9 k Z S Z x d W 9 0 O y w m c X V v d D t B Y 2 N v d W 5 0 T m F t Z S Z x d W 9 0 O y w m c X V v d D t B Y 2 N v d W 5 0 V H l w Z S Z x d W 9 0 O y w m c X V v d D t T d W 1 B Y 2 N v d W 5 0 Q 2 9 k Z S Z x d W 9 0 O y w m c X V v d D t C Y W x h b m N l U 2 h l Z X R U e X B l J n F 1 b 3 Q 7 L C Z x d W 9 0 O 0 V s a W 1 p b m F 0 a W 9 u V H l w Z S Z x d W 9 0 O y w m c X V v d D t T e X N 0 Z W 1 B Y 2 N v d W 5 0 J n F 1 b 3 Q 7 L C Z x d W 9 0 O 0 1 h c H B h Y m x l J n F 1 b 3 Q 7 L C Z x d W 9 0 O 0 x l d m V s J n F 1 b 3 Q 7 L C Z x d W 9 0 O 0 l z U 3 V t Q W N j b 3 V u d C Z x d W 9 0 O y w m c X V v d D t F b m F i b G V k J n F 1 b 3 Q 7 L C Z x d W 9 0 O 1 R h Z 3 M m c X V v d D t d I i A v P j x F b n R y e S B U e X B l P S J B Z G R l Z F R v R G F 0 Y U 1 v Z G V s I i B W Y W x 1 Z T 0 i b D A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y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H Q S 9 B d X R v U m V t b 3 Z l Z E N v b H V t b n M x L n t B Y 2 N v d W 5 0 Q 2 9 k Z S w w f S Z x d W 9 0 O y w m c X V v d D t T Z W N 0 a W 9 u M S 9 H Q S 9 B d X R v U m V t b 3 Z l Z E N v b H V t b n M x L n t B Y 2 N v d W 5 0 T m F t Z S w x f S Z x d W 9 0 O y w m c X V v d D t T Z W N 0 a W 9 u M S 9 H Q S 9 B d X R v U m V t b 3 Z l Z E N v b H V t b n M x L n t B Y 2 N v d W 5 0 V H l w Z S w y f S Z x d W 9 0 O y w m c X V v d D t T Z W N 0 a W 9 u M S 9 H Q S 9 B d X R v U m V t b 3 Z l Z E N v b H V t b n M x L n t T d W 1 B Y 2 N v d W 5 0 Q 2 9 k Z S w z f S Z x d W 9 0 O y w m c X V v d D t T Z W N 0 a W 9 u M S 9 H Q S 9 B d X R v U m V t b 3 Z l Z E N v b H V t b n M x L n t C Y W x h b m N l U 2 h l Z X R U e X B l L D R 9 J n F 1 b 3 Q 7 L C Z x d W 9 0 O 1 N l Y 3 R p b 2 4 x L 0 d B L 0 F 1 d G 9 S Z W 1 v d m V k Q 2 9 s d W 1 u c z E u e 0 V s a W 1 p b m F 0 a W 9 u V H l w Z S w 1 f S Z x d W 9 0 O y w m c X V v d D t T Z W N 0 a W 9 u M S 9 H Q S 9 B d X R v U m V t b 3 Z l Z E N v b H V t b n M x L n t T e X N 0 Z W 1 B Y 2 N v d W 5 0 L D Z 9 J n F 1 b 3 Q 7 L C Z x d W 9 0 O 1 N l Y 3 R p b 2 4 x L 0 d B L 0 F 1 d G 9 S Z W 1 v d m V k Q 2 9 s d W 1 u c z E u e 0 1 h c H B h Y m x l L D d 9 J n F 1 b 3 Q 7 L C Z x d W 9 0 O 1 N l Y 3 R p b 2 4 x L 0 d B L 0 F 1 d G 9 S Z W 1 v d m V k Q 2 9 s d W 1 u c z E u e 0 x l d m V s L D h 9 J n F 1 b 3 Q 7 L C Z x d W 9 0 O 1 N l Y 3 R p b 2 4 x L 0 d B L 0 F 1 d G 9 S Z W 1 v d m V k Q 2 9 s d W 1 u c z E u e 0 l z U 3 V t Q W N j b 3 V u d C w 5 f S Z x d W 9 0 O y w m c X V v d D t T Z W N 0 a W 9 u M S 9 H Q S 9 B d X R v U m V t b 3 Z l Z E N v b H V t b n M x L n t F b m F i b G V k L D E w f S Z x d W 9 0 O y w m c X V v d D t T Z W N 0 a W 9 u M S 9 H Q S 9 B d X R v U m V t b 3 Z l Z E N v b H V t b n M x L n t U Y W d z L D E x f S Z x d W 9 0 O 1 0 s J n F 1 b 3 Q 7 Q 2 9 s d W 1 u Q 2 9 1 b n Q m c X V v d D s 6 M T I s J n F 1 b 3 Q 7 S 2 V 5 Q 2 9 s d W 1 u T m F t Z X M m c X V v d D s 6 W 1 0 s J n F 1 b 3 Q 7 Q 2 9 s d W 1 u S W R l b n R p d G l l c y Z x d W 9 0 O z p b J n F 1 b 3 Q 7 U 2 V j d G l v b j E v R 0 E v Q X V 0 b 1 J l b W 9 2 Z W R D b 2 x 1 b W 5 z M S 5 7 Q W N j b 3 V u d E N v Z G U s M H 0 m c X V v d D s s J n F 1 b 3 Q 7 U 2 V j d G l v b j E v R 0 E v Q X V 0 b 1 J l b W 9 2 Z W R D b 2 x 1 b W 5 z M S 5 7 Q W N j b 3 V u d E 5 h b W U s M X 0 m c X V v d D s s J n F 1 b 3 Q 7 U 2 V j d G l v b j E v R 0 E v Q X V 0 b 1 J l b W 9 2 Z W R D b 2 x 1 b W 5 z M S 5 7 Q W N j b 3 V u d F R 5 c G U s M n 0 m c X V v d D s s J n F 1 b 3 Q 7 U 2 V j d G l v b j E v R 0 E v Q X V 0 b 1 J l b W 9 2 Z W R D b 2 x 1 b W 5 z M S 5 7 U 3 V t Q W N j b 3 V u d E N v Z G U s M 3 0 m c X V v d D s s J n F 1 b 3 Q 7 U 2 V j d G l v b j E v R 0 E v Q X V 0 b 1 J l b W 9 2 Z W R D b 2 x 1 b W 5 z M S 5 7 Q m F s Y W 5 j Z V N o Z W V 0 V H l w Z S w 0 f S Z x d W 9 0 O y w m c X V v d D t T Z W N 0 a W 9 u M S 9 H Q S 9 B d X R v U m V t b 3 Z l Z E N v b H V t b n M x L n t F b G l t a W 5 h d G l v b l R 5 c G U s N X 0 m c X V v d D s s J n F 1 b 3 Q 7 U 2 V j d G l v b j E v R 0 E v Q X V 0 b 1 J l b W 9 2 Z W R D b 2 x 1 b W 5 z M S 5 7 U 3 l z d G V t Q W N j b 3 V u d C w 2 f S Z x d W 9 0 O y w m c X V v d D t T Z W N 0 a W 9 u M S 9 H Q S 9 B d X R v U m V t b 3 Z l Z E N v b H V t b n M x L n t N Y X B w Y W J s Z S w 3 f S Z x d W 9 0 O y w m c X V v d D t T Z W N 0 a W 9 u M S 9 H Q S 9 B d X R v U m V t b 3 Z l Z E N v b H V t b n M x L n t M Z X Z l b C w 4 f S Z x d W 9 0 O y w m c X V v d D t T Z W N 0 a W 9 u M S 9 H Q S 9 B d X R v U m V t b 3 Z l Z E N v b H V t b n M x L n t J c 1 N 1 b U F j Y 2 9 1 b n Q s O X 0 m c X V v d D s s J n F 1 b 3 Q 7 U 2 V j d G l v b j E v R 0 E v Q X V 0 b 1 J l b W 9 2 Z W R D b 2 x 1 b W 5 z M S 5 7 R W 5 h Y m x l Z C w x M H 0 m c X V v d D s s J n F 1 b 3 Q 7 U 2 V j d G l v b j E v R 0 E v Q X V 0 b 1 J l b W 9 2 Z W R D b 2 x 1 b W 5 z M S 5 7 V G F n c y w x M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x h c 3 R S Z W Z y Z X N o P C 9 J d G V t U G F 0 a D 4 8 L 0 l 0 Z W 1 M b 2 N h d G l v b j 4 8 U 3 R h Y m x l R W 5 0 c m l l c z 4 8 R W 5 0 c n k g V H l w Z T 0 i S X N Q c m l 2 Y X R l I i B W Y W x 1 Z T 0 i b D A i I C 8 + P E V u d H J 5 I F R 5 c G U 9 I l F 1 Z X J 5 R 3 J v d X B J R C I g V m F s d W U 9 I n M 3 M W Z k Z W Y 0 M y 0 5 Z D N i L T Q y M z g t O T I 1 Z C 1 k N 2 M 0 M D g y Y 2 U y Z D c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R G F 0 Z V R p b W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V G F y Z 2 V 0 I i B W Y W x 1 Z T 0 i c 0 x h c 3 R S Z W Z y Z X N o I i A v P j x F b n R y e S B U e X B l P S J G a W x s Z W R D b 2 1 w b G V 0 Z V J l c 3 V s d F R v V 2 9 y a 3 N o Z W V 0 I i B W Y W x 1 Z T 0 i b D E i I C 8 + P E V u d H J 5 I F R 5 c G U 9 I l F 1 Z X J 5 S U Q i I F Z h b H V l P S J z N j Q 0 M 2 M x O T g t N j g w Y y 0 0 O W E z L W I 4 N j U t N j c 4 N 2 Y 5 M z M w N j Z m I i A v P j x F b n R y e S B U e X B l P S J G a W x s T G F z d F V w Z G F 0 Z W Q i I F Z h b H V l P S J k M j A y N S 0 w O S 0 y M 1 Q x M T o z M z o z M C 4 0 N z c 5 M D U x W i I g L z 4 8 R W 5 0 c n k g V H l w Z T 0 i R m l s b E N v b H V t b l R 5 c G V z I i B W Y W x 1 Z T 0 i c 0 J 3 P T 0 i I C 8 + P E V u d H J 5 I F R 5 c G U 9 I k Z p b G x F c n J v c k N v d W 5 0 I i B W Y W x 1 Z T 0 i b D A i I C 8 + P E V u d H J 5 I F R 5 c G U 9 I k Z p b G x F c n J v c k N v Z G U i I F Z h b H V l P S J z V W 5 r b m 9 3 b i I g L z 4 8 R W 5 0 c n k g V H l w Z T 0 i R m l s b E N v d W 5 0 I i B W Y W x 1 Z T 0 i b D E i I C 8 + P E V u d H J 5 I F R 5 c G U 9 I k Z p b G x D b 2 x 1 b W 5 O Y W 1 l c y I g V m F s d W U 9 I n N b J n F 1 b 3 Q 7 T G F z d F J l Z n J l c 2 g m c X V v d D t d I i A v P j x F b n R y e S B U e X B l P S J B Z G R l Z F R v R G F 0 Y U 1 v Z G V s I i B W Y W x 1 Z T 0 i b D A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x h c 3 R S Z W Z y Z X N o L 0 F 1 d G 9 S Z W 1 v d m V k Q 2 9 s d W 1 u c z E u e 0 x h c 3 R S Z W Z y Z X N o L D B 9 J n F 1 b 3 Q 7 X S w m c X V v d D t D b 2 x 1 b W 5 D b 3 V u d C Z x d W 9 0 O z o x L C Z x d W 9 0 O 0 t l e U N v b H V t b k 5 h b W V z J n F 1 b 3 Q 7 O l t d L C Z x d W 9 0 O 0 N v b H V t b k l k Z W 5 0 a X R p Z X M m c X V v d D s 6 W y Z x d W 9 0 O 1 N l Y 3 R p b 2 4 x L 0 x h c 3 R S Z W Z y Z X N o L 0 F 1 d G 9 S Z W 1 v d m V k Q 2 9 s d W 1 u c z E u e 0 x h c 3 R S Z W Z y Z X N o L D B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M Y X N 0 U m V m c m V z a C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K R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O Y X Z p Z 2 F 0 a W 9 u U 3 R l c E 5 h b W U i I F Z h b H V l P S J z T m F 2 a W d h d G l v b i I g L z 4 8 R W 5 0 c n k g V H l w Z T 0 i T m F t Z V V w Z G F 0 Z W R B Z n R l c k Z p b G w i I F Z h b H V l P S J s M C I g L z 4 8 R W 5 0 c n k g V H l w Z T 0 i U m V z d W x 0 V H l w Z S I g V m F s d W U 9 I n N U Y W J s Z S I g L z 4 8 R W 5 0 c n k g V H l w Z T 0 i Q n V m Z m V y T m V 4 d F J l Z n J l c 2 g i I F Z h b H V l P S J s M S I g L z 4 8 R W 5 0 c n k g V H l w Z T 0 i R m l s b F R h c m d l d C I g V m F s d W U 9 I n N K R S I g L z 4 8 R W 5 0 c n k g V H l w Z T 0 i R m l s b G V k Q 2 9 t c G x l d G V S Z X N 1 b H R U b 1 d v c m t z a G V l d C I g V m F s d W U 9 I m w x I i A v P j x F b n R y e S B U e X B l P S J R d W V y e U l E I i B W Y W x 1 Z T 0 i c z c 5 N G Y y N G U 1 L T U 0 M j g t N G Z j M S 1 i Y j g 0 L T F j N W Y x M D g 4 Z W E y O S I g L z 4 8 R W 5 0 c n k g V H l w Z T 0 i U X V l c n l H c m 9 1 c E l E I i B W Y W x 1 Z T 0 i c z E x Z D d k Y z l l L W U 3 O D c t N G N h O C 1 i Y T U 1 L T Q 4 Z D E y Y j I 3 O T Q 4 N S I g L z 4 8 R W 5 0 c n k g V H l w Z T 0 i T G 9 h Z G V k V G 9 B b m F s e X N p c 1 N l c n Z p Y 2 V z I i B W Y W x 1 Z T 0 i b D A i I C 8 + P E V u d H J 5 I F R 5 c G U 9 I k Z p b G x U b 0 R h d G F N b 2 R l b E V u Y W J s Z W Q i I F Z h b H V l P S J s M C I g L z 4 8 R W 5 0 c n k g V H l w Z T 0 i R m l s b E 9 i a m V j d F R 5 c G U i I F Z h b H V l P S J z V G F i b G U i I C 8 + P E V u d H J 5 I F R 5 c G U 9 I k Z p b G x M Y X N 0 V X B k Y X R l Z C I g V m F s d W U 9 I m Q y M D I 1 L T A 5 L T I z V D E x O j M z O j Q w L j A 3 N j A 3 N z Z a I i A v P j x F b n R y e S B U e X B l P S J G a W x s Q 2 9 s d W 1 u V H l w Z X M i I F Z h b H V l P S J z Q m d Z R 0 F 3 T U d C Z 1 l H Q m d Z R k J n W U d C Z 1 l H Q X d Z Q k F R W U c i I C 8 + P E V u d H J 5 I F R 5 c G U 9 I k Z p b G x F c n J v c k N v d W 5 0 I i B W Y W x 1 Z T 0 i b D A i I C 8 + P E V u d H J 5 I F R 5 c G U 9 I k Z p b G x F c n J v c k N v Z G U i I F Z h b H V l P S J z V W 5 r b m 9 3 b i I g L z 4 8 R W 5 0 c n k g V H l w Z T 0 i R m l s b E N v d W 5 0 I i B W Y W x 1 Z T 0 i b D A i I C 8 + P E V u d H J 5 I F R 5 c G U 9 I k Z p b G x D b 2 x 1 b W 5 O Y W 1 l c y I g V m F s d W U 9 I n N b J n F 1 b 3 Q 7 Q 2 9 t c G F u e V N o b 3 J 0 T m F t Z S Z x d W 9 0 O y w m c X V v d D t D b 2 1 w Y W 5 5 T G V n Y W x O Y W 1 l J n F 1 b 3 Q 7 L C Z x d W 9 0 O 1 N v d X J j Z S Z x d W 9 0 O y w m c X V v d D t Z Z W F y J n F 1 b 3 Q 7 L C Z x d W 9 0 O 0 1 v b n R o J n F 1 b 3 Q 7 L C Z x d W 9 0 O 0 d y b 3 V w U 3 R y d W N 0 d X J l J n F 1 b 3 Q 7 L C Z x d W 9 0 O 0 F j Y 2 9 1 b n R D b 2 R l J n F 1 b 3 Q 7 L C Z x d W 9 0 O 0 F j Y 2 9 1 b n R O Y W 1 l J n F 1 b 3 Q 7 L C Z x d W 9 0 O 0 F j Y 2 9 1 b n R U e X B l J n F 1 b 3 Q 7 L C Z x d W 9 0 O 0 R p b W V u c 2 l v b k N v Z G U m c X V v d D s s J n F 1 b 3 Q 7 R G l t Z W 5 z a W 9 u T m F t Z S Z x d W 9 0 O y w m c X V v d D t B b W 9 1 b n R Z V E Q m c X V v d D s s J n F 1 b 3 Q 7 Q 3 V y c m V u Y 3 l D b 2 R l J n F 1 b 3 Q 7 L C Z x d W 9 0 O 0 N v d W 5 0 Z X J w Y X J 0 e V N o b 3 J 0 T m F t Z S Z x d W 9 0 O y w m c X V v d D t K b 3 V y b m F s V H l w Z S Z x d W 9 0 O y w m c X V v d D t K b 3 V y b m F s T G F 5 Z X I m c X V v d D s s J n F 1 b 3 Q 7 S m 9 1 c m 5 h b E 5 1 b W J l c i Z x d W 9 0 O y w m c X V v d D t K b 3 V y b m F s S G V h Z G V y J n F 1 b 3 Q 7 L C Z x d W 9 0 O 1 J v d 0 5 1 b W J l c i Z x d W 9 0 O y w m c X V v d D t S b 3 d U Z X h 0 J n F 1 b 3 Q 7 L C Z x d W 9 0 O 1 B v c 3 R l Z C Z x d W 9 0 O y w m c X V v d D t T e X N 0 Z W 1 H Z W 5 l c m F 0 Z W Q m c X V v d D s s J n F 1 b 3 Q 7 Q n J h b m N o U 2 h v c n R O Y W 1 l J n F 1 b 3 Q 7 L C Z x d W 9 0 O 0 J y Y W 5 j a E x l Z 2 F s T m F t Z S Z x d W 9 0 O 1 0 i I C 8 + P E V u d H J 5 I F R 5 c G U 9 I k F k Z G V k V G 9 E Y X R h T W 9 k Z W w i I F Z h b H V l P S J s M C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j Q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p F L 0 F 1 d G 9 S Z W 1 v d m V k Q 2 9 s d W 1 u c z E u e 0 N v b X B h b n l T a G 9 y d E 5 h b W U s M H 0 m c X V v d D s s J n F 1 b 3 Q 7 U 2 V j d G l v b j E v S k U v Q X V 0 b 1 J l b W 9 2 Z W R D b 2 x 1 b W 5 z M S 5 7 Q 2 9 t c G F u e U x l Z 2 F s T m F t Z S w x f S Z x d W 9 0 O y w m c X V v d D t T Z W N 0 a W 9 u M S 9 K R S 9 B d X R v U m V t b 3 Z l Z E N v b H V t b n M x L n t T b 3 V y Y 2 U s M n 0 m c X V v d D s s J n F 1 b 3 Q 7 U 2 V j d G l v b j E v S k U v Q X V 0 b 1 J l b W 9 2 Z W R D b 2 x 1 b W 5 z M S 5 7 W W V h c i w z f S Z x d W 9 0 O y w m c X V v d D t T Z W N 0 a W 9 u M S 9 K R S 9 B d X R v U m V t b 3 Z l Z E N v b H V t b n M x L n t N b 2 5 0 a C w 0 f S Z x d W 9 0 O y w m c X V v d D t T Z W N 0 a W 9 u M S 9 K R S 9 B d X R v U m V t b 3 Z l Z E N v b H V t b n M x L n t H c m 9 1 c F N 0 c n V j d H V y Z S w 1 f S Z x d W 9 0 O y w m c X V v d D t T Z W N 0 a W 9 u M S 9 K R S 9 B d X R v U m V t b 3 Z l Z E N v b H V t b n M x L n t B Y 2 N v d W 5 0 Q 2 9 k Z S w 2 f S Z x d W 9 0 O y w m c X V v d D t T Z W N 0 a W 9 u M S 9 K R S 9 B d X R v U m V t b 3 Z l Z E N v b H V t b n M x L n t B Y 2 N v d W 5 0 T m F t Z S w 3 f S Z x d W 9 0 O y w m c X V v d D t T Z W N 0 a W 9 u M S 9 K R S 9 B d X R v U m V t b 3 Z l Z E N v b H V t b n M x L n t B Y 2 N v d W 5 0 V H l w Z S w 4 f S Z x d W 9 0 O y w m c X V v d D t T Z W N 0 a W 9 u M S 9 K R S 9 B d X R v U m V t b 3 Z l Z E N v b H V t b n M x L n t E a W 1 l b n N p b 2 5 D b 2 R l L D l 9 J n F 1 b 3 Q 7 L C Z x d W 9 0 O 1 N l Y 3 R p b 2 4 x L 0 p F L 0 F 1 d G 9 S Z W 1 v d m V k Q 2 9 s d W 1 u c z E u e 0 R p b W V u c 2 l v b k 5 h b W U s M T B 9 J n F 1 b 3 Q 7 L C Z x d W 9 0 O 1 N l Y 3 R p b 2 4 x L 0 p F L 0 F 1 d G 9 S Z W 1 v d m V k Q 2 9 s d W 1 u c z E u e 0 F t b 3 V u d F l U R C w x M X 0 m c X V v d D s s J n F 1 b 3 Q 7 U 2 V j d G l v b j E v S k U v Q X V 0 b 1 J l b W 9 2 Z W R D b 2 x 1 b W 5 z M S 5 7 Q 3 V y c m V u Y 3 l D b 2 R l L D E y f S Z x d W 9 0 O y w m c X V v d D t T Z W N 0 a W 9 u M S 9 K R S 9 B d X R v U m V t b 3 Z l Z E N v b H V t b n M x L n t D b 3 V u d G V y c G F y d H l T a G 9 y d E 5 h b W U s M T N 9 J n F 1 b 3 Q 7 L C Z x d W 9 0 O 1 N l Y 3 R p b 2 4 x L 0 p F L 0 F 1 d G 9 S Z W 1 v d m V k Q 2 9 s d W 1 u c z E u e 0 p v d X J u Y W x U e X B l L D E 0 f S Z x d W 9 0 O y w m c X V v d D t T Z W N 0 a W 9 u M S 9 K R S 9 B d X R v U m V t b 3 Z l Z E N v b H V t b n M x L n t K b 3 V y b m F s T G F 5 Z X I s M T V 9 J n F 1 b 3 Q 7 L C Z x d W 9 0 O 1 N l Y 3 R p b 2 4 x L 0 p F L 0 F 1 d G 9 S Z W 1 v d m V k Q 2 9 s d W 1 u c z E u e 0 p v d X J u Y W x O d W 1 i Z X I s M T Z 9 J n F 1 b 3 Q 7 L C Z x d W 9 0 O 1 N l Y 3 R p b 2 4 x L 0 p F L 0 F 1 d G 9 S Z W 1 v d m V k Q 2 9 s d W 1 u c z E u e 0 p v d X J u Y W x I Z W F k Z X I s M T d 9 J n F 1 b 3 Q 7 L C Z x d W 9 0 O 1 N l Y 3 R p b 2 4 x L 0 p F L 0 F 1 d G 9 S Z W 1 v d m V k Q 2 9 s d W 1 u c z E u e 1 J v d 0 5 1 b W J l c i w x O H 0 m c X V v d D s s J n F 1 b 3 Q 7 U 2 V j d G l v b j E v S k U v Q X V 0 b 1 J l b W 9 2 Z W R D b 2 x 1 b W 5 z M S 5 7 U m 9 3 V G V 4 d C w x O X 0 m c X V v d D s s J n F 1 b 3 Q 7 U 2 V j d G l v b j E v S k U v Q X V 0 b 1 J l b W 9 2 Z W R D b 2 x 1 b W 5 z M S 5 7 U G 9 z d G V k L D I w f S Z x d W 9 0 O y w m c X V v d D t T Z W N 0 a W 9 u M S 9 K R S 9 B d X R v U m V t b 3 Z l Z E N v b H V t b n M x L n t T e X N 0 Z W 1 H Z W 5 l c m F 0 Z W Q s M j F 9 J n F 1 b 3 Q 7 L C Z x d W 9 0 O 1 N l Y 3 R p b 2 4 x L 0 p F L 0 F 1 d G 9 S Z W 1 v d m V k Q 2 9 s d W 1 u c z E u e 0 J y Y W 5 j a F N o b 3 J 0 T m F t Z S w y M n 0 m c X V v d D s s J n F 1 b 3 Q 7 U 2 V j d G l v b j E v S k U v Q X V 0 b 1 J l b W 9 2 Z W R D b 2 x 1 b W 5 z M S 5 7 Q n J h b m N o T G V n Y W x O Y W 1 l L D I z f S Z x d W 9 0 O 1 0 s J n F 1 b 3 Q 7 Q 2 9 s d W 1 u Q 2 9 1 b n Q m c X V v d D s 6 M j Q s J n F 1 b 3 Q 7 S 2 V 5 Q 2 9 s d W 1 u T m F t Z X M m c X V v d D s 6 W 1 0 s J n F 1 b 3 Q 7 Q 2 9 s d W 1 u S W R l b n R p d G l l c y Z x d W 9 0 O z p b J n F 1 b 3 Q 7 U 2 V j d G l v b j E v S k U v Q X V 0 b 1 J l b W 9 2 Z W R D b 2 x 1 b W 5 z M S 5 7 Q 2 9 t c G F u e V N o b 3 J 0 T m F t Z S w w f S Z x d W 9 0 O y w m c X V v d D t T Z W N 0 a W 9 u M S 9 K R S 9 B d X R v U m V t b 3 Z l Z E N v b H V t b n M x L n t D b 2 1 w Y W 5 5 T G V n Y W x O Y W 1 l L D F 9 J n F 1 b 3 Q 7 L C Z x d W 9 0 O 1 N l Y 3 R p b 2 4 x L 0 p F L 0 F 1 d G 9 S Z W 1 v d m V k Q 2 9 s d W 1 u c z E u e 1 N v d X J j Z S w y f S Z x d W 9 0 O y w m c X V v d D t T Z W N 0 a W 9 u M S 9 K R S 9 B d X R v U m V t b 3 Z l Z E N v b H V t b n M x L n t Z Z W F y L D N 9 J n F 1 b 3 Q 7 L C Z x d W 9 0 O 1 N l Y 3 R p b 2 4 x L 0 p F L 0 F 1 d G 9 S Z W 1 v d m V k Q 2 9 s d W 1 u c z E u e 0 1 v b n R o L D R 9 J n F 1 b 3 Q 7 L C Z x d W 9 0 O 1 N l Y 3 R p b 2 4 x L 0 p F L 0 F 1 d G 9 S Z W 1 v d m V k Q 2 9 s d W 1 u c z E u e 0 d y b 3 V w U 3 R y d W N 0 d X J l L D V 9 J n F 1 b 3 Q 7 L C Z x d W 9 0 O 1 N l Y 3 R p b 2 4 x L 0 p F L 0 F 1 d G 9 S Z W 1 v d m V k Q 2 9 s d W 1 u c z E u e 0 F j Y 2 9 1 b n R D b 2 R l L D Z 9 J n F 1 b 3 Q 7 L C Z x d W 9 0 O 1 N l Y 3 R p b 2 4 x L 0 p F L 0 F 1 d G 9 S Z W 1 v d m V k Q 2 9 s d W 1 u c z E u e 0 F j Y 2 9 1 b n R O Y W 1 l L D d 9 J n F 1 b 3 Q 7 L C Z x d W 9 0 O 1 N l Y 3 R p b 2 4 x L 0 p F L 0 F 1 d G 9 S Z W 1 v d m V k Q 2 9 s d W 1 u c z E u e 0 F j Y 2 9 1 b n R U e X B l L D h 9 J n F 1 b 3 Q 7 L C Z x d W 9 0 O 1 N l Y 3 R p b 2 4 x L 0 p F L 0 F 1 d G 9 S Z W 1 v d m V k Q 2 9 s d W 1 u c z E u e 0 R p b W V u c 2 l v b k N v Z G U s O X 0 m c X V v d D s s J n F 1 b 3 Q 7 U 2 V j d G l v b j E v S k U v Q X V 0 b 1 J l b W 9 2 Z W R D b 2 x 1 b W 5 z M S 5 7 R G l t Z W 5 z a W 9 u T m F t Z S w x M H 0 m c X V v d D s s J n F 1 b 3 Q 7 U 2 V j d G l v b j E v S k U v Q X V 0 b 1 J l b W 9 2 Z W R D b 2 x 1 b W 5 z M S 5 7 Q W 1 v d W 5 0 W V R E L D E x f S Z x d W 9 0 O y w m c X V v d D t T Z W N 0 a W 9 u M S 9 K R S 9 B d X R v U m V t b 3 Z l Z E N v b H V t b n M x L n t D d X J y Z W 5 j e U N v Z G U s M T J 9 J n F 1 b 3 Q 7 L C Z x d W 9 0 O 1 N l Y 3 R p b 2 4 x L 0 p F L 0 F 1 d G 9 S Z W 1 v d m V k Q 2 9 s d W 1 u c z E u e 0 N v d W 5 0 Z X J w Y X J 0 e V N o b 3 J 0 T m F t Z S w x M 3 0 m c X V v d D s s J n F 1 b 3 Q 7 U 2 V j d G l v b j E v S k U v Q X V 0 b 1 J l b W 9 2 Z W R D b 2 x 1 b W 5 z M S 5 7 S m 9 1 c m 5 h b F R 5 c G U s M T R 9 J n F 1 b 3 Q 7 L C Z x d W 9 0 O 1 N l Y 3 R p b 2 4 x L 0 p F L 0 F 1 d G 9 S Z W 1 v d m V k Q 2 9 s d W 1 u c z E u e 0 p v d X J u Y W x M Y X l l c i w x N X 0 m c X V v d D s s J n F 1 b 3 Q 7 U 2 V j d G l v b j E v S k U v Q X V 0 b 1 J l b W 9 2 Z W R D b 2 x 1 b W 5 z M S 5 7 S m 9 1 c m 5 h b E 5 1 b W J l c i w x N n 0 m c X V v d D s s J n F 1 b 3 Q 7 U 2 V j d G l v b j E v S k U v Q X V 0 b 1 J l b W 9 2 Z W R D b 2 x 1 b W 5 z M S 5 7 S m 9 1 c m 5 h b E h l Y W R l c i w x N 3 0 m c X V v d D s s J n F 1 b 3 Q 7 U 2 V j d G l v b j E v S k U v Q X V 0 b 1 J l b W 9 2 Z W R D b 2 x 1 b W 5 z M S 5 7 U m 9 3 T n V t Y m V y L D E 4 f S Z x d W 9 0 O y w m c X V v d D t T Z W N 0 a W 9 u M S 9 K R S 9 B d X R v U m V t b 3 Z l Z E N v b H V t b n M x L n t S b 3 d U Z X h 0 L D E 5 f S Z x d W 9 0 O y w m c X V v d D t T Z W N 0 a W 9 u M S 9 K R S 9 B d X R v U m V t b 3 Z l Z E N v b H V t b n M x L n t Q b 3 N 0 Z W Q s M j B 9 J n F 1 b 3 Q 7 L C Z x d W 9 0 O 1 N l Y 3 R p b 2 4 x L 0 p F L 0 F 1 d G 9 S Z W 1 v d m V k Q 2 9 s d W 1 u c z E u e 1 N 5 c 3 R l b U d l b m V y Y X R l Z C w y M X 0 m c X V v d D s s J n F 1 b 3 Q 7 U 2 V j d G l v b j E v S k U v Q X V 0 b 1 J l b W 9 2 Z W R D b 2 x 1 b W 5 z M S 5 7 Q n J h b m N o U 2 h v c n R O Y W 1 l L D I y f S Z x d W 9 0 O y w m c X V v d D t T Z W N 0 a W 9 u M S 9 K R S 9 B d X R v U m V t b 3 Z l Z E N v b H V t b n M x L n t C c m F u Y 2 h M Z W d h b E 5 h b W U s M j N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T d H J 1 Y 3 R 1 c m V z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V G F y Z 2 V 0 I i B W Y W x 1 Z T 0 i c 1 N 0 c n V j d H V y Z X M i I C 8 + P E V u d H J 5 I F R 5 c G U 9 I k Z p b G x l Z E N v b X B s Z X R l U m V z d W x 0 V G 9 X b 3 J r c 2 h l Z X Q i I F Z h b H V l P S J s M S I g L z 4 8 R W 5 0 c n k g V H l w Z T 0 i T G 9 h Z G V k V G 9 B b m F s e X N p c 1 N l c n Z p Y 2 V z I i B W Y W x 1 Z T 0 i b D A i I C 8 + P E V u d H J 5 I F R 5 c G U 9 I l F 1 Z X J 5 S U Q i I F Z h b H V l P S J z Z T E 3 O D F l M m Y t Y j A 1 Y S 0 0 M G U z L W E 5 M D c t M T E z N W M z Y z U 1 Y j d k I i A v P j x F b n R y e S B U e X B l P S J R d W V y e U d y b 3 V w S U Q i I F Z h b H V l P S J z N D A 2 M G M 2 N m E t Y W I x O S 0 0 N m M y L T l j N D g t Y m Y z Z G I z N W Q x M m E w I i A v P j x F b n R y e S B U e X B l P S J G a W x s T G F z d F V w Z G F 0 Z W Q i I F Z h b H V l P S J k M j A y N S 0 w O S 0 y M 1 Q x M T o z M z o 0 M C 4 2 M D Q 1 M T A x W i I g L z 4 8 R W 5 0 c n k g V H l w Z T 0 i R m l s b E N v b H V t b l R 5 c G V z I i B W Y W x 1 Z T 0 i c 0 J n R T 0 i I C 8 + P E V u d H J 5 I F R 5 c G U 9 I k Z p b G x F c n J v c k N v d W 5 0 I i B W Y W x 1 Z T 0 i b D A i I C 8 + P E V u d H J 5 I F R 5 c G U 9 I k Z p b G x F c n J v c k N v Z G U i I F Z h b H V l P S J z V W 5 r b m 9 3 b i I g L z 4 8 R W 5 0 c n k g V H l w Z T 0 i R m l s b E N v d W 5 0 I i B W Y W x 1 Z T 0 i b D Q i I C 8 + P E V u d H J 5 I F R 5 c G U 9 I k Z p b G x D b 2 x 1 b W 5 O Y W 1 l c y I g V m F s d W U 9 I n N b J n F 1 b 3 Q 7 R 3 J v d X B T d H J 1 Y 3 R 1 c m U m c X V v d D s s J n F 1 b 3 Q 7 S X N E Z W Z h d W x 0 J n F 1 b 3 Q 7 X S I g L z 4 8 R W 5 0 c n k g V H l w Z T 0 i Q W R k Z W R U b 0 R h d G F N b 2 R l b C I g V m F s d W U 9 I m w w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y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T d H J 1 Y 3 R 1 c m V z L 0 F 1 d G 9 S Z W 1 v d m V k Q 2 9 s d W 1 u c z E u e 0 d y b 3 V w U 3 R y d W N 0 d X J l L D B 9 J n F 1 b 3 Q 7 L C Z x d W 9 0 O 1 N l Y 3 R p b 2 4 x L 1 N 0 c n V j d H V y Z X M v Q X V 0 b 1 J l b W 9 2 Z W R D b 2 x 1 b W 5 z M S 5 7 S X N E Z W Z h d W x 0 L D F 9 J n F 1 b 3 Q 7 X S w m c X V v d D t D b 2 x 1 b W 5 D b 3 V u d C Z x d W 9 0 O z o y L C Z x d W 9 0 O 0 t l e U N v b H V t b k 5 h b W V z J n F 1 b 3 Q 7 O l t d L C Z x d W 9 0 O 0 N v b H V t b k l k Z W 5 0 a X R p Z X M m c X V v d D s 6 W y Z x d W 9 0 O 1 N l Y 3 R p b 2 4 x L 1 N 0 c n V j d H V y Z X M v Q X V 0 b 1 J l b W 9 2 Z W R D b 2 x 1 b W 5 z M S 5 7 R 3 J v d X B T d H J 1 Y 3 R 1 c m U s M H 0 m c X V v d D s s J n F 1 b 3 Q 7 U 2 V j d G l v b j E v U 3 R y d W N 0 d X J l c y 9 B d X R v U m V t b 3 Z l Z E N v b H V t b n M x L n t J c 0 R l Z m F 1 b H Q s M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N v b X B h b m l l c y 9 T b 3 J 0 Z W Q l M j B S b 3 d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U E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V Q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V Q S 9 F e H B h b m R l Z C U y M E N 1 c 3 R v b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p b W V u c 2 l v b n M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T G 9 h Z G V k V G 9 B b m F s e X N p c 1 N l c n Z p Y 2 V z I i B W Y W x 1 Z T 0 i b D A i I C 8 + P E V u d H J 5 I F R 5 c G U 9 I l F 1 Z X J 5 R 3 J v d X B J R C I g V m F s d W U 9 I n M 5 Z m F i N T R i M S 0 2 M G U 3 L T Q y N 2 U t O G Q 5 Y S 0 y N T B j N G V h Y m J i M G Y i I C 8 + P E V u d H J 5 I F R 5 c G U 9 I l F 1 Z X J 5 S U Q i I F Z h b H V l P S J z Z G E x M m E 0 Y z g t N W Q 0 N y 0 0 N T N h L T h m Y j M t O T E 2 Z D N m Z j c x M 2 E 3 I i A v P j x F b n R y e S B U e X B l P S J G a W x s V G F y Z 2 V 0 I i B W Y W x 1 Z T 0 i c 0 R p b W V u c 2 l v b n M i I C 8 + P E V u d H J 5 I F R 5 c G U 9 I l J l Y 2 9 2 Z X J 5 V G F y Z 2 V 0 U m 9 3 I i B W Y W x 1 Z T 0 i b D E i I C 8 + P E V u d H J 5 I F R 5 c G U 9 I l J l Y 2 9 2 Z X J 5 V G F y Z 2 V 0 Q 2 9 s d W 1 u I i B W Y W x 1 Z T 0 i b D E i I C 8 + P E V u d H J 5 I F R 5 c G U 9 I l J l Y 2 9 2 Z X J 5 V G F y Z 2 V 0 U 2 h l Z X Q i I F Z h b H V l P S J z R G l t Z W 5 z a W 9 u c y I g L z 4 8 R W 5 0 c n k g V H l w Z T 0 i R m l s b F R v R G F 0 Y U 1 v Z G V s R W 5 h Y m x l Z C I g V m F s d W U 9 I m w w I i A v P j x F b n R y e S B U e X B l P S J G a W x s T 2 J q Z W N 0 V H l w Z S I g V m F s d W U 9 I n N U Y W J s Z S I g L z 4 8 R W 5 0 c n k g V H l w Z T 0 i R m l s b E V y c m 9 y Q 2 9 1 b n Q i I F Z h b H V l P S J s M C I g L z 4 8 R W 5 0 c n k g V H l w Z T 0 i R m l s b E V y c m 9 y Q 2 9 k Z S I g V m F s d W U 9 I n N V b m t u b 3 d u I i A v P j x F b n R y e S B U e X B l P S J G a W x s T G F z d F V w Z G F 0 Z W Q i I F Z h b H V l P S J k M j A y N S 0 w O S 0 y M 1 Q x M T o z M z o z N y 4 1 N T M z M j U 1 W i I g L z 4 8 R W 5 0 c n k g V H l w Z T 0 i R m l s b E N v b H V t b l R 5 c G V z I i B W Y W x 1 Z T 0 i c 0 J n W T 0 i I C 8 + P E V u d H J 5 I F R 5 c G U 9 I k Z p b G x D b 3 V u d C I g V m F s d W U 9 I m w w I i A v P j x F b n R y e S B U e X B l P S J G a W x s Q 2 9 s d W 1 u T m F t Z X M i I F Z h b H V l P S J z W y Z x d W 9 0 O 0 R p b W V u c 2 l v b k N v Z G U m c X V v d D s s J n F 1 b 3 Q 7 R G l t Z W 5 z a W 9 u T m F t Z S Z x d W 9 0 O 1 0 i I C 8 + P E V u d H J 5 I F R 5 c G U 9 I k F k Z G V k V G 9 E Y X R h T W 9 k Z W w i I F Z h b H V l P S J s M C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R G l t Z W 5 z a W 9 u c y 9 B d X R v U m V t b 3 Z l Z E N v b H V t b n M x L n t E a W 1 l b n N p b 2 5 D b 2 R l L D B 9 J n F 1 b 3 Q 7 L C Z x d W 9 0 O 1 N l Y 3 R p b 2 4 x L 0 R p b W V u c 2 l v b n M v Q X V 0 b 1 J l b W 9 2 Z W R D b 2 x 1 b W 5 z M S 5 7 R G l t Z W 5 z a W 9 u T m F t Z S w x f S Z x d W 9 0 O 1 0 s J n F 1 b 3 Q 7 Q 2 9 s d W 1 u Q 2 9 1 b n Q m c X V v d D s 6 M i w m c X V v d D t L Z X l D b 2 x 1 b W 5 O Y W 1 l c y Z x d W 9 0 O z p b X S w m c X V v d D t D b 2 x 1 b W 5 J Z G V u d G l 0 a W V z J n F 1 b 3 Q 7 O l s m c X V v d D t T Z W N 0 a W 9 u M S 9 E a W 1 l b n N p b 2 5 z L 0 F 1 d G 9 S Z W 1 v d m V k Q 2 9 s d W 1 u c z E u e 0 R p b W V u c 2 l v b k N v Z G U s M H 0 m c X V v d D s s J n F 1 b 3 Q 7 U 2 V j d G l v b j E v R G l t Z W 5 z a W 9 u c y 9 B d X R v U m V t b 3 Z l Z E N v b H V t b n M x L n t E a W 1 l b n N p b 2 5 O Y W 1 l L D F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H U z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M b 2 F k Z W R U b 0 F u Y W x 5 c 2 l z U 2 V y d m l j Z X M i I F Z h b H V l P S J s M C I g L z 4 8 R W 5 0 c n k g V H l w Z T 0 i U X V l c n l J R C I g V m F s d W U 9 I n N k M T V h N D J l N S 1 i Y m Q 4 L T R h O D g t O G Q 2 Z S 1 m Y T B j M T g y Z D h m N z k i I C 8 + P E V u d H J 5 I F R 5 c G U 9 I k Z p b G x U Y X J n Z X Q i I F Z h b H V l P S J z R 1 M i I C 8 + P E V u d H J 5 I F R 5 c G U 9 I l F 1 Z X J 5 R 3 J v d X B J R C I g V m F s d W U 9 I n M 5 Z m F i N T R i M S 0 2 M G U 3 L T Q y N 2 U t O G Q 5 Y S 0 y N T B j N G V h Y m J i M G Y i I C 8 + P E V u d H J 5 I F R 5 c G U 9 I k Z p b G x U b 0 R h d G F N b 2 R l b E V u Y W J s Z W Q i I F Z h b H V l P S J s M C I g L z 4 8 R W 5 0 c n k g V H l w Z T 0 i R m l s b E 9 i a m V j d F R 5 c G U i I F Z h b H V l P S J z V G F i b G U i I C 8 + P E V u d H J 5 I F R 5 c G U 9 I k Z p b G x M Y X N 0 V X B k Y X R l Z C I g V m F s d W U 9 I m Q y M D I 1 L T A 5 L T I z V D E x O j M z O j M z L j k 5 N z c w M D R a I i A v P j x F b n R y e S B U e X B l P S J G a W x s Q 2 9 s d W 1 u V H l w Z X M i I F Z h b H V l P S J z Q m d Z R 0 J n W U J B U T 0 9 I i A v P j x F b n R y e S B U e X B l P S J G a W x s R X J y b 3 J D b 3 V u d C I g V m F s d W U 9 I m w w I i A v P j x F b n R y e S B U e X B l P S J G a W x s R X J y b 3 J D b 2 R l I i B W Y W x 1 Z T 0 i c 1 V u a 2 5 v d 2 4 i I C 8 + P E V u d H J 5 I F R 5 c G U 9 I k Z p b G x D b 3 V u d C I g V m F s d W U 9 I m w w I i A v P j x F b n R y e S B U e X B l P S J G a W x s Q 2 9 s d W 1 u T m F t Z X M i I F Z h b H V l P S J z W y Z x d W 9 0 O 0 N v b X B h b n l T a G 9 y d E 5 h b W U m c X V v d D s s J n F 1 b 3 Q 7 Q 2 9 t c G F u e U x l Z 2 F s T m F t Z S Z x d W 9 0 O y w m c X V v d D t Q Y X J l b n R T a G 9 y d E 5 h b W U m c X V v d D s s J n F 1 b 3 Q 7 R 3 J v d X B T d H J 1 Y 3 R 1 c m U m c X V v d D s s J n F 1 b 3 Q 7 Q 3 V y c m V u Y 3 l D b 2 R l J n F 1 b 3 Q 7 L C Z x d W 9 0 O 0 h h c 0 N o a W x k J n F 1 b 3 Q 7 L C Z x d W 9 0 O 0 R l d G F j a G V k J n F 1 b 3 Q 7 X S I g L z 4 8 R W 5 0 c n k g V H l w Z T 0 i Q W R k Z W R U b 0 R h d G F N b 2 R l b C I g V m F s d W U 9 I m w w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3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H U y 9 B d X R v U m V t b 3 Z l Z E N v b H V t b n M x L n t D b 2 1 w Y W 5 5 U 2 h v c n R O Y W 1 l L D B 9 J n F 1 b 3 Q 7 L C Z x d W 9 0 O 1 N l Y 3 R p b 2 4 x L 0 d T L 0 F 1 d G 9 S Z W 1 v d m V k Q 2 9 s d W 1 u c z E u e 0 N v b X B h b n l M Z W d h b E 5 h b W U s M X 0 m c X V v d D s s J n F 1 b 3 Q 7 U 2 V j d G l v b j E v R 1 M v Q X V 0 b 1 J l b W 9 2 Z W R D b 2 x 1 b W 5 z M S 5 7 U G F y Z W 5 0 U 2 h v c n R O Y W 1 l L D J 9 J n F 1 b 3 Q 7 L C Z x d W 9 0 O 1 N l Y 3 R p b 2 4 x L 0 d T L 0 F 1 d G 9 S Z W 1 v d m V k Q 2 9 s d W 1 u c z E u e 0 d y b 3 V w U 3 R y d W N 0 d X J l L D N 9 J n F 1 b 3 Q 7 L C Z x d W 9 0 O 1 N l Y 3 R p b 2 4 x L 0 d T L 0 F 1 d G 9 S Z W 1 v d m V k Q 2 9 s d W 1 u c z E u e 0 N 1 c n J l b m N 5 Q 2 9 k Z S w 0 f S Z x d W 9 0 O y w m c X V v d D t T Z W N 0 a W 9 u M S 9 H U y 9 B d X R v U m V t b 3 Z l Z E N v b H V t b n M x L n t I Y X N D a G l s Z C w 1 f S Z x d W 9 0 O y w m c X V v d D t T Z W N 0 a W 9 u M S 9 H U y 9 B d X R v U m V t b 3 Z l Z E N v b H V t b n M x L n t E Z X R h Y 2 h l Z C w 2 f S Z x d W 9 0 O 1 0 s J n F 1 b 3 Q 7 Q 2 9 s d W 1 u Q 2 9 1 b n Q m c X V v d D s 6 N y w m c X V v d D t L Z X l D b 2 x 1 b W 5 O Y W 1 l c y Z x d W 9 0 O z p b X S w m c X V v d D t D b 2 x 1 b W 5 J Z G V u d G l 0 a W V z J n F 1 b 3 Q 7 O l s m c X V v d D t T Z W N 0 a W 9 u M S 9 H U y 9 B d X R v U m V t b 3 Z l Z E N v b H V t b n M x L n t D b 2 1 w Y W 5 5 U 2 h v c n R O Y W 1 l L D B 9 J n F 1 b 3 Q 7 L C Z x d W 9 0 O 1 N l Y 3 R p b 2 4 x L 0 d T L 0 F 1 d G 9 S Z W 1 v d m V k Q 2 9 s d W 1 u c z E u e 0 N v b X B h b n l M Z W d h b E 5 h b W U s M X 0 m c X V v d D s s J n F 1 b 3 Q 7 U 2 V j d G l v b j E v R 1 M v Q X V 0 b 1 J l b W 9 2 Z W R D b 2 x 1 b W 5 z M S 5 7 U G F y Z W 5 0 U 2 h v c n R O Y W 1 l L D J 9 J n F 1 b 3 Q 7 L C Z x d W 9 0 O 1 N l Y 3 R p b 2 4 x L 0 d T L 0 F 1 d G 9 S Z W 1 v d m V k Q 2 9 s d W 1 u c z E u e 0 d y b 3 V w U 3 R y d W N 0 d X J l L D N 9 J n F 1 b 3 Q 7 L C Z x d W 9 0 O 1 N l Y 3 R p b 2 4 x L 0 d T L 0 F 1 d G 9 S Z W 1 v d m V k Q 2 9 s d W 1 u c z E u e 0 N 1 c n J l b m N 5 Q 2 9 k Z S w 0 f S Z x d W 9 0 O y w m c X V v d D t T Z W N 0 a W 9 u M S 9 H U y 9 B d X R v U m V t b 3 Z l Z E N v b H V t b n M x L n t I Y X N D a G l s Z C w 1 f S Z x d W 9 0 O y w m c X V v d D t T Z W N 0 a W 9 u M S 9 H U y 9 B d X R v U m V t b 3 Z l Z E N v b H V t b n M x L n t E Z X R h Y 2 h l Z C w 2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U 3 V w c G 9 y d G l u Z z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x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w I i A v P j x F b n R y e S B U e X B l P S J S Z W N v d m V y e V R h c m d l d F N o Z W V 0 I i B W Y W x 1 Z T 0 i c 0 J h c 2 U i I C 8 + P E V u d H J 5 I F R 5 c G U 9 I l J l Y 2 9 2 Z X J 5 V G F y Z 2 V 0 Q 2 9 s d W 1 u I i B W Y W x 1 Z T 0 i b D E i I C 8 + P E V u d H J 5 I F R 5 c G U 9 I l J l Y 2 9 2 Z X J 5 V G F y Z 2 V 0 U m 9 3 I i B W Y W x 1 Z T 0 i b D E i I C 8 + P E V u d H J 5 I F R 5 c G U 9 I l F 1 Z X J 5 R 3 J v d X B J R C I g V m F s d W U 9 I n N h Y 2 R k N j N i N y 0 w Z T M z L T R h N T Y t Y j B m O C 0 w N G Q w M D h l Y z I 5 O T k i I C 8 + P E V u d H J 5 I F R 5 c G U 9 I k Z p b G x M Y X N 0 V X B k Y X R l Z C I g V m F s d W U 9 I m Q y M D I 1 L T A 5 L T I z V D E x O j M z O j I 4 L j Q 3 N z Q 2 O D N a I i A v P j x F b n R y e S B U e X B l P S J G a W x s Q 2 9 s d W 1 u V H l w Z X M i I F Z h b H V l P S J z Q U F B Q S I g L z 4 8 R W 5 0 c n k g V H l w Z T 0 i U X V l c n l J R C I g V m F s d W U 9 I n N h Y T I 2 Y j E y O C 0 x O T l l L T R l Y W M t O G R l M C 0 y Y z R k N W V l M W V m M 2 E i I C 8 + P E V u d H J 5 I F R 5 c G U 9 I k Z p b G x F c n J v c k N v Z G U i I F Z h b H V l P S J z V W 5 r b m 9 3 b i I g L z 4 8 R W 5 0 c n k g V H l w Z T 0 i Q W R k Z W R U b 0 R h d G F N b 2 R l b C I g V m F s d W U 9 I m w w I i A v P j x F b n R y e S B U e X B l P S J G a W x s Q 2 9 s d W 1 u T m F t Z X M i I F Z h b H V l P S J z W y Z x d W 9 0 O 0 5 h b W U m c X V v d D s s J n F 1 b 3 Q 7 R G F 0 Y S Z x d W 9 0 O y w m c X V v d D t T a W d u Y X R 1 c m U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z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C Y X N l L 0 F 1 d G 9 S Z W 1 v d m V k Q 2 9 s d W 1 u c z E u e 0 5 h b W U s M H 0 m c X V v d D s s J n F 1 b 3 Q 7 U 2 V j d G l v b j E v Q m F z Z S 9 B d X R v U m V t b 3 Z l Z E N v b H V t b n M x L n t E Y X R h L D F 9 J n F 1 b 3 Q 7 L C Z x d W 9 0 O 1 N l Y 3 R p b 2 4 x L 0 J h c 2 U v Q X V 0 b 1 J l b W 9 2 Z W R D b 2 x 1 b W 5 z M S 5 7 U 2 l n b m F 0 d X J l L D J 9 J n F 1 b 3 Q 7 X S w m c X V v d D t D b 2 x 1 b W 5 D b 3 V u d C Z x d W 9 0 O z o z L C Z x d W 9 0 O 0 t l e U N v b H V t b k 5 h b W V z J n F 1 b 3 Q 7 O l t d L C Z x d W 9 0 O 0 N v b H V t b k l k Z W 5 0 a X R p Z X M m c X V v d D s 6 W y Z x d W 9 0 O 1 N l Y 3 R p b 2 4 x L 0 J h c 2 U v Q X V 0 b 1 J l b W 9 2 Z W R D b 2 x 1 b W 5 z M S 5 7 T m F t Z S w w f S Z x d W 9 0 O y w m c X V v d D t T Z W N 0 a W 9 u M S 9 C Y X N l L 0 F 1 d G 9 S Z W 1 v d m V k Q 2 9 s d W 1 u c z E u e 0 R h d G E s M X 0 m c X V v d D s s J n F 1 b 3 Q 7 U 2 V j d G l v b j E v Q m F z Z S 9 B d X R v U m V t b 3 Z l Z E N v b H V t b n M x L n t T a W d u Y X R 1 c m U s M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N 1 c H B v c n R p b m c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m V w b 3 J 0 a W 5 n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E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A i I C 8 + P E V u d H J 5 I F R 5 c G U 9 I l F 1 Z X J 5 R 3 J v d X B J R C I g V m F s d W U 9 I n N h Y 2 R k N j N i N y 0 w Z T M z L T R h N T Y t Y j B m O C 0 w N G Q w M D h l Y z I 5 O T k i I C 8 + P E V u d H J 5 I F R 5 c G U 9 I k x v Y W R l Z F R v Q W 5 h b H l z a X N T Z X J 2 a W N l c y I g V m F s d W U 9 I m w w I i A v P j x F b n R y e S B U e X B l P S J R d W V y e U l E I i B W Y W x 1 Z T 0 i c 2 N h N D B h Z G M 3 L W E 0 Z m I t N D V k O S 1 i O G Y 3 L W N h Y 2 Y 5 Z T g z M j M 0 Y i I g L z 4 8 R W 5 0 c n k g V H l w Z T 0 i R m l s b E V y c m 9 y Q 2 9 k Z S I g V m F s d W U 9 I n N V b m t u b 3 d u I i A v P j x F b n R y e S B U e X B l P S J B Z G R l Z F R v R G F 0 Y U 1 v Z G V s I i B W Y W x 1 Z T 0 i b D A i I C 8 + P E V u d H J 5 I F R 5 c G U 9 I k Z p b G x M Y X N 0 V X B k Y X R l Z C I g V m F s d W U 9 I m Q y M D I 1 L T A 5 L T I z V D E x O j M z O j I 4 L j Q 2 M T Q x M z d a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z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C Y X N l L 0 F 1 d G 9 S Z W 1 v d m V k Q 2 9 s d W 1 u c z E u e 0 5 h b W U s M H 0 m c X V v d D s s J n F 1 b 3 Q 7 U 2 V j d G l v b j E v Q m F z Z S 9 B d X R v U m V t b 3 Z l Z E N v b H V t b n M x L n t E Y X R h L D F 9 J n F 1 b 3 Q 7 L C Z x d W 9 0 O 1 N l Y 3 R p b 2 4 x L 0 J h c 2 U v Q X V 0 b 1 J l b W 9 2 Z W R D b 2 x 1 b W 5 z M S 5 7 U 2 l n b m F 0 d X J l L D J 9 J n F 1 b 3 Q 7 X S w m c X V v d D t D b 2 x 1 b W 5 D b 3 V u d C Z x d W 9 0 O z o z L C Z x d W 9 0 O 0 t l e U N v b H V t b k 5 h b W V z J n F 1 b 3 Q 7 O l t d L C Z x d W 9 0 O 0 N v b H V t b k l k Z W 5 0 a X R p Z X M m c X V v d D s 6 W y Z x d W 9 0 O 1 N l Y 3 R p b 2 4 x L 0 J h c 2 U v Q X V 0 b 1 J l b W 9 2 Z W R D b 2 x 1 b W 5 z M S 5 7 T m F t Z S w w f S Z x d W 9 0 O y w m c X V v d D t T Z W N 0 a W 9 u M S 9 C Y X N l L 0 F 1 d G 9 S Z W 1 v d m V k Q 2 9 s d W 1 u c z E u e 0 R h d G E s M X 0 m c X V v d D s s J n F 1 b 3 Q 7 U 2 V j d G l v b j E v Q m F z Z S 9 B d X R v U m V t b 3 Z l Z E N v b H V t b n M x L n t T a W d u Y X R 1 c m U s M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J l c G 9 y d G l u Z y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F U j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F R h c m d l d C I g V m F s d W U 9 I n N F U i I g L z 4 8 R W 5 0 c n k g V H l w Z T 0 i R m l s b G V k Q 2 9 t c G x l d G V S Z X N 1 b H R U b 1 d v c m t z a G V l d C I g V m F s d W U 9 I m w x I i A v P j x F b n R y e S B U e X B l P S J R d W V y e U l E I i B W Y W x 1 Z T 0 i c 2 Q 1 M j M 1 Y z Y 0 L T d k M j g t N D Y y Z i 1 h N T d k L T U 5 M z h i Z T Y 0 N T M 2 M y I g L z 4 8 R W 5 0 c n k g V H l w Z T 0 i U X V l c n l H c m 9 1 c E l E I i B W Y W x 1 Z T 0 i c z E x Z D d k Y z l l L W U 3 O D c t N G N h O C 1 i Y T U 1 L T Q 4 Z D E y Y j I 3 O T Q 4 N S I g L z 4 8 R W 5 0 c n k g V H l w Z T 0 i T G 9 h Z G V k V G 9 B b m F s e X N p c 1 N l c n Z p Y 2 V z I i B W Y W x 1 Z T 0 i b D A i I C 8 + P E V u d H J 5 I F R 5 c G U 9 I k Z p b G x U b 0 R h d G F N b 2 R l b E V u Y W J s Z W Q i I F Z h b H V l P S J s M C I g L z 4 8 R W 5 0 c n k g V H l w Z T 0 i R m l s b E 9 i a m V j d F R 5 c G U i I F Z h b H V l P S J z V G F i b G U i I C 8 + P E V u d H J 5 I F R 5 c G U 9 I k Z p b G x M Y X N 0 V X B k Y X R l Z C I g V m F s d W U 9 I m Q y M D I 1 L T A 5 L T I z V D E x O j M z O j Q w L j M 4 O T U y O T F a I i A v P j x F b n R y e S B U e X B l P S J G a W x s Q 2 9 s d W 1 u V H l w Z X M i I F Z h b H V l P S J z Q m d N R E J n V U Z C U V U 9 I i A v P j x F b n R y e S B U e X B l P S J G a W x s R X J y b 3 J D b 3 V u d C I g V m F s d W U 9 I m w w I i A v P j x F b n R y e S B U e X B l P S J G a W x s R X J y b 3 J D b 2 R l I i B W Y W x 1 Z T 0 i c 1 V u a 2 5 v d 2 4 i I C 8 + P E V u d H J 5 I F R 5 c G U 9 I k Z p b G x D b 3 V u d C I g V m F s d W U 9 I m w w I i A v P j x F b n R y e S B U e X B l P S J G a W x s Q 2 9 s d W 1 u T m F t Z X M i I F Z h b H V l P S J z W y Z x d W 9 0 O 1 N v d X J j Z S Z x d W 9 0 O y w m c X V v d D t Z Z W F y J n F 1 b 3 Q 7 L C Z x d W 9 0 O 0 1 v b n R o J n F 1 b 3 Q 7 L C Z x d W 9 0 O 0 N 1 c n J l b m N 5 Q 2 9 k Z S Z x d W 9 0 O y w m c X V v d D t E Z W Z h d W x 0 Q X Z n U m F 0 Z S Z x d W 9 0 O y w m c X V v d D t E Z W Z h d W x 0 R W 5 k U m F 0 Z S Z x d W 9 0 O y w m c X V v d D t D d X N 0 b 2 1 B d m d S Y X R l J n F 1 b 3 Q 7 L C Z x d W 9 0 O 0 N 1 c 3 R v b U V u Z F J h d G U m c X V v d D t d I i A v P j x F b n R y e S B U e X B l P S J B Z G R l Z F R v R G F 0 Y U 1 v Z G V s I i B W Y W x 1 Z T 0 i b D A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g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V S L 0 F 1 d G 9 S Z W 1 v d m V k Q 2 9 s d W 1 u c z E u e 1 N v d X J j Z S w w f S Z x d W 9 0 O y w m c X V v d D t T Z W N 0 a W 9 u M S 9 F U i 9 B d X R v U m V t b 3 Z l Z E N v b H V t b n M x L n t Z Z W F y L D F 9 J n F 1 b 3 Q 7 L C Z x d W 9 0 O 1 N l Y 3 R p b 2 4 x L 0 V S L 0 F 1 d G 9 S Z W 1 v d m V k Q 2 9 s d W 1 u c z E u e 0 1 v b n R o L D J 9 J n F 1 b 3 Q 7 L C Z x d W 9 0 O 1 N l Y 3 R p b 2 4 x L 0 V S L 0 F 1 d G 9 S Z W 1 v d m V k Q 2 9 s d W 1 u c z E u e 0 N 1 c n J l b m N 5 Q 2 9 k Z S w z f S Z x d W 9 0 O y w m c X V v d D t T Z W N 0 a W 9 u M S 9 F U i 9 B d X R v U m V t b 3 Z l Z E N v b H V t b n M x L n t E Z W Z h d W x 0 Q X Z n U m F 0 Z S w 0 f S Z x d W 9 0 O y w m c X V v d D t T Z W N 0 a W 9 u M S 9 F U i 9 B d X R v U m V t b 3 Z l Z E N v b H V t b n M x L n t E Z W Z h d W x 0 R W 5 k U m F 0 Z S w 1 f S Z x d W 9 0 O y w m c X V v d D t T Z W N 0 a W 9 u M S 9 F U i 9 B d X R v U m V t b 3 Z l Z E N v b H V t b n M x L n t D d X N 0 b 2 1 B d m d S Y X R l L D Z 9 J n F 1 b 3 Q 7 L C Z x d W 9 0 O 1 N l Y 3 R p b 2 4 x L 0 V S L 0 F 1 d G 9 S Z W 1 v d m V k Q 2 9 s d W 1 u c z E u e 0 N 1 c 3 R v b U V u Z F J h d G U s N 3 0 m c X V v d D t d L C Z x d W 9 0 O 0 N v b H V t b k N v d W 5 0 J n F 1 b 3 Q 7 O j g s J n F 1 b 3 Q 7 S 2 V 5 Q 2 9 s d W 1 u T m F t Z X M m c X V v d D s 6 W 1 0 s J n F 1 b 3 Q 7 Q 2 9 s d W 1 u S W R l b n R p d G l l c y Z x d W 9 0 O z p b J n F 1 b 3 Q 7 U 2 V j d G l v b j E v R V I v Q X V 0 b 1 J l b W 9 2 Z W R D b 2 x 1 b W 5 z M S 5 7 U 2 9 1 c m N l L D B 9 J n F 1 b 3 Q 7 L C Z x d W 9 0 O 1 N l Y 3 R p b 2 4 x L 0 V S L 0 F 1 d G 9 S Z W 1 v d m V k Q 2 9 s d W 1 u c z E u e 1 l l Y X I s M X 0 m c X V v d D s s J n F 1 b 3 Q 7 U 2 V j d G l v b j E v R V I v Q X V 0 b 1 J l b W 9 2 Z W R D b 2 x 1 b W 5 z M S 5 7 T W 9 u d G g s M n 0 m c X V v d D s s J n F 1 b 3 Q 7 U 2 V j d G l v b j E v R V I v Q X V 0 b 1 J l b W 9 2 Z W R D b 2 x 1 b W 5 z M S 5 7 Q 3 V y c m V u Y 3 l D b 2 R l L D N 9 J n F 1 b 3 Q 7 L C Z x d W 9 0 O 1 N l Y 3 R p b 2 4 x L 0 V S L 0 F 1 d G 9 S Z W 1 v d m V k Q 2 9 s d W 1 u c z E u e 0 R l Z m F 1 b H R B d m d S Y X R l L D R 9 J n F 1 b 3 Q 7 L C Z x d W 9 0 O 1 N l Y 3 R p b 2 4 x L 0 V S L 0 F 1 d G 9 S Z W 1 v d m V k Q 2 9 s d W 1 u c z E u e 0 R l Z m F 1 b H R F b m R S Y X R l L D V 9 J n F 1 b 3 Q 7 L C Z x d W 9 0 O 1 N l Y 3 R p b 2 4 x L 0 V S L 0 F 1 d G 9 S Z W 1 v d m V k Q 2 9 s d W 1 u c z E u e 0 N 1 c 3 R v b U F 2 Z 1 J h d G U s N n 0 m c X V v d D s s J n F 1 b 3 Q 7 U 2 V j d G l v b j E v R V I v Q X V 0 b 1 J l b W 9 2 Z W R D b 2 x 1 b W 5 z M S 5 7 Q 3 V z d G 9 t R W 5 k U m F 0 Z S w 3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R V I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V I v Q W R k Z W Q l M j B D d X N 0 b 2 0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F U i 9 F e H B h b m R l Z C U y M E N 1 c 3 R v b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V S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V I v U m V t b 3 Z l Z C U y M E N v b H V t b n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0 E v U 2 9 y d G V k J T I w U m 9 3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d B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l t Z W 5 z a W 9 u c y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p b W V u c 2 l v b n M v U 2 9 y d G V k J T I w U m 9 3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d T L 1 N v c n R l Z C U y M F J v d 3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H U y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N B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5 h d m l n Y X R p b 2 5 T d G V w T m F t Z S I g V m F s d W U 9 I n N O Y X Z p Z 2 F 0 a W 9 u I i A v P j x F b n R y e S B U e X B l P S J O Y W 1 l V X B k Y X R l Z E F m d G V y R m l s b C I g V m F s d W U 9 I m w w I i A v P j x F b n R y e S B U e X B l P S J S Z X N 1 b H R U e X B l I i B W Y W x 1 Z T 0 i c 1 R h Y m x l I i A v P j x F b n R y e S B U e X B l P S J C d W Z m Z X J O Z X h 0 U m V m c m V z a C I g V m F s d W U 9 I m w x I i A v P j x F b n R y e S B U e X B l P S J G a W x s Z W R D b 2 1 w b G V 0 Z V J l c 3 V s d F R v V 2 9 y a 3 N o Z W V 0 I i B W Y W x 1 Z T 0 i b D E i I C 8 + P E V u d H J 5 I F R 5 c G U 9 I l F 1 Z X J 5 S U Q i I F Z h b H V l P S J z Z G V k Z D A x O D U t Y z c x N S 0 0 M m M 1 L T k x Y 2 I t N T A 3 M j I x N G M 1 O D g 2 I i A v P j x F b n R y e S B U e X B l P S J R d W V y e U d y b 3 V w S U Q i I F Z h b H V l P S J z M T F k N 2 R j O W U t Z T c 4 N y 0 0 Y 2 E 4 L W J h N T U t N D h k M T J i M j c 5 N D g 1 I i A v P j x F b n R y e S B U e X B l P S J M b 2 F k Z W R U b 0 F u Y W x 5 c 2 l z U 2 V y d m l j Z X M i I F Z h b H V l P S J s M C I g L z 4 8 R W 5 0 c n k g V H l w Z T 0 i R m l s b F R h c m d l d C I g V m F s d W U 9 I n N D Q S I g L z 4 8 R W 5 0 c n k g V H l w Z T 0 i U m V j b 3 Z l c n l U Y X J n Z X R S b 3 c i I F Z h b H V l P S J s M S I g L z 4 8 R W 5 0 c n k g V H l w Z T 0 i R m l s b E V y c m 9 y Q 2 9 1 b n Q i I F Z h b H V l P S J s M C I g L z 4 8 R W 5 0 c n k g V H l w Z T 0 i U m V j b 3 Z l c n l U Y X J n Z X R D b 2 x 1 b W 4 i I F Z h b H V l P S J s M S I g L z 4 8 R W 5 0 c n k g V H l w Z T 0 i U m V j b 3 Z l c n l U Y X J n Z X R T a G V l d C I g V m F s d W U 9 I n N D Q i I g L z 4 8 R W 5 0 c n k g V H l w Z T 0 i R m l s b E V y c m 9 y Q 2 9 k Z S I g V m F s d W U 9 I n N V b m t u b 3 d u I i A v P j x F b n R y e S B U e X B l P S J G a W x s V G 9 E Y X R h T W 9 k Z W x F b m F i b G V k I i B W Y W x 1 Z T 0 i b D A i I C 8 + P E V u d H J 5 I F R 5 c G U 9 I k Z p b G x P Y m p l Y 3 R U e X B l I i B W Y W x 1 Z T 0 i c 1 R h Y m x l I i A v P j x F b n R y e S B U e X B l P S J G a W x s T G F z d F V w Z G F 0 Z W Q i I F Z h b H V l P S J k M j A y N S 0 w O S 0 y M 1 Q x M T o z M z o z N y 4 y M D g 4 M z M 0 W i I g L z 4 8 R W 5 0 c n k g V H l w Z T 0 i R m l s b E N v b H V t b l R 5 c G V z I i B W Y W x 1 Z T 0 i c 0 J n W U d C Z 1 l E Q X d Z Q k J n W U d C Z 1 l H Q l F V R 0 J n W U d C Z 1 l I I i A v P j x F b n R y e S B U e X B l P S J G a W x s Q 2 9 1 b n Q i I F Z h b H V l P S J s M C I g L z 4 8 R W 5 0 c n k g V H l w Z T 0 i R m l s b E N v b H V t b k 5 h b W V z I i B W Y W x 1 Z T 0 i c 1 s m c X V v d D t D b 2 1 w Y W 5 5 U 2 h v c n R O Y W 1 l J n F 1 b 3 Q 7 L C Z x d W 9 0 O 0 N v b X B h b n l M Z W d h b E 5 h b W U m c X V v d D s s J n F 1 b 3 Q 7 Q 2 9 t c G F u e V J v b G U m c X V v d D s s J n F 1 b 3 Q 7 R 3 J v d X B T a G 9 y d E 5 h b W U m c X V v d D s s J n F 1 b 3 Q 7 U 2 9 1 c m N l J n F 1 b 3 Q 7 L C Z x d W 9 0 O 1 l l Y X I m c X V v d D s s J n F 1 b 3 Q 7 T W 9 u d G g m c X V v d D s s J n F 1 b 3 Q 7 R 3 J v d X B T d H J 1 Y 3 R 1 c m U m c X V v d D s s J n F 1 b 3 Q 7 S X N E Z W Z h d W x 0 U 3 R y d W N 0 d X J l J n F 1 b 3 Q 7 L C Z x d W 9 0 O 0 F j Y 2 9 1 b n R D b 2 R l J n F 1 b 3 Q 7 L C Z x d W 9 0 O 0 F j Y 2 9 1 b n R O Y W 1 l J n F 1 b 3 Q 7 L C Z x d W 9 0 O 0 F j Y 2 9 1 b n R U e X B l J n F 1 b 3 Q 7 L C Z x d W 9 0 O 1 N 1 b U F j Y 2 9 1 b n R D b 2 R l J n F 1 b 3 Q 7 L C Z x d W 9 0 O 0 R p b W V u c 2 l v b k N v Z G U m c X V v d D s s J n F 1 b 3 Q 7 R G l t Z W 5 z a W 9 u T m F t Z S Z x d W 9 0 O y w m c X V v d D t B b W 9 1 b n R Q Z X J p b 2 Q m c X V v d D s s J n F 1 b 3 Q 7 Q W 1 v d W 5 0 W V R E J n F 1 b 3 Q 7 L C Z x d W 9 0 O 0 N 1 c n J l b m N 5 Q 2 9 k Z S Z x d W 9 0 O y w m c X V v d D t P c m l n a W 5 D b 2 1 w Y W 5 5 U 2 h v c n R O Y W 1 l J n F 1 b 3 Q 7 L C Z x d W 9 0 O 0 N v d W 5 0 Z X J w Y X J 0 e V N o b 3 J 0 T m F t Z S Z x d W 9 0 O y w m c X V v d D t P c m l n a W 4 m c X V v d D s s J n F 1 b 3 Q 7 S m 9 1 c m 5 h b F R 5 c G U m c X V v d D s s J n F 1 b 3 Q 7 S m 9 1 c m 5 h b E x h e W V y J n F 1 b 3 Q 7 L C Z x d W 9 0 O 0 N v b n N v b G l k Y X R l Z E F 0 J n F 1 b 3 Q 7 X S I g L z 4 8 R W 5 0 c n k g V H l w Z T 0 i Q W R k Z W R U b 0 R h d G F N b 2 R l b C I g V m F s d W U 9 I m w w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y N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Q 0 E v Q X V 0 b 1 J l b W 9 2 Z W R D b 2 x 1 b W 5 z M S 5 7 Q 2 9 t c G F u e V N o b 3 J 0 T m F t Z S w w f S Z x d W 9 0 O y w m c X V v d D t T Z W N 0 a W 9 u M S 9 D Q S 9 B d X R v U m V t b 3 Z l Z E N v b H V t b n M x L n t D b 2 1 w Y W 5 5 T G V n Y W x O Y W 1 l L D F 9 J n F 1 b 3 Q 7 L C Z x d W 9 0 O 1 N l Y 3 R p b 2 4 x L 0 N B L 0 F 1 d G 9 S Z W 1 v d m V k Q 2 9 s d W 1 u c z E u e 0 N v b X B h b n l S b 2 x l L D J 9 J n F 1 b 3 Q 7 L C Z x d W 9 0 O 1 N l Y 3 R p b 2 4 x L 0 N B L 0 F 1 d G 9 S Z W 1 v d m V k Q 2 9 s d W 1 u c z E u e 0 d y b 3 V w U 2 h v c n R O Y W 1 l L D N 9 J n F 1 b 3 Q 7 L C Z x d W 9 0 O 1 N l Y 3 R p b 2 4 x L 0 N B L 0 F 1 d G 9 S Z W 1 v d m V k Q 2 9 s d W 1 u c z E u e 1 N v d X J j Z S w 0 f S Z x d W 9 0 O y w m c X V v d D t T Z W N 0 a W 9 u M S 9 D Q S 9 B d X R v U m V t b 3 Z l Z E N v b H V t b n M x L n t Z Z W F y L D V 9 J n F 1 b 3 Q 7 L C Z x d W 9 0 O 1 N l Y 3 R p b 2 4 x L 0 N B L 0 F 1 d G 9 S Z W 1 v d m V k Q 2 9 s d W 1 u c z E u e 0 1 v b n R o L D Z 9 J n F 1 b 3 Q 7 L C Z x d W 9 0 O 1 N l Y 3 R p b 2 4 x L 0 N B L 0 F 1 d G 9 S Z W 1 v d m V k Q 2 9 s d W 1 u c z E u e 0 d y b 3 V w U 3 R y d W N 0 d X J l L D d 9 J n F 1 b 3 Q 7 L C Z x d W 9 0 O 1 N l Y 3 R p b 2 4 x L 0 N B L 0 F 1 d G 9 S Z W 1 v d m V k Q 2 9 s d W 1 u c z E u e 0 l z R G V m Y X V s d F N 0 c n V j d H V y Z S w 4 f S Z x d W 9 0 O y w m c X V v d D t T Z W N 0 a W 9 u M S 9 D Q S 9 B d X R v U m V t b 3 Z l Z E N v b H V t b n M x L n t B Y 2 N v d W 5 0 Q 2 9 k Z S w 5 f S Z x d W 9 0 O y w m c X V v d D t T Z W N 0 a W 9 u M S 9 D Q S 9 B d X R v U m V t b 3 Z l Z E N v b H V t b n M x L n t B Y 2 N v d W 5 0 T m F t Z S w x M H 0 m c X V v d D s s J n F 1 b 3 Q 7 U 2 V j d G l v b j E v Q 0 E v Q X V 0 b 1 J l b W 9 2 Z W R D b 2 x 1 b W 5 z M S 5 7 Q W N j b 3 V u d F R 5 c G U s M T F 9 J n F 1 b 3 Q 7 L C Z x d W 9 0 O 1 N l Y 3 R p b 2 4 x L 0 N B L 0 F 1 d G 9 S Z W 1 v d m V k Q 2 9 s d W 1 u c z E u e 1 N 1 b U F j Y 2 9 1 b n R D b 2 R l L D E y f S Z x d W 9 0 O y w m c X V v d D t T Z W N 0 a W 9 u M S 9 D Q S 9 B d X R v U m V t b 3 Z l Z E N v b H V t b n M x L n t E a W 1 l b n N p b 2 5 D b 2 R l L D E z f S Z x d W 9 0 O y w m c X V v d D t T Z W N 0 a W 9 u M S 9 D Q S 9 B d X R v U m V t b 3 Z l Z E N v b H V t b n M x L n t E a W 1 l b n N p b 2 5 O Y W 1 l L D E 0 f S Z x d W 9 0 O y w m c X V v d D t T Z W N 0 a W 9 u M S 9 D Q S 9 B d X R v U m V t b 3 Z l Z E N v b H V t b n M x L n t B b W 9 1 b n R Q Z X J p b 2 Q s M T V 9 J n F 1 b 3 Q 7 L C Z x d W 9 0 O 1 N l Y 3 R p b 2 4 x L 0 N B L 0 F 1 d G 9 S Z W 1 v d m V k Q 2 9 s d W 1 u c z E u e 0 F t b 3 V u d F l U R C w x N n 0 m c X V v d D s s J n F 1 b 3 Q 7 U 2 V j d G l v b j E v Q 0 E v Q X V 0 b 1 J l b W 9 2 Z W R D b 2 x 1 b W 5 z M S 5 7 Q 3 V y c m V u Y 3 l D b 2 R l L D E 3 f S Z x d W 9 0 O y w m c X V v d D t T Z W N 0 a W 9 u M S 9 D Q S 9 B d X R v U m V t b 3 Z l Z E N v b H V t b n M x L n t P c m l n a W 5 D b 2 1 w Y W 5 5 U 2 h v c n R O Y W 1 l L D E 4 f S Z x d W 9 0 O y w m c X V v d D t T Z W N 0 a W 9 u M S 9 D Q S 9 B d X R v U m V t b 3 Z l Z E N v b H V t b n M x L n t D b 3 V u d G V y c G F y d H l T a G 9 y d E 5 h b W U s M T l 9 J n F 1 b 3 Q 7 L C Z x d W 9 0 O 1 N l Y 3 R p b 2 4 x L 0 N B L 0 F 1 d G 9 S Z W 1 v d m V k Q 2 9 s d W 1 u c z E u e 0 9 y a W d p b i w y M H 0 m c X V v d D s s J n F 1 b 3 Q 7 U 2 V j d G l v b j E v Q 0 E v Q X V 0 b 1 J l b W 9 2 Z W R D b 2 x 1 b W 5 z M S 5 7 S m 9 1 c m 5 h b F R 5 c G U s M j F 9 J n F 1 b 3 Q 7 L C Z x d W 9 0 O 1 N l Y 3 R p b 2 4 x L 0 N B L 0 F 1 d G 9 S Z W 1 v d m V k Q 2 9 s d W 1 u c z E u e 0 p v d X J u Y W x M Y X l l c i w y M n 0 m c X V v d D s s J n F 1 b 3 Q 7 U 2 V j d G l v b j E v Q 0 E v Q X V 0 b 1 J l b W 9 2 Z W R D b 2 x 1 b W 5 z M S 5 7 Q 2 9 u c 2 9 s a W R h d G V k Q X Q s M j N 9 J n F 1 b 3 Q 7 X S w m c X V v d D t D b 2 x 1 b W 5 D b 3 V u d C Z x d W 9 0 O z o y N C w m c X V v d D t L Z X l D b 2 x 1 b W 5 O Y W 1 l c y Z x d W 9 0 O z p b X S w m c X V v d D t D b 2 x 1 b W 5 J Z G V u d G l 0 a W V z J n F 1 b 3 Q 7 O l s m c X V v d D t T Z W N 0 a W 9 u M S 9 D Q S 9 B d X R v U m V t b 3 Z l Z E N v b H V t b n M x L n t D b 2 1 w Y W 5 5 U 2 h v c n R O Y W 1 l L D B 9 J n F 1 b 3 Q 7 L C Z x d W 9 0 O 1 N l Y 3 R p b 2 4 x L 0 N B L 0 F 1 d G 9 S Z W 1 v d m V k Q 2 9 s d W 1 u c z E u e 0 N v b X B h b n l M Z W d h b E 5 h b W U s M X 0 m c X V v d D s s J n F 1 b 3 Q 7 U 2 V j d G l v b j E v Q 0 E v Q X V 0 b 1 J l b W 9 2 Z W R D b 2 x 1 b W 5 z M S 5 7 Q 2 9 t c G F u e V J v b G U s M n 0 m c X V v d D s s J n F 1 b 3 Q 7 U 2 V j d G l v b j E v Q 0 E v Q X V 0 b 1 J l b W 9 2 Z W R D b 2 x 1 b W 5 z M S 5 7 R 3 J v d X B T a G 9 y d E 5 h b W U s M 3 0 m c X V v d D s s J n F 1 b 3 Q 7 U 2 V j d G l v b j E v Q 0 E v Q X V 0 b 1 J l b W 9 2 Z W R D b 2 x 1 b W 5 z M S 5 7 U 2 9 1 c m N l L D R 9 J n F 1 b 3 Q 7 L C Z x d W 9 0 O 1 N l Y 3 R p b 2 4 x L 0 N B L 0 F 1 d G 9 S Z W 1 v d m V k Q 2 9 s d W 1 u c z E u e 1 l l Y X I s N X 0 m c X V v d D s s J n F 1 b 3 Q 7 U 2 V j d G l v b j E v Q 0 E v Q X V 0 b 1 J l b W 9 2 Z W R D b 2 x 1 b W 5 z M S 5 7 T W 9 u d G g s N n 0 m c X V v d D s s J n F 1 b 3 Q 7 U 2 V j d G l v b j E v Q 0 E v Q X V 0 b 1 J l b W 9 2 Z W R D b 2 x 1 b W 5 z M S 5 7 R 3 J v d X B T d H J 1 Y 3 R 1 c m U s N 3 0 m c X V v d D s s J n F 1 b 3 Q 7 U 2 V j d G l v b j E v Q 0 E v Q X V 0 b 1 J l b W 9 2 Z W R D b 2 x 1 b W 5 z M S 5 7 S X N E Z W Z h d W x 0 U 3 R y d W N 0 d X J l L D h 9 J n F 1 b 3 Q 7 L C Z x d W 9 0 O 1 N l Y 3 R p b 2 4 x L 0 N B L 0 F 1 d G 9 S Z W 1 v d m V k Q 2 9 s d W 1 u c z E u e 0 F j Y 2 9 1 b n R D b 2 R l L D l 9 J n F 1 b 3 Q 7 L C Z x d W 9 0 O 1 N l Y 3 R p b 2 4 x L 0 N B L 0 F 1 d G 9 S Z W 1 v d m V k Q 2 9 s d W 1 u c z E u e 0 F j Y 2 9 1 b n R O Y W 1 l L D E w f S Z x d W 9 0 O y w m c X V v d D t T Z W N 0 a W 9 u M S 9 D Q S 9 B d X R v U m V t b 3 Z l Z E N v b H V t b n M x L n t B Y 2 N v d W 5 0 V H l w Z S w x M X 0 m c X V v d D s s J n F 1 b 3 Q 7 U 2 V j d G l v b j E v Q 0 E v Q X V 0 b 1 J l b W 9 2 Z W R D b 2 x 1 b W 5 z M S 5 7 U 3 V t Q W N j b 3 V u d E N v Z G U s M T J 9 J n F 1 b 3 Q 7 L C Z x d W 9 0 O 1 N l Y 3 R p b 2 4 x L 0 N B L 0 F 1 d G 9 S Z W 1 v d m V k Q 2 9 s d W 1 u c z E u e 0 R p b W V u c 2 l v b k N v Z G U s M T N 9 J n F 1 b 3 Q 7 L C Z x d W 9 0 O 1 N l Y 3 R p b 2 4 x L 0 N B L 0 F 1 d G 9 S Z W 1 v d m V k Q 2 9 s d W 1 u c z E u e 0 R p b W V u c 2 l v b k 5 h b W U s M T R 9 J n F 1 b 3 Q 7 L C Z x d W 9 0 O 1 N l Y 3 R p b 2 4 x L 0 N B L 0 F 1 d G 9 S Z W 1 v d m V k Q 2 9 s d W 1 u c z E u e 0 F t b 3 V u d F B l c m l v Z C w x N X 0 m c X V v d D s s J n F 1 b 3 Q 7 U 2 V j d G l v b j E v Q 0 E v Q X V 0 b 1 J l b W 9 2 Z W R D b 2 x 1 b W 5 z M S 5 7 Q W 1 v d W 5 0 W V R E L D E 2 f S Z x d W 9 0 O y w m c X V v d D t T Z W N 0 a W 9 u M S 9 D Q S 9 B d X R v U m V t b 3 Z l Z E N v b H V t b n M x L n t D d X J y Z W 5 j e U N v Z G U s M T d 9 J n F 1 b 3 Q 7 L C Z x d W 9 0 O 1 N l Y 3 R p b 2 4 x L 0 N B L 0 F 1 d G 9 S Z W 1 v d m V k Q 2 9 s d W 1 u c z E u e 0 9 y a W d p b k N v b X B h b n l T a G 9 y d E 5 h b W U s M T h 9 J n F 1 b 3 Q 7 L C Z x d W 9 0 O 1 N l Y 3 R p b 2 4 x L 0 N B L 0 F 1 d G 9 S Z W 1 v d m V k Q 2 9 s d W 1 u c z E u e 0 N v d W 5 0 Z X J w Y X J 0 e V N o b 3 J 0 T m F t Z S w x O X 0 m c X V v d D s s J n F 1 b 3 Q 7 U 2 V j d G l v b j E v Q 0 E v Q X V 0 b 1 J l b W 9 2 Z W R D b 2 x 1 b W 5 z M S 5 7 T 3 J p Z 2 l u L D I w f S Z x d W 9 0 O y w m c X V v d D t T Z W N 0 a W 9 u M S 9 D Q S 9 B d X R v U m V t b 3 Z l Z E N v b H V t b n M x L n t K b 3 V y b m F s V H l w Z S w y M X 0 m c X V v d D s s J n F 1 b 3 Q 7 U 2 V j d G l v b j E v Q 0 E v Q X V 0 b 1 J l b W 9 2 Z W R D b 2 x 1 b W 5 z M S 5 7 S m 9 1 c m 5 h b E x h e W V y L D I y f S Z x d W 9 0 O y w m c X V v d D t T Z W N 0 a W 9 u M S 9 D Q S 9 B d X R v U m V t b 3 Z l Z E N v b H V t b n M x L n t D b 2 5 z b 2 x p Z G F 0 Z W R B d C w y M 3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N B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N B L 0 F k Z G V k J T I w Q 3 V z d G 9 t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0 E v R X h w Y W 5 k Z W Q l M j B D d X N 0 b 2 0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D Q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V B L 0 F k Z G V k J T I w Q 3 V z d G 9 t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S k U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S k U v Q W R k Z W Q l M j B D d X N 0 b 2 0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K R S 9 F e H B h b m R l Z C U y M E N 1 c 3 R v b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p F L 0 Z p b H R l c m V k J T I w U m 9 3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p F L 1 J l b W 9 2 Z W Q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S k U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F U i 9 S Z W 1 v d m V k J T I w Q 2 9 s d W 1 u c z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V S 1 B J L 0 F k Z G V k J T I w Q 3 V z d G 9 t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U t Q S S 9 S Z W 1 v d m V k J T I w Q 2 9 s d W 1 u c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V S 1 B J L 1 J l b W 9 2 Z W Q l M j B D b 2 x 1 b W 5 z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N B L 1 J l b W 9 2 Z W Q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U E v U m V t b 3 Z l Z C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H Q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H U y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a W 1 l b n N p b 2 5 z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N v b X B h b m l l c y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b 3 V y Y 2 V z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0 c n V j d H V y Z X M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0 E v Y 2 9 u c 2 9 s a W R h d G V k L W F j Y 2 9 1 b n R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S k U v a m 9 1 c m 5 h b C 1 l b n R y a W V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V I v Z X h j a G F u Z 2 U t c m F 0 Z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D S 1 B J L 2 N v b n N v b G l k Y X R l Z C 1 r c G l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V s Z W N 0 V G F i b G V z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E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A i I C 8 + P E V u d H J 5 I F R 5 c G U 9 I l F 1 Z X J 5 R 3 J v d X B J R C I g V m F s d W U 9 I n N h Y 2 R k N j N i N y 0 w Z T M z L T R h N T Y t Y j B m O C 0 w N G Q w M D h l Y z I 5 O T k i I C 8 + P E V u d H J 5 I F R 5 c G U 9 I k x v Y W R l Z F R v Q W 5 h b H l z a X N T Z X J 2 a W N l c y I g V m F s d W U 9 I m w w I i A v P j x F b n R y e S B U e X B l P S J G a W x s R X J y b 3 J D b 2 R l I i B W Y W x 1 Z T 0 i c 1 V u a 2 5 v d 2 4 i I C 8 + P E V u d H J 5 I F R 5 c G U 9 I k Z p b G x U b 0 R h d G F N b 2 R l b E V u Y W J s Z W Q i I F Z h b H V l P S J s M C I g L z 4 8 R W 5 0 c n k g V H l w Z T 0 i R m l s b E 9 i a m V j d F R 5 c G U i I F Z h b H V l P S J z Q 2 9 u b m V j d G l v b k 9 u b H k i I C 8 + P E V u d H J 5 I F R 5 c G U 9 I k F k Z G V k V G 9 E Y X R h T W 9 k Z W w i I F Z h b H V l P S J s M C I g L z 4 8 R W 5 0 c n k g V H l w Z T 0 i U X V l c n l J R C I g V m F s d W U 9 I n M x M z A 4 N m R h Y S 0 3 N D J i L T Q 3 M W Q t Y T M y M i 0 5 N D N i M z U y M 2 F m Z m E i I C 8 + P E V u d H J 5 I F R 5 c G U 9 I k Z p b G x M Y X N 0 V X B k Y X R l Z C I g V m F s d W U 9 I m Q y M D I 1 L T A 5 L T I z V D E x O j M z O j I 4 L j Q w N j E 3 M T d a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z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J X 0 N v b X B h b m l l c y 9 B d X R v U m V t b 3 Z l Z E N v b H V t b n M x L n t D b 2 1 w Y W 5 5 I H N o b 3 J 0 I G 5 h b W U g K G x l Z 2 F s I G 5 h b W U p L D B 9 J n F 1 b 3 Q 7 L C Z x d W 9 0 O 1 N l Y 3 R p b 2 4 x L 0 l f Q 2 9 t c G F u a W V z L 0 F 1 d G 9 S Z W 1 v d m V k Q 2 9 s d W 1 u c z E u e 0 N v b X B h b n k g c 2 h v c n Q g b m F t Z S w x f S Z x d W 9 0 O y w m c X V v d D t T Z W N 0 a W 9 u M S 9 J X 0 N v b X B h b m l l c y 9 B d X R v U m V t b 3 Z l Z E N v b H V t b n M x L n t D b 2 1 w Y W 5 5 I G x l Z 2 F s I G 5 h b W U s M n 0 m c X V v d D t d L C Z x d W 9 0 O 0 N v b H V t b k N v d W 5 0 J n F 1 b 3 Q 7 O j M s J n F 1 b 3 Q 7 S 2 V 5 Q 2 9 s d W 1 u T m F t Z X M m c X V v d D s 6 W 1 0 s J n F 1 b 3 Q 7 Q 2 9 s d W 1 u S W R l b n R p d G l l c y Z x d W 9 0 O z p b J n F 1 b 3 Q 7 U 2 V j d G l v b j E v S V 9 D b 2 1 w Y W 5 p Z X M v Q X V 0 b 1 J l b W 9 2 Z W R D b 2 x 1 b W 5 z M S 5 7 Q 2 9 t c G F u e S B z a G 9 y d C B u Y W 1 l I C h s Z W d h b C B u Y W 1 l K S w w f S Z x d W 9 0 O y w m c X V v d D t T Z W N 0 a W 9 u M S 9 J X 0 N v b X B h b m l l c y 9 B d X R v U m V t b 3 Z l Z E N v b H V t b n M x L n t D b 2 1 w Y W 5 5 I H N o b 3 J 0 I G 5 h b W U s M X 0 m c X V v d D s s J n F 1 b 3 Q 7 U 2 V j d G l v b j E v S V 9 D b 2 1 w Y W 5 p Z X M v Q X V 0 b 1 J l b W 9 2 Z W R D b 2 x 1 b W 5 z M S 5 7 Q 2 9 t c G F u e S B s Z W d h b C B u Y W 1 l L D J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T Z W x l Y 3 R U Y W J s Z X M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V s Z W N 0 V G F i b G V z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3 R y d W N 0 d X J l c y 9 T b 3 J 0 Z W Q l M j B S b 3 d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W 9 u d G h z L 1 Z h c k 1 v b n R o c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N b 2 5 0 a H M v V m F y T W 9 u d G h z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N B L 1 Z h c l R h Y m x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U E v V m F y V G F i b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K R S 9 W Y X J U Y W J s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V S L 1 Z h c l R h Y m x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0 t Q S S 9 W Y X J U Y W J s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V L U E k v V m F y V G F i b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H U y 9 W Y X J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1 M v V m F y V G F i b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H Q S 9 W Y X J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0 E v V m F y V G F i b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a W 1 l b n N p b 2 5 z L 1 Z h c k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a W 1 l b n N p b 2 5 z L 1 Z h c l R h Y m x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U E v d X B s b 2 F k Z W Q t Y W N j b 3 V u d H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V S 1 B J L 3 V w b G 9 h Z G V k L W t w a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D d X J y Z W 5 j a W V z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5 h d m l n Y X R p b 2 5 T d G V w T m F t Z S I g V m F s d W U 9 I n N O Y X Z p Z 2 F 0 a W 9 u I i A v P j x F b n R y e S B U e X B l P S J O Y W 1 l V X B k Y X R l Z E F m d G V y R m l s b C I g V m F s d W U 9 I m w w I i A v P j x F b n R y e S B U e X B l P S J S Z X N 1 b H R U e X B l I i B W Y W x 1 Z T 0 i c 1 R h Y m x l I i A v P j x F b n R y e S B U e X B l P S J C d W Z m Z X J O Z X h 0 U m V m c m V z a C I g V m F s d W U 9 I m w x I i A v P j x F b n R y e S B U e X B l P S J G a W x s Z W R D b 2 1 w b G V 0 Z V J l c 3 V s d F R v V 2 9 y a 3 N o Z W V 0 I i B W Y W x 1 Z T 0 i b D E i I C 8 + P E V u d H J 5 I F R 5 c G U 9 I k x v Y W R l Z F R v Q W 5 h b H l z a X N T Z X J 2 a W N l c y I g V m F s d W U 9 I m w w I i A v P j x F b n R y e S B U e X B l P S J R d W V y e U d y b 3 V w S U Q i I F Z h b H V l P S J z O W Z h Y j U 0 Y j E t N j B l N y 0 0 M j d l L T h k O W E t M j U w Y z R l Y W J i Y j B m I i A v P j x F b n R y e S B U e X B l P S J R d W V y e U l E I i B W Y W x 1 Z T 0 i c z E w M D h m M D l m L W M y N W I t N D c 1 Y S 1 i Y W M 2 L T V h Z m V j Y j V k N m V m M i I g L z 4 8 R W 5 0 c n k g V H l w Z T 0 i R m l s b F R h c m d l d C I g V m F s d W U 9 I n N D d X J y Z W 5 j a W V z I i A v P j x F b n R y e S B U e X B l P S J G a W x s V G 9 E Y X R h T W 9 k Z W x F b m F i b G V k I i B W Y W x 1 Z T 0 i b D A i I C 8 + P E V u d H J 5 I F R 5 c G U 9 I k Z p b G x P Y m p l Y 3 R U e X B l I i B W Y W x 1 Z T 0 i c 1 R h Y m x l I i A v P j x F b n R y e S B U e X B l P S J G a W x s T G F z d F V w Z G F 0 Z W Q i I F Z h b H V l P S J k M j A y N S 0 w O S 0 y M 1 Q x M T o z M z o z N y 4 1 O D I 3 M D Y w W i I g L z 4 8 R W 5 0 c n k g V H l w Z T 0 i R m l s b E N v b H V t b l R 5 c G V z I i B W Y W x 1 Z T 0 i c 0 J n W T 0 i I C 8 + P E V u d H J 5 I F R 5 c G U 9 I k Z p b G x F c n J v c k N v d W 5 0 I i B W Y W x 1 Z T 0 i b D A i I C 8 + P E V u d H J 5 I F R 5 c G U 9 I k Z p b G x F c n J v c k N v Z G U i I F Z h b H V l P S J z V W 5 r b m 9 3 b i I g L z 4 8 R W 5 0 c n k g V H l w Z T 0 i R m l s b E N v d W 5 0 I i B W Y W x 1 Z T 0 i b D A i I C 8 + P E V u d H J 5 I F R 5 c G U 9 I k Z p b G x D b 2 x 1 b W 5 O Y W 1 l c y I g V m F s d W U 9 I n N b J n F 1 b 3 Q 7 Q 3 V y c m V u Y 3 l D b 2 R l J n F 1 b 3 Q 7 L C Z x d W 9 0 O 0 N 1 c n J l b m N 5 T m F t Z S Z x d W 9 0 O 1 0 i I C 8 + P E V u d H J 5 I F R 5 c G U 9 I k F k Z G V k V G 9 E Y X R h T W 9 k Z W w i I F Z h b H V l P S J s M C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Q 3 V y c m V u Y 2 l l c y 9 B d X R v U m V t b 3 Z l Z E N v b H V t b n M x L n t D d X J y Z W 5 j e U N v Z G U s M H 0 m c X V v d D s s J n F 1 b 3 Q 7 U 2 V j d G l v b j E v Q 3 V y c m V u Y 2 l l c y 9 B d X R v U m V t b 3 Z l Z E N v b H V t b n M x L n t D d X J y Z W 5 j e U 5 h b W U s M X 0 m c X V v d D t d L C Z x d W 9 0 O 0 N v b H V t b k N v d W 5 0 J n F 1 b 3 Q 7 O j I s J n F 1 b 3 Q 7 S 2 V 5 Q 2 9 s d W 1 u T m F t Z X M m c X V v d D s 6 W 1 0 s J n F 1 b 3 Q 7 Q 2 9 s d W 1 u S W R l b n R p d G l l c y Z x d W 9 0 O z p b J n F 1 b 3 Q 7 U 2 V j d G l v b j E v Q 3 V y c m V u Y 2 l l c y 9 B d X R v U m V t b 3 Z l Z E N v b H V t b n M x L n t D d X J y Z W 5 j e U N v Z G U s M H 0 m c X V v d D s s J n F 1 b 3 Q 7 U 2 V j d G l v b j E v Q 3 V y c m V u Y 2 l l c y 9 B d X R v U m V t b 3 Z l Z E N v b H V t b n M x L n t D d X J y Z W 5 j e U 5 h b W U s M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N 1 c n J l b m N p Z X M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3 V y c m V u Y 2 l l c y 9 T b 3 J 0 Z W Q l M j B S b 3 d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3 V y c m V u Y 2 l l c y 9 W Y X J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3 V y c m V u Y 2 l l c y 9 W Y X J U Y W J s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N 1 c n J l b m N p Z X M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N Q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O Y X Z p Z 2 F 0 a W 9 u U 3 R l c E 5 h b W U i I F Z h b H V l P S J z T m F 2 a W d h d G l v b i I g L z 4 8 R W 5 0 c n k g V H l w Z T 0 i T m F t Z V V w Z G F 0 Z W R B Z n R l c k Z p b G w i I F Z h b H V l P S J s M C I g L z 4 8 R W 5 0 c n k g V H l w Z T 0 i U m V z d W x 0 V H l w Z S I g V m F s d W U 9 I n N U Y W J s Z S I g L z 4 8 R W 5 0 c n k g V H l w Z T 0 i Q n V m Z m V y T m V 4 d F J l Z n J l c 2 g i I F Z h b H V l P S J s M S I g L z 4 8 R W 5 0 c n k g V H l w Z T 0 i R m l s b G V k Q 2 9 t c G x l d G V S Z X N 1 b H R U b 1 d v c m t z a G V l d C I g V m F s d W U 9 I m w x I i A v P j x F b n R y e S B U e X B l P S J M b 2 F k Z W R U b 0 F u Y W x 5 c 2 l z U 2 V y d m l j Z X M i I F Z h b H V l P S J s M C I g L z 4 8 R W 5 0 c n k g V H l w Z T 0 i U X V l c n l H c m 9 1 c E l E I i B W Y W x 1 Z T 0 i c z l m Y W I 1 N G I x L T Y w Z T c t N D I 3 Z S 0 4 Z D l h L T I 1 M G M 0 Z W F i Y m I w Z i I g L z 4 8 R W 5 0 c n k g V H l w Z T 0 i U X V l c n l J R C I g V m F s d W U 9 I n N j O T U x O T l i Y y 1 k N j c x L T Q 4 N W Q t Y W U 1 N C 0 5 N j N i Y T B m Y z U x Z D k i I C 8 + P E V u d H J 5 I F R 5 c G U 9 I k Z p b G x U Y X J n Z X Q i I F Z h b H V l P S J z T U E i I C 8 + P E V u d H J 5 I F R 5 c G U 9 I k Z p b G x U b 0 R h d G F N b 2 R l b E V u Y W J s Z W Q i I F Z h b H V l P S J s M C I g L z 4 8 R W 5 0 c n k g V H l w Z T 0 i R m l s b E 9 i a m V j d F R 5 c G U i I F Z h b H V l P S J z V G F i b G U i I C 8 + P E V u d H J 5 I F R 5 c G U 9 I k Z p b G x M Y X N 0 V X B k Y X R l Z C I g V m F s d W U 9 I m Q y M D I 1 L T A 5 L T I z V D E x O j M z O j M 0 L j U z O T Y 3 N j V a I i A v P j x F b n R y e S B U e X B l P S J G a W x s Q 2 9 s d W 1 u V H l w Z X M i I F Z h b H V l P S J z Q m d Z R 0 J n W U d C Z 0 U 9 I i A v P j x F b n R y e S B U e X B l P S J G a W x s R X J y b 3 J D b 3 V u d C I g V m F s d W U 9 I m w w I i A v P j x F b n R y e S B U e X B l P S J G a W x s R X J y b 3 J D b 2 R l I i B W Y W x 1 Z T 0 i c 1 V u a 2 5 v d 2 4 i I C 8 + P E V u d H J 5 I F R 5 c G U 9 I k Z p b G x D b 3 V u d C I g V m F s d W U 9 I m w w I i A v P j x F b n R y e S B U e X B l P S J G a W x s Q 2 9 s d W 1 u T m F t Z X M i I F Z h b H V l P S J z W y Z x d W 9 0 O 0 1 h c H B p b m d O Y W 1 l J n F 1 b 3 Q 7 L C Z x d W 9 0 O 0 x v Y 2 F s Q W N j b 3 V u d E N v Z G U m c X V v d D s s J n F 1 b 3 Q 7 T G 9 j Y W x B Y 2 N v d W 5 0 T m F t Z S Z x d W 9 0 O y w m c X V v d D t H c m 9 1 c E F j Y 2 9 1 b n R D b 2 R l J n F 1 b 3 Q 7 L C Z x d W 9 0 O 0 d y b 3 V w Q W N j b 3 V u d E 5 h b W U m c X V v d D s s J n F 1 b 3 Q 7 R 3 J v d X B B Y 2 N v d W 5 0 U 3 V t Q W N j b 3 V u d E N v Z G U m c X V v d D s s J n F 1 b 3 Q 7 R 3 J v d X B B Y 2 N v d W 5 0 V H l w Z S Z x d W 9 0 O y w m c X V v d D t J Z 2 5 v c m V k J n F 1 b 3 Q 7 X S I g L z 4 8 R W 5 0 c n k g V H l w Z T 0 i Q W R k Z W R U b 0 R h d G F N b 2 R l b C I g V m F s d W U 9 I m w w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4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N Q S 9 B d X R v U m V t b 3 Z l Z E N v b H V t b n M x L n t N Y X B w a W 5 n T m F t Z S w w f S Z x d W 9 0 O y w m c X V v d D t T Z W N 0 a W 9 u M S 9 N Q S 9 B d X R v U m V t b 3 Z l Z E N v b H V t b n M x L n t M b 2 N h b E F j Y 2 9 1 b n R D b 2 R l L D F 9 J n F 1 b 3 Q 7 L C Z x d W 9 0 O 1 N l Y 3 R p b 2 4 x L 0 1 B L 0 F 1 d G 9 S Z W 1 v d m V k Q 2 9 s d W 1 u c z E u e 0 x v Y 2 F s Q W N j b 3 V u d E 5 h b W U s M n 0 m c X V v d D s s J n F 1 b 3 Q 7 U 2 V j d G l v b j E v T U E v Q X V 0 b 1 J l b W 9 2 Z W R D b 2 x 1 b W 5 z M S 5 7 R 3 J v d X B B Y 2 N v d W 5 0 Q 2 9 k Z S w z f S Z x d W 9 0 O y w m c X V v d D t T Z W N 0 a W 9 u M S 9 N Q S 9 B d X R v U m V t b 3 Z l Z E N v b H V t b n M x L n t H c m 9 1 c E F j Y 2 9 1 b n R O Y W 1 l L D R 9 J n F 1 b 3 Q 7 L C Z x d W 9 0 O 1 N l Y 3 R p b 2 4 x L 0 1 B L 0 F 1 d G 9 S Z W 1 v d m V k Q 2 9 s d W 1 u c z E u e 0 d y b 3 V w Q W N j b 3 V u d F N 1 b U F j Y 2 9 1 b n R D b 2 R l L D V 9 J n F 1 b 3 Q 7 L C Z x d W 9 0 O 1 N l Y 3 R p b 2 4 x L 0 1 B L 0 F 1 d G 9 S Z W 1 v d m V k Q 2 9 s d W 1 u c z E u e 0 d y b 3 V w Q W N j b 3 V u d F R 5 c G U s N n 0 m c X V v d D s s J n F 1 b 3 Q 7 U 2 V j d G l v b j E v T U E v Q X V 0 b 1 J l b W 9 2 Z W R D b 2 x 1 b W 5 z M S 5 7 S W d u b 3 J l Z C w 3 f S Z x d W 9 0 O 1 0 s J n F 1 b 3 Q 7 Q 2 9 s d W 1 u Q 2 9 1 b n Q m c X V v d D s 6 O C w m c X V v d D t L Z X l D b 2 x 1 b W 5 O Y W 1 l c y Z x d W 9 0 O z p b X S w m c X V v d D t D b 2 x 1 b W 5 J Z G V u d G l 0 a W V z J n F 1 b 3 Q 7 O l s m c X V v d D t T Z W N 0 a W 9 u M S 9 N Q S 9 B d X R v U m V t b 3 Z l Z E N v b H V t b n M x L n t N Y X B w a W 5 n T m F t Z S w w f S Z x d W 9 0 O y w m c X V v d D t T Z W N 0 a W 9 u M S 9 N Q S 9 B d X R v U m V t b 3 Z l Z E N v b H V t b n M x L n t M b 2 N h b E F j Y 2 9 1 b n R D b 2 R l L D F 9 J n F 1 b 3 Q 7 L C Z x d W 9 0 O 1 N l Y 3 R p b 2 4 x L 0 1 B L 0 F 1 d G 9 S Z W 1 v d m V k Q 2 9 s d W 1 u c z E u e 0 x v Y 2 F s Q W N j b 3 V u d E 5 h b W U s M n 0 m c X V v d D s s J n F 1 b 3 Q 7 U 2 V j d G l v b j E v T U E v Q X V 0 b 1 J l b W 9 2 Z W R D b 2 x 1 b W 5 z M S 5 7 R 3 J v d X B B Y 2 N v d W 5 0 Q 2 9 k Z S w z f S Z x d W 9 0 O y w m c X V v d D t T Z W N 0 a W 9 u M S 9 N Q S 9 B d X R v U m V t b 3 Z l Z E N v b H V t b n M x L n t H c m 9 1 c E F j Y 2 9 1 b n R O Y W 1 l L D R 9 J n F 1 b 3 Q 7 L C Z x d W 9 0 O 1 N l Y 3 R p b 2 4 x L 0 1 B L 0 F 1 d G 9 S Z W 1 v d m V k Q 2 9 s d W 1 u c z E u e 0 d y b 3 V w Q W N j b 3 V u d F N 1 b U F j Y 2 9 1 b n R D b 2 R l L D V 9 J n F 1 b 3 Q 7 L C Z x d W 9 0 O 1 N l Y 3 R p b 2 4 x L 0 1 B L 0 F 1 d G 9 S Z W 1 v d m V k Q 2 9 s d W 1 u c z E u e 0 d y b 3 V w Q W N j b 3 V u d F R 5 c G U s N n 0 m c X V v d D s s J n F 1 b 3 Q 7 U 2 V j d G l v b j E v T U E v Q X V 0 b 1 J l b W 9 2 Z W R D b 2 x 1 b W 5 z M S 5 7 S W d u b 3 J l Z C w 3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T U E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U E v U 2 9 y d G V k J T I w U m 9 3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1 B L 1 Z h c k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N Q S 9 W Y X J U Y W J s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1 B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3 d u Z X J z a G l w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5 h d m l n Y X R p b 2 5 T d G V w T m F t Z S I g V m F s d W U 9 I n N O Y X Z p Z 2 F 0 a W 9 u I i A v P j x F b n R y e S B U e X B l P S J O Y W 1 l V X B k Y X R l Z E F m d G V y R m l s b C I g V m F s d W U 9 I m w w I i A v P j x F b n R y e S B U e X B l P S J S Z X N 1 b H R U e X B l I i B W Y W x 1 Z T 0 i c 1 R h Y m x l I i A v P j x F b n R y e S B U e X B l P S J C d W Z m Z X J O Z X h 0 U m V m c m V z a C I g V m F s d W U 9 I m w x I i A v P j x F b n R y e S B U e X B l P S J G a W x s Z W R D b 2 1 w b G V 0 Z V J l c 3 V s d F R v V 2 9 y a 3 N o Z W V 0 I i B W Y W x 1 Z T 0 i b D E i I C 8 + P E V u d H J 5 I F R 5 c G U 9 I k x v Y W R l Z F R v Q W 5 h b H l z a X N T Z X J 2 a W N l c y I g V m F s d W U 9 I m w w I i A v P j x F b n R y e S B U e X B l P S J R d W V y e U d y b 3 V w S U Q i I F Z h b H V l P S J z O W Z h Y j U 0 Y j E t N j B l N y 0 0 M j d l L T h k O W E t M j U w Y z R l Y W J i Y j B m I i A v P j x F b n R y e S B U e X B l P S J R d W V y e U l E I i B W Y W x 1 Z T 0 i c 2 U y Z W U w Y 2 F h L W M 0 N G I t N G Y 0 Y y 1 h Z W E y L T I 3 N 2 Q 5 Y 2 I 4 O T Z h N C I g L z 4 8 R W 5 0 c n k g V H l w Z T 0 i R m l s b F R h c m d l d C I g V m F s d W U 9 I n N P d 2 5 l c n N o a X A i I C 8 + P E V u d H J 5 I F R 5 c G U 9 I k Z p b G x U b 0 R h d G F N b 2 R l b E V u Y W J s Z W Q i I F Z h b H V l P S J s M C I g L z 4 8 R W 5 0 c n k g V H l w Z T 0 i R m l s b E 9 i a m V j d F R 5 c G U i I F Z h b H V l P S J z V G F i b G U i I C 8 + P E V u d H J 5 I F R 5 c G U 9 I k Z p b G x M Y X N 0 V X B k Y X R l Z C I g V m F s d W U 9 I m Q y M D I 1 L T A 5 L T I z V D E x O j M z O j M 0 L j U 3 N j g 1 N z F a I i A v P j x F b n R y e S B U e X B l P S J G a W x s Q 2 9 s d W 1 u V H l w Z X M i I F Z h b H V l P S J z Q m d Z R E F 3 T U R C U T 0 9 I i A v P j x F b n R y e S B U e X B l P S J G a W x s R X J y b 3 J D b 3 V u d C I g V m F s d W U 9 I m w w I i A v P j x F b n R y e S B U e X B l P S J G a W x s R X J y b 3 J D b 2 R l I i B W Y W x 1 Z T 0 i c 1 V u a 2 5 v d 2 4 i I C 8 + P E V u d H J 5 I F R 5 c G U 9 I k Z p b G x D b 3 V u d C I g V m F s d W U 9 I m w w I i A v P j x F b n R y e S B U e X B l P S J G a W x s Q 2 9 s d W 1 u T m F t Z X M i I F Z h b H V l P S J z W y Z x d W 9 0 O 0 N v b X B h b n l T a G 9 y d E 5 h b W U m c X V v d D s s J n F 1 b 3 Q 7 Q 2 9 t c G F u e U x l Z 2 F s T m F t Z S Z x d W 9 0 O y w m c X V v d D t G c m 9 t W W V h c i Z x d W 9 0 O y w m c X V v d D t G c m 9 t T W 9 u d G g m c X V v d D s s J n F 1 b 3 Q 7 V G 9 Z Z W F y J n F 1 b 3 Q 7 L C Z x d W 9 0 O 1 R v T W 9 u d G g m c X V v d D s s J n F 1 b 3 Q 7 T 3 d u Z X J z a G l w U G V y Y 2 V u d G F n Z S Z x d W 9 0 O 1 0 i I C 8 + P E V u d H J 5 I F R 5 c G U 9 I k F k Z G V k V G 9 E Y X R h T W 9 k Z W w i I F Z h b H V l P S J s M C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T 3 d u Z X J z a G l w L 0 F 1 d G 9 S Z W 1 v d m V k Q 2 9 s d W 1 u c z E u e 0 N v b X B h b n l T a G 9 y d E 5 h b W U s M H 0 m c X V v d D s s J n F 1 b 3 Q 7 U 2 V j d G l v b j E v T 3 d u Z X J z a G l w L 0 F 1 d G 9 S Z W 1 v d m V k Q 2 9 s d W 1 u c z E u e 0 N v b X B h b n l M Z W d h b E 5 h b W U s M X 0 m c X V v d D s s J n F 1 b 3 Q 7 U 2 V j d G l v b j E v T 3 d u Z X J z a G l w L 0 F 1 d G 9 S Z W 1 v d m V k Q 2 9 s d W 1 u c z E u e 0 Z y b 2 1 Z Z W F y L D J 9 J n F 1 b 3 Q 7 L C Z x d W 9 0 O 1 N l Y 3 R p b 2 4 x L 0 9 3 b m V y c 2 h p c C 9 B d X R v U m V t b 3 Z l Z E N v b H V t b n M x L n t G c m 9 t T W 9 u d G g s M 3 0 m c X V v d D s s J n F 1 b 3 Q 7 U 2 V j d G l v b j E v T 3 d u Z X J z a G l w L 0 F 1 d G 9 S Z W 1 v d m V k Q 2 9 s d W 1 u c z E u e 1 R v W W V h c i w 0 f S Z x d W 9 0 O y w m c X V v d D t T Z W N 0 a W 9 u M S 9 P d 2 5 l c n N o a X A v Q X V 0 b 1 J l b W 9 2 Z W R D b 2 x 1 b W 5 z M S 5 7 V G 9 N b 2 5 0 a C w 1 f S Z x d W 9 0 O y w m c X V v d D t T Z W N 0 a W 9 u M S 9 P d 2 5 l c n N o a X A v Q X V 0 b 1 J l b W 9 2 Z W R D b 2 x 1 b W 5 z M S 5 7 T 3 d u Z X J z a G l w U G V y Y 2 V u d G F n Z S w 2 f S Z x d W 9 0 O 1 0 s J n F 1 b 3 Q 7 Q 2 9 s d W 1 u Q 2 9 1 b n Q m c X V v d D s 6 N y w m c X V v d D t L Z X l D b 2 x 1 b W 5 O Y W 1 l c y Z x d W 9 0 O z p b X S w m c X V v d D t D b 2 x 1 b W 5 J Z G V u d G l 0 a W V z J n F 1 b 3 Q 7 O l s m c X V v d D t T Z W N 0 a W 9 u M S 9 P d 2 5 l c n N o a X A v Q X V 0 b 1 J l b W 9 2 Z W R D b 2 x 1 b W 5 z M S 5 7 Q 2 9 t c G F u e V N o b 3 J 0 T m F t Z S w w f S Z x d W 9 0 O y w m c X V v d D t T Z W N 0 a W 9 u M S 9 P d 2 5 l c n N o a X A v Q X V 0 b 1 J l b W 9 2 Z W R D b 2 x 1 b W 5 z M S 5 7 Q 2 9 t c G F u e U x l Z 2 F s T m F t Z S w x f S Z x d W 9 0 O y w m c X V v d D t T Z W N 0 a W 9 u M S 9 P d 2 5 l c n N o a X A v Q X V 0 b 1 J l b W 9 2 Z W R D b 2 x 1 b W 5 z M S 5 7 R n J v b V l l Y X I s M n 0 m c X V v d D s s J n F 1 b 3 Q 7 U 2 V j d G l v b j E v T 3 d u Z X J z a G l w L 0 F 1 d G 9 S Z W 1 v d m V k Q 2 9 s d W 1 u c z E u e 0 Z y b 2 1 N b 2 5 0 a C w z f S Z x d W 9 0 O y w m c X V v d D t T Z W N 0 a W 9 u M S 9 P d 2 5 l c n N o a X A v Q X V 0 b 1 J l b W 9 2 Z W R D b 2 x 1 b W 5 z M S 5 7 V G 9 Z Z W F y L D R 9 J n F 1 b 3 Q 7 L C Z x d W 9 0 O 1 N l Y 3 R p b 2 4 x L 0 9 3 b m V y c 2 h p c C 9 B d X R v U m V t b 3 Z l Z E N v b H V t b n M x L n t U b 0 1 v b n R o L D V 9 J n F 1 b 3 Q 7 L C Z x d W 9 0 O 1 N l Y 3 R p b 2 4 x L 0 9 3 b m V y c 2 h p c C 9 B d X R v U m V t b 3 Z l Z E N v b H V t b n M x L n t P d 2 5 l c n N o a X B Q Z X J j Z W 5 0 Y W d l L D Z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P d 2 5 l c n N o a X A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3 d u Z X J z a G l w L 1 N v c n R l Z C U y M F J v d 3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P d 2 5 l c n N o a X A v V m F y Q 2 9 s d W 1 u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9 3 b m V y c 2 h p c C 9 W Y X J U Y W J s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9 3 b m V y c 2 h p c C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B l c m l v Z H M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T m F 2 a W d h d G l v b l N 0 Z X B O Y W 1 l I i B W Y W x 1 Z T 0 i c 0 5 h d m l n Y X R p b 2 4 i I C 8 + P E V u d H J 5 I F R 5 c G U 9 I k 5 h b W V V c G R h d G V k Q W Z 0 Z X J G a W x s I i B W Y W x 1 Z T 0 i b D A i I C 8 + P E V u d H J 5 I F R 5 c G U 9 I l J l c 3 V s d F R 5 c G U i I F Z h b H V l P S J z V G F i b G U i I C 8 + P E V u d H J 5 I F R 5 c G U 9 I k J 1 Z m Z l c k 5 l e H R S Z W Z y Z X N o I i B W Y W x 1 Z T 0 i b D E i I C 8 + P E V u d H J 5 I F R 5 c G U 9 I k Z p b G x l Z E N v b X B s Z X R l U m V z d W x 0 V G 9 X b 3 J r c 2 h l Z X Q i I F Z h b H V l P S J s M S I g L z 4 8 R W 5 0 c n k g V H l w Z T 0 i T G 9 h Z G V k V G 9 B b m F s e X N p c 1 N l c n Z p Y 2 V z I i B W Y W x 1 Z T 0 i b D A i I C 8 + P E V u d H J 5 I F R 5 c G U 9 I l F 1 Z X J 5 R 3 J v d X B J R C I g V m F s d W U 9 I n M 5 Z m F i N T R i M S 0 2 M G U 3 L T Q y N 2 U t O G Q 5 Y S 0 y N T B j N G V h Y m J i M G Y i I C 8 + P E V u d H J 5 I F R 5 c G U 9 I l F 1 Z X J 5 S U Q i I F Z h b H V l P S J z Z j Y z N G Y 1 O W U t Z W Q 4 Y i 0 0 N j A y L W F m M W Q t Z j U 3 M j Y 2 M z M 4 M z V m I i A v P j x F b n R y e S B U e X B l P S J G a W x s V G F y Z 2 V 0 I i B W Y W x 1 Z T 0 i c 1 B l c m l v Z H M i I C 8 + P E V u d H J 5 I F R 5 c G U 9 I k Z p b G x U b 0 R h d G F N b 2 R l b E V u Y W J s Z W Q i I F Z h b H V l P S J s M C I g L z 4 8 R W 5 0 c n k g V H l w Z T 0 i R m l s b E 9 i a m V j d F R 5 c G U i I F Z h b H V l P S J z V G F i b G U i I C 8 + P E V u d H J 5 I F R 5 c G U 9 I k Z p b G x M Y X N 0 V X B k Y X R l Z C I g V m F s d W U 9 I m Q y M D I 1 L T A 5 L T I z V D E x O j M z O j M 0 L j Y z O D U 3 N T h a I i A v P j x F b n R y e S B U e X B l P S J G a W x s Q 2 9 s d W 1 u V H l w Z X M i I F Z h b H V l P S J z Q m d N R E J n R T 0 i I C 8 + P E V u d H J 5 I F R 5 c G U 9 I k Z p b G x F c n J v c k N v d W 5 0 I i B W Y W x 1 Z T 0 i b D A i I C 8 + P E V u d H J 5 I F R 5 c G U 9 I k Z p b G x F c n J v c k N v Z G U i I F Z h b H V l P S J z V W 5 r b m 9 3 b i I g L z 4 8 R W 5 0 c n k g V H l w Z T 0 i R m l s b E N v d W 5 0 I i B W Y W x 1 Z T 0 i b D A i I C 8 + P E V u d H J 5 I F R 5 c G U 9 I k Z p b G x D b 2 x 1 b W 5 O Y W 1 l c y I g V m F s d W U 9 I n N b J n F 1 b 3 Q 7 U 2 9 1 c m N l J n F 1 b 3 Q 7 L C Z x d W 9 0 O 1 l l Y X I m c X V v d D s s J n F 1 b 3 Q 7 T W 9 u d G g m c X V v d D s s J n F 1 b 3 Q 7 R 3 J v d X B T d H J 1 Y 3 R 1 c m U m c X V v d D s s J n F 1 b 3 Q 7 Q 2 x v c 2 V k J n F 1 b 3 Q 7 X S I g L z 4 8 R W 5 0 c n k g V H l w Z T 0 i Q W R k Z W R U b 0 R h d G F N b 2 R l b C I g V m F s d W U 9 I m w w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Q Z X J p b 2 R z L 0 F 1 d G 9 S Z W 1 v d m V k Q 2 9 s d W 1 u c z E u e 1 N v d X J j Z S w w f S Z x d W 9 0 O y w m c X V v d D t T Z W N 0 a W 9 u M S 9 Q Z X J p b 2 R z L 0 F 1 d G 9 S Z W 1 v d m V k Q 2 9 s d W 1 u c z E u e 1 l l Y X I s M X 0 m c X V v d D s s J n F 1 b 3 Q 7 U 2 V j d G l v b j E v U G V y a W 9 k c y 9 B d X R v U m V t b 3 Z l Z E N v b H V t b n M x L n t N b 2 5 0 a C w y f S Z x d W 9 0 O y w m c X V v d D t T Z W N 0 a W 9 u M S 9 Q Z X J p b 2 R z L 0 F 1 d G 9 S Z W 1 v d m V k Q 2 9 s d W 1 u c z E u e 0 d y b 3 V w U 3 R y d W N 0 d X J l L D N 9 J n F 1 b 3 Q 7 L C Z x d W 9 0 O 1 N l Y 3 R p b 2 4 x L 1 B l c m l v Z H M v Q X V 0 b 1 J l b W 9 2 Z W R D b 2 x 1 b W 5 z M S 5 7 Q 2 x v c 2 V k L D R 9 J n F 1 b 3 Q 7 X S w m c X V v d D t D b 2 x 1 b W 5 D b 3 V u d C Z x d W 9 0 O z o 1 L C Z x d W 9 0 O 0 t l e U N v b H V t b k 5 h b W V z J n F 1 b 3 Q 7 O l t d L C Z x d W 9 0 O 0 N v b H V t b k l k Z W 5 0 a X R p Z X M m c X V v d D s 6 W y Z x d W 9 0 O 1 N l Y 3 R p b 2 4 x L 1 B l c m l v Z H M v Q X V 0 b 1 J l b W 9 2 Z W R D b 2 x 1 b W 5 z M S 5 7 U 2 9 1 c m N l L D B 9 J n F 1 b 3 Q 7 L C Z x d W 9 0 O 1 N l Y 3 R p b 2 4 x L 1 B l c m l v Z H M v Q X V 0 b 1 J l b W 9 2 Z W R D b 2 x 1 b W 5 z M S 5 7 W W V h c i w x f S Z x d W 9 0 O y w m c X V v d D t T Z W N 0 a W 9 u M S 9 Q Z X J p b 2 R z L 0 F 1 d G 9 S Z W 1 v d m V k Q 2 9 s d W 1 u c z E u e 0 1 v b n R o L D J 9 J n F 1 b 3 Q 7 L C Z x d W 9 0 O 1 N l Y 3 R p b 2 4 x L 1 B l c m l v Z H M v Q X V 0 b 1 J l b W 9 2 Z W R D b 2 x 1 b W 5 z M S 5 7 R 3 J v d X B T d H J 1 Y 3 R 1 c m U s M 3 0 m c X V v d D s s J n F 1 b 3 Q 7 U 2 V j d G l v b j E v U G V y a W 9 k c y 9 B d X R v U m V t b 3 Z l Z E N v b H V t b n M x L n t D b G 9 z Z W Q s N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B l c m l v Z H M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G V y a W 9 k c y 9 T b 3 J 0 Z W Q l M j B S b 3 d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G V y a W 9 k c y 9 W Y X J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G V y a W 9 k c y 9 W Y X J U Y W J s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B l c m l v Z H M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V c G x v Y W R z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x v Y W R l Z F R v Q W 5 h b H l z a X N T Z X J 2 a W N l c y I g V m F s d W U 9 I m w w I i A v P j x F b n R y e S B U e X B l P S J R d W V y e U d y b 3 V w S U Q i I F Z h b H V l P S J z O W Z h Y j U 0 Y j E t N j B l N y 0 0 M j d l L T h k O W E t M j U w Y z R l Y W J i Y j B m I i A v P j x F b n R y e S B U e X B l P S J R d W V y e U l E I i B W Y W x 1 Z T 0 i c 2 U w Z T h i Z T Q 3 L W E y Y j U t N D h i M C 1 h M z U 1 L T Y 2 N W E x Y m E w N j A 0 O C I g L z 4 8 R W 5 0 c n k g V H l w Z T 0 i R m l s b F R h c m d l d C I g V m F s d W U 9 I n N V c G x v Y W R z I i A v P j x F b n R y e S B U e X B l P S J G a W x s V G 9 E Y X R h T W 9 k Z W x F b m F i b G V k I i B W Y W x 1 Z T 0 i b D A i I C 8 + P E V u d H J 5 I F R 5 c G U 9 I k Z p b G x P Y m p l Y 3 R U e X B l I i B W Y W x 1 Z T 0 i c 1 R h Y m x l I i A v P j x F b n R y e S B U e X B l P S J G a W x s T G F z d F V w Z G F 0 Z W Q i I F Z h b H V l P S J k M j A y N S 0 w O S 0 y M 1 Q x M T o z M z o z N C 4 2 O D Q 0 M T A 0 W i I g L z 4 8 R W 5 0 c n k g V H l w Z T 0 i R m l s b E N v b H V t b l R 5 c G V z I i B W Y W x 1 Z T 0 i c 0 J n W U d B d 0 1 H Q 0 F Z P S I g L z 4 8 R W 5 0 c n k g V H l w Z T 0 i R m l s b E V y c m 9 y Q 2 9 1 b n Q i I F Z h b H V l P S J s M C I g L z 4 8 R W 5 0 c n k g V H l w Z T 0 i R m l s b E V y c m 9 y Q 2 9 k Z S I g V m F s d W U 9 I n N V b m t u b 3 d u I i A v P j x F b n R y e S B U e X B l P S J G a W x s Q 2 9 1 b n Q i I F Z h b H V l P S J s M C I g L z 4 8 R W 5 0 c n k g V H l w Z T 0 i R m l s b E N v b H V t b k 5 h b W V z I i B W Y W x 1 Z T 0 i c 1 s m c X V v d D t D b 2 1 w Y W 5 5 U 2 h v c n R O Y W 1 l J n F 1 b 3 Q 7 L C Z x d W 9 0 O 0 N v b X B h b n l M Z W d h b E 5 h b W U m c X V v d D s s J n F 1 b 3 Q 7 U 2 9 1 c m N l J n F 1 b 3 Q 7 L C Z x d W 9 0 O 1 l l Y X I m c X V v d D s s J n F 1 b 3 Q 7 T W 9 u d G g m c X V v d D s s J n F 1 b 3 Q 7 V X B s b 2 F k Z W R C e S Z x d W 9 0 O y w m c X V v d D t V c G x v Y W R l Z E F 0 J n F 1 b 3 Q 7 L C Z x d W 9 0 O 0 1 h c H B p b m d O Y W 1 l J n F 1 b 3 Q 7 X S I g L z 4 8 R W 5 0 c n k g V H l w Z T 0 i Q W R k Z W R U b 0 R h d G F N b 2 R l b C I g V m F s d W U 9 I m w w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4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V c G x v Y W R z L 0 F 1 d G 9 S Z W 1 v d m V k Q 2 9 s d W 1 u c z E u e 0 N v b X B h b n l T a G 9 y d E 5 h b W U s M H 0 m c X V v d D s s J n F 1 b 3 Q 7 U 2 V j d G l v b j E v V X B s b 2 F k c y 9 B d X R v U m V t b 3 Z l Z E N v b H V t b n M x L n t D b 2 1 w Y W 5 5 T G V n Y W x O Y W 1 l L D F 9 J n F 1 b 3 Q 7 L C Z x d W 9 0 O 1 N l Y 3 R p b 2 4 x L 1 V w b G 9 h Z H M v Q X V 0 b 1 J l b W 9 2 Z W R D b 2 x 1 b W 5 z M S 5 7 U 2 9 1 c m N l L D J 9 J n F 1 b 3 Q 7 L C Z x d W 9 0 O 1 N l Y 3 R p b 2 4 x L 1 V w b G 9 h Z H M v Q X V 0 b 1 J l b W 9 2 Z W R D b 2 x 1 b W 5 z M S 5 7 W W V h c i w z f S Z x d W 9 0 O y w m c X V v d D t T Z W N 0 a W 9 u M S 9 V c G x v Y W R z L 0 F 1 d G 9 S Z W 1 v d m V k Q 2 9 s d W 1 u c z E u e 0 1 v b n R o L D R 9 J n F 1 b 3 Q 7 L C Z x d W 9 0 O 1 N l Y 3 R p b 2 4 x L 1 V w b G 9 h Z H M v Q X V 0 b 1 J l b W 9 2 Z W R D b 2 x 1 b W 5 z M S 5 7 V X B s b 2 F k Z W R C e S w 1 f S Z x d W 9 0 O y w m c X V v d D t T Z W N 0 a W 9 u M S 9 V c G x v Y W R z L 0 F 1 d G 9 S Z W 1 v d m V k Q 2 9 s d W 1 u c z E u e 1 V w b G 9 h Z G V k Q X Q s N n 0 m c X V v d D s s J n F 1 b 3 Q 7 U 2 V j d G l v b j E v V X B s b 2 F k c y 9 B d X R v U m V t b 3 Z l Z E N v b H V t b n M x L n t N Y X B w a W 5 n T m F t Z S w 3 f S Z x d W 9 0 O 1 0 s J n F 1 b 3 Q 7 Q 2 9 s d W 1 u Q 2 9 1 b n Q m c X V v d D s 6 O C w m c X V v d D t L Z X l D b 2 x 1 b W 5 O Y W 1 l c y Z x d W 9 0 O z p b X S w m c X V v d D t D b 2 x 1 b W 5 J Z G V u d G l 0 a W V z J n F 1 b 3 Q 7 O l s m c X V v d D t T Z W N 0 a W 9 u M S 9 V c G x v Y W R z L 0 F 1 d G 9 S Z W 1 v d m V k Q 2 9 s d W 1 u c z E u e 0 N v b X B h b n l T a G 9 y d E 5 h b W U s M H 0 m c X V v d D s s J n F 1 b 3 Q 7 U 2 V j d G l v b j E v V X B s b 2 F k c y 9 B d X R v U m V t b 3 Z l Z E N v b H V t b n M x L n t D b 2 1 w Y W 5 5 T G V n Y W x O Y W 1 l L D F 9 J n F 1 b 3 Q 7 L C Z x d W 9 0 O 1 N l Y 3 R p b 2 4 x L 1 V w b G 9 h Z H M v Q X V 0 b 1 J l b W 9 2 Z W R D b 2 x 1 b W 5 z M S 5 7 U 2 9 1 c m N l L D J 9 J n F 1 b 3 Q 7 L C Z x d W 9 0 O 1 N l Y 3 R p b 2 4 x L 1 V w b G 9 h Z H M v Q X V 0 b 1 J l b W 9 2 Z W R D b 2 x 1 b W 5 z M S 5 7 W W V h c i w z f S Z x d W 9 0 O y w m c X V v d D t T Z W N 0 a W 9 u M S 9 V c G x v Y W R z L 0 F 1 d G 9 S Z W 1 v d m V k Q 2 9 s d W 1 u c z E u e 0 1 v b n R o L D R 9 J n F 1 b 3 Q 7 L C Z x d W 9 0 O 1 N l Y 3 R p b 2 4 x L 1 V w b G 9 h Z H M v Q X V 0 b 1 J l b W 9 2 Z W R D b 2 x 1 b W 5 z M S 5 7 V X B s b 2 F k Z W R C e S w 1 f S Z x d W 9 0 O y w m c X V v d D t T Z W N 0 a W 9 u M S 9 V c G x v Y W R z L 0 F 1 d G 9 S Z W 1 v d m V k Q 2 9 s d W 1 u c z E u e 1 V w b G 9 h Z G V k Q X Q s N n 0 m c X V v d D s s J n F 1 b 3 Q 7 U 2 V j d G l v b j E v V X B s b 2 F k c y 9 B d X R v U m V t b 3 Z l Z E N v b H V t b n M x L n t N Y X B w a W 5 n T m F t Z S w 3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X B s b 2 F k c y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V c G x v Y W R z L 1 N v c n R l Z C U y M F J v d 3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V c G x v Y W R z L 1 Z h c k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V c G x v Y W R z L 1 Z h c l R h Y m x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X B s b 2 F k c y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d B L 0 1 l c m d l Z C U y M F F 1 Z X J p Z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H Q S 9 F e H B h b m R l Z C U y M F N v c n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H Q S 9 S Z W 1 v d m V k J T I w Q 2 9 s d W 1 u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j b 3 B l L 0 x p b W l 0 Q 2 9 s d W 1 u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j b 3 B l L 1 Z h c k N v b H V t b n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N v c G U v V m F y U 3 R y d W N 0 d X J l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j b 3 B l L 1 Z h c k N v b H V t b n M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N v c G U v V m F y Q 2 9 t c G F u a W V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N v c G U v U m V t b 3 Z l Z C U y M E 9 0 a G V y J T I w Q 2 9 s d W 1 u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j b 3 B l L 0 Z p b H R l c m V k J T I w U m 9 3 c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2 9 w Z S 9 Q Z X J p b 2 R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N v c G U v Q W R k Z W Q l M j B D d X N 0 b 2 0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N v c G U v R m l s d G V y Z W Q l M j B S b 3 d z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j b 3 B l L 1 J l b W 9 2 Z W Q l M j B D b 2 x 1 b W 5 z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j b 3 B l L 0 F k Z G V k J T I w Q 3 V z d G 9 t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j b 3 B l L 0 V 4 c G F u Z G V k J T I w Q 3 V z d G 9 t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j b 3 B l L 0 F k Z G V k J T I w Q 3 V z d G 9 t M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j b 3 B l L 0 V 4 c G F u Z G V k J T I w Q 3 V z d G 9 t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j b 3 B l L 0 Z p b H R l c m V k J T I w U m 9 3 c z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2 9 w Z S 9 S Z W 5 h b W V k J T I w Q 2 9 s d W 1 u c z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2 9 w Z S 9 N b 2 5 0 a H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2 9 w Z S 9 B Z G R l Z C U y M E N 1 c 3 R v b T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2 9 w Z S 9 F e H B h b m R l Z C U y M E N 1 c 3 R v b T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2 9 w Z S 9 S Z W 1 v d m V k J T I w Q 2 9 s d W 1 u c z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2 9 w Z S 9 S Z W 9 y Z G V y Z W Q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N v c G U v R m l s d G V y Z W Q l M j B S b 3 d z N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j b 3 B l L 0 F w c G V u Z G V k J T I w U X V l c n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2 9 w Z S 9 S Z W 1 v d m V k J T I w R H V w b G l j Y X R l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j b 3 B l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N v c G U v U H J l Z m l 4 J T I w Q 2 9 s d W 1 u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1 c H B v c n R p b m d V U k w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Z X h 0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w I i A v P j x F b n R y e S B U e X B l P S J S Z W N v d m V y e V R h c m d l d F N o Z W V 0 I i B W Y W x 1 Z T 0 i c 1 N 1 c H B v c n R p b m d V U k w i I C 8 + P E V u d H J 5 I F R 5 c G U 9 I l J l Y 2 9 2 Z X J 5 V G F y Z 2 V 0 Q 2 9 s d W 1 u I i B W Y W x 1 Z T 0 i b D E i I C 8 + P E V u d H J 5 I F R 5 c G U 9 I l J l Y 2 9 2 Z X J 5 V G F y Z 2 V 0 U m 9 3 I i B W Y W x 1 Z T 0 i b D E i I C 8 + P E V u d H J 5 I F R 5 c G U 9 I l F 1 Z X J 5 R 3 J v d X B J R C I g V m F s d W U 9 I n M z O D d h Y m Z j Z i 1 i M m R h L T Q y Y j U t O D Y z Y y 0 1 Y T Y y N W F j O W Q x Y m U i I C 8 + P E V u d H J 5 I F R 5 c G U 9 I k Z p b G x F c n J v c k N v Z G U i I F Z h b H V l P S J z V W 5 r b m 9 3 b i I g L z 4 8 R W 5 0 c n k g V H l w Z T 0 i Q W R k Z W R U b 0 R h d G F N b 2 R l b C I g V m F s d W U 9 I m w w I i A v P j x F b n R y e S B U e X B l P S J R d W V y e U l E I i B W Y W x 1 Z T 0 i c z Q w N z Y 0 Y T k 4 L T l m O D Y t N D E 3 M i 1 i Z j R i L T M 5 M G N h Y T B h Z D N l Z S I g L z 4 8 R W 5 0 c n k g V H l w Z T 0 i R m l s b E x h c 3 R V c G R h d G V k I i B W Y W x 1 Z T 0 i Z D I w M j U t M D k t M j N U M T E 6 M z M 6 M j g u N D I 3 M z c 0 N l o i I C 8 + P E V u d H J 5 I F R 5 c G U 9 I k Z p b G x D b 2 x 1 b W 5 U e X B l c y I g V m F s d W U 9 I n N C Z z 0 9 I i A v P j x F b n R y e S B U e X B l P S J G a W x s Q 2 9 s d W 1 u T m F t Z X M i I F Z h b H V l P S J z W y Z x d W 9 0 O 1 N 1 c H B v c n R p b m d V U k w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T d X B w b 3 J 0 a W 5 n V V J M L 0 F 1 d G 9 S Z W 1 v d m V k Q 2 9 s d W 1 u c z E u e 1 N 1 c H B v c n R p b m d V U k w s M H 0 m c X V v d D t d L C Z x d W 9 0 O 0 N v b H V t b k N v d W 5 0 J n F 1 b 3 Q 7 O j E s J n F 1 b 3 Q 7 S 2 V 5 Q 2 9 s d W 1 u T m F t Z X M m c X V v d D s 6 W 1 0 s J n F 1 b 3 Q 7 Q 2 9 s d W 1 u S W R l b n R p d G l l c y Z x d W 9 0 O z p b J n F 1 b 3 Q 7 U 2 V j d G l v b j E v U 3 V w c G 9 y d G l u Z 1 V S T C 9 B d X R v U m V t b 3 Z l Z E N v b H V t b n M x L n t T d X B w b 3 J 0 a W 5 n V V J M L D B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T d X B w b 3 J 0 a W 5 n V V J M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l c G 9 y d G l u Z 1 V S T D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O Y X Z p Z 2 F 0 a W 9 u U 3 R l c E 5 h b W U i I F Z h b H V l P S J z T m F 2 a W d h d G l v b i I g L z 4 8 R W 5 0 c n k g V H l w Z T 0 i T m F t Z V V w Z G F 0 Z W R B Z n R l c k Z p b G w i I F Z h b H V l P S J s M S I g L z 4 8 R W 5 0 c n k g V H l w Z T 0 i U m V z d W x 0 V H l w Z S I g V m F s d W U 9 I n N U Z X h 0 I i A v P j x F b n R y e S B U e X B l P S J C d W Z m Z X J O Z X h 0 U m V m c m V z a C I g V m F s d W U 9 I m w x I i A v P j x F b n R y e S B U e X B l P S J G a W x s Z W R D b 2 1 w b G V 0 Z V J l c 3 V s d F R v V 2 9 y a 3 N o Z W V 0 I i B W Y W x 1 Z T 0 i b D A i I C 8 + P E V u d H J 5 I F R 5 c G U 9 I k Z p b G x F c n J v c k N v Z G U i I F Z h b H V l P S J z V W 5 r b m 9 3 b i I g L z 4 8 R W 5 0 c n k g V H l w Z T 0 i T G 9 h Z G V k V G 9 B b m F s e X N p c 1 N l c n Z p Y 2 V z I i B W Y W x 1 Z T 0 i b D A i I C 8 + P E V u d H J 5 I F R 5 c G U 9 I l F 1 Z X J 5 R 3 J v d X B J R C I g V m F s d W U 9 I n M z O D d h Y m Z j Z i 1 i M m R h L T Q y Y j U t O D Y z Y y 0 1 Y T Y y N W F j O W Q x Y m U i I C 8 + P E V u d H J 5 I F R 5 c G U 9 I k F k Z G V k V G 9 E Y X R h T W 9 k Z W w i I F Z h b H V l P S J s M C I g L z 4 8 R W 5 0 c n k g V H l w Z T 0 i U X V l c n l J R C I g V m F s d W U 9 I n N m M m Y 0 N m Z j O S 0 3 Y m I z L T R j M z k t Y j g 0 Z C 0 y M W Q y M T I 0 M j l m N j A i I C 8 + P E V u d H J 5 I F R 5 c G U 9 I k Z p b G x M Y X N 0 V X B k Y X R l Z C I g V m F s d W U 9 I m Q y M D I 1 L T A 5 L T I z V D E x O j M z O j I 4 L j Q y N z M 3 N D Z a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T d X B w b 3 J 0 a W 5 n V V J M L 0 F 1 d G 9 S Z W 1 v d m V k Q 2 9 s d W 1 u c z E u e 1 N 1 c H B v c n R p b m d V U k w s M H 0 m c X V v d D t d L C Z x d W 9 0 O 0 N v b H V t b k N v d W 5 0 J n F 1 b 3 Q 7 O j E s J n F 1 b 3 Q 7 S 2 V 5 Q 2 9 s d W 1 u T m F t Z X M m c X V v d D s 6 W 1 0 s J n F 1 b 3 Q 7 Q 2 9 s d W 1 u S W R l b n R p d G l l c y Z x d W 9 0 O z p b J n F 1 b 3 Q 7 U 2 V j d G l v b j E v U 3 V w c G 9 y d G l u Z 1 V S T C 9 B d X R v U m V t b 3 Z l Z E N v b H V t b n M x L n t T d X B w b 3 J 0 a W 5 n V V J M L D B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S Z X B v c n R p b m d V U k w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N v c G U v U 3 V w c G 9 y d G l u Z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d B L 1 Z h c l N v c n R U Y W J s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1 v b n R o c y 9 W Y X J Q Z X J p b 2 R F b m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N b 2 5 0 a H M v V m F y U G V y a W 9 k Q m V n a W 4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H Q S 9 W Y X J U e X B l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d T L 1 Z h c l R 5 c G V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l t Z W 5 z a W 9 u c y 9 W Y X J U e X B l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N 1 c n J l b m N p Z X M v V m F y V H l w Z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N Q S 9 W Y X J U e X B l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9 3 b m V y c 2 h p c C 9 W Y X J U e X B l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B l c m l v Z H M v V m F y V H l w Z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V c G x v Y W R z L 1 Z h c l R 5 c G V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0 E v V m F y V H l w Z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V Q S 9 W Y X J U e X B l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p F L 1 Z h c l R 5 c G V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V I v V m F y V H l w Z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D S 1 B J L 1 Z h c l R 5 c G V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U t Q S S 9 W Y X J U e X B l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N B L 0 Z p b H R l c m V k J T I w U m 9 3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V B L 0 Z p b H R l c m V k J T I w U m 9 3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j b 3 B l L 1 Z h c l R h Y m x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2 9 u c 2 9 s a W R h d G l v b n M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T m F 2 a W d h d G l v b l N 0 Z X B O Y W 1 l I i B W Y W x 1 Z T 0 i c 0 5 h d m l n Y X R p b 2 4 i I C 8 + P E V u d H J 5 I F R 5 c G U 9 I k 5 h b W V V c G R h d G V k Q W Z 0 Z X J G a W x s I i B W Y W x 1 Z T 0 i b D A i I C 8 + P E V u d H J 5 I F R 5 c G U 9 I l J l c 3 V s d F R 5 c G U i I F Z h b H V l P S J z V G F i b G U i I C 8 + P E V u d H J 5 I F R 5 c G U 9 I k J 1 Z m Z l c k 5 l e H R S Z W Z y Z X N o I i B W Y W x 1 Z T 0 i b D E i I C 8 + P E V u d H J 5 I F R 5 c G U 9 I k Z p b G x l Z E N v b X B s Z X R l U m V z d W x 0 V G 9 X b 3 J r c 2 h l Z X Q i I F Z h b H V l P S J s M S I g L z 4 8 R W 5 0 c n k g V H l w Z T 0 i T G 9 h Z G V k V G 9 B b m F s e X N p c 1 N l c n Z p Y 2 V z I i B W Y W x 1 Z T 0 i b D A i I C 8 + P E V u d H J 5 I F R 5 c G U 9 I l F 1 Z X J 5 R 3 J v d X B J R C I g V m F s d W U 9 I n M 5 Z m F i N T R i M S 0 2 M G U 3 L T Q y N 2 U t O G Q 5 Y S 0 y N T B j N G V h Y m J i M G Y i I C 8 + P E V u d H J 5 I F R 5 c G U 9 I l F 1 Z X J 5 S U Q i I F Z h b H V l P S J z M T c x M D l k Z j A t N j M 0 Z C 0 0 Y j E w L W E 1 N j c t M z V l O T c 0 M 2 U 3 N 2 E 0 I i A v P j x F b n R y e S B U e X B l P S J G a W x s V G F y Z 2 V 0 I i B W Y W x 1 Z T 0 i c 1 R h Y m x l X 0 N v b n N v b G l k Y X R p b 2 5 z I i A v P j x F b n R y e S B U e X B l P S J G a W x s V G 9 E Y X R h T W 9 k Z W x F b m F i b G V k I i B W Y W x 1 Z T 0 i b D A i I C 8 + P E V u d H J 5 I F R 5 c G U 9 I k Z p b G x P Y m p l Y 3 R U e X B l I i B W Y W x 1 Z T 0 i c 1 R h Y m x l I i A v P j x F b n R y e S B U e X B l P S J G a W x s T G F z d F V w Z G F 0 Z W Q i I F Z h b H V l P S J k M j A y N S 0 w O S 0 y M 1 Q x M T o z M z o z N C 4 3 N z M y N z M 3 W i I g L z 4 8 R W 5 0 c n k g V H l w Z T 0 i R m l s b E N v b H V t b l R 5 c G V z I i B W Y W x 1 Z T 0 i c 0 J n W U d B d 0 1 H Q m d Z R 0 J n W U d D Q T 0 9 I i A v P j x F b n R y e S B U e X B l P S J G a W x s R X J y b 3 J D b 3 V u d C I g V m F s d W U 9 I m w w I i A v P j x F b n R y e S B U e X B l P S J G a W x s R X J y b 3 J D b 2 R l I i B W Y W x 1 Z T 0 i c 1 V u a 2 5 v d 2 4 i I C 8 + P E V u d H J 5 I F R 5 c G U 9 I k Z p b G x D b 3 V u d C I g V m F s d W U 9 I m w w I i A v P j x F b n R y e S B U e X B l P S J G a W x s Q 2 9 s d W 1 u T m F t Z X M i I F Z h b H V l P S J z W y Z x d W 9 0 O 0 d y b 3 V w U 2 h v c n R O Y W 1 l J n F 1 b 3 Q 7 L C Z x d W 9 0 O 0 d y b 3 V w T G V n Y W x O Y W 1 l J n F 1 b 3 Q 7 L C Z x d W 9 0 O 1 N v d X J j Z S Z x d W 9 0 O y w m c X V v d D t Z Z W F y J n F 1 b 3 Q 7 L C Z x d W 9 0 O 0 1 v b n R o J n F 1 b 3 Q 7 L C Z x d W 9 0 O 0 d y b 3 V w U 3 R y d W N 0 d X J l J n F 1 b 3 Q 7 L C Z x d W 9 0 O 0 9 w Z W 5 p b m d C Y W x h b m N l U 2 9 1 c m N l J n F 1 b 3 Q 7 L C Z x d W 9 0 O 0 9 w Z W 5 p b m d C Y W x h b m N l W W V h c i Z x d W 9 0 O y w m c X V v d D t P c G V u a W 5 n Q m F s Y W 5 j Z U 1 v b n R o J n F 1 b 3 Q 7 L C Z x d W 9 0 O 1 B y Z X Z Q Z X J p b 2 R Z Z W F y J n F 1 b 3 Q 7 L C Z x d W 9 0 O 1 B y Z X Z Q Z X J p b 2 R N b 2 5 0 a C Z x d W 9 0 O y w m c X V v d D t D b 2 5 z b 2 x p Z G F 0 Z W R C e S Z x d W 9 0 O y w m c X V v d D t D b 2 5 z b 2 x p Z G F 0 Z W R B d C Z x d W 9 0 O 1 0 i I C 8 + P E V u d H J 5 I F R 5 c G U 9 I k F k Z G V k V G 9 E Y X R h T W 9 k Z W w i I F Z h b H V l P S J s M C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N v b n N v b G l k Y X R p b 2 5 z L 0 F 1 d G 9 S Z W 1 v d m V k Q 2 9 s d W 1 u c z E u e 0 d y b 3 V w U 2 h v c n R O Y W 1 l L D B 9 J n F 1 b 3 Q 7 L C Z x d W 9 0 O 1 N l Y 3 R p b 2 4 x L 0 N v b n N v b G l k Y X R p b 2 5 z L 0 F 1 d G 9 S Z W 1 v d m V k Q 2 9 s d W 1 u c z E u e 0 d y b 3 V w T G V n Y W x O Y W 1 l L D F 9 J n F 1 b 3 Q 7 L C Z x d W 9 0 O 1 N l Y 3 R p b 2 4 x L 0 N v b n N v b G l k Y X R p b 2 5 z L 0 F 1 d G 9 S Z W 1 v d m V k Q 2 9 s d W 1 u c z E u e 1 N v d X J j Z S w y f S Z x d W 9 0 O y w m c X V v d D t T Z W N 0 a W 9 u M S 9 D b 2 5 z b 2 x p Z G F 0 a W 9 u c y 9 B d X R v U m V t b 3 Z l Z E N v b H V t b n M x L n t Z Z W F y L D N 9 J n F 1 b 3 Q 7 L C Z x d W 9 0 O 1 N l Y 3 R p b 2 4 x L 0 N v b n N v b G l k Y X R p b 2 5 z L 0 F 1 d G 9 S Z W 1 v d m V k Q 2 9 s d W 1 u c z E u e 0 1 v b n R o L D R 9 J n F 1 b 3 Q 7 L C Z x d W 9 0 O 1 N l Y 3 R p b 2 4 x L 0 N v b n N v b G l k Y X R p b 2 5 z L 0 F 1 d G 9 S Z W 1 v d m V k Q 2 9 s d W 1 u c z E u e 0 d y b 3 V w U 3 R y d W N 0 d X J l L D V 9 J n F 1 b 3 Q 7 L C Z x d W 9 0 O 1 N l Y 3 R p b 2 4 x L 0 N v b n N v b G l k Y X R p b 2 5 z L 0 F 1 d G 9 S Z W 1 v d m V k Q 2 9 s d W 1 u c z E u e 0 9 w Z W 5 p b m d C Y W x h b m N l U 2 9 1 c m N l L D Z 9 J n F 1 b 3 Q 7 L C Z x d W 9 0 O 1 N l Y 3 R p b 2 4 x L 0 N v b n N v b G l k Y X R p b 2 5 z L 0 F 1 d G 9 S Z W 1 v d m V k Q 2 9 s d W 1 u c z E u e 0 9 w Z W 5 p b m d C Y W x h b m N l W W V h c i w 3 f S Z x d W 9 0 O y w m c X V v d D t T Z W N 0 a W 9 u M S 9 D b 2 5 z b 2 x p Z G F 0 a W 9 u c y 9 B d X R v U m V t b 3 Z l Z E N v b H V t b n M x L n t P c G V u a W 5 n Q m F s Y W 5 j Z U 1 v b n R o L D h 9 J n F 1 b 3 Q 7 L C Z x d W 9 0 O 1 N l Y 3 R p b 2 4 x L 0 N v b n N v b G l k Y X R p b 2 5 z L 0 F 1 d G 9 S Z W 1 v d m V k Q 2 9 s d W 1 u c z E u e 1 B y Z X Z Q Z X J p b 2 R Z Z W F y L D l 9 J n F 1 b 3 Q 7 L C Z x d W 9 0 O 1 N l Y 3 R p b 2 4 x L 0 N v b n N v b G l k Y X R p b 2 5 z L 0 F 1 d G 9 S Z W 1 v d m V k Q 2 9 s d W 1 u c z E u e 1 B y Z X Z Q Z X J p b 2 R N b 2 5 0 a C w x M H 0 m c X V v d D s s J n F 1 b 3 Q 7 U 2 V j d G l v b j E v Q 2 9 u c 2 9 s a W R h d G l v b n M v Q X V 0 b 1 J l b W 9 2 Z W R D b 2 x 1 b W 5 z M S 5 7 Q 2 9 u c 2 9 s a W R h d G V k Q n k s M T F 9 J n F 1 b 3 Q 7 L C Z x d W 9 0 O 1 N l Y 3 R p b 2 4 x L 0 N v b n N v b G l k Y X R p b 2 5 z L 0 F 1 d G 9 S Z W 1 v d m V k Q 2 9 s d W 1 u c z E u e 0 N v b n N v b G l k Y X R l Z E F 0 L D E y f S Z x d W 9 0 O 1 0 s J n F 1 b 3 Q 7 Q 2 9 s d W 1 u Q 2 9 1 b n Q m c X V v d D s 6 M T M s J n F 1 b 3 Q 7 S 2 V 5 Q 2 9 s d W 1 u T m F t Z X M m c X V v d D s 6 W 1 0 s J n F 1 b 3 Q 7 Q 2 9 s d W 1 u S W R l b n R p d G l l c y Z x d W 9 0 O z p b J n F 1 b 3 Q 7 U 2 V j d G l v b j E v Q 2 9 u c 2 9 s a W R h d G l v b n M v Q X V 0 b 1 J l b W 9 2 Z W R D b 2 x 1 b W 5 z M S 5 7 R 3 J v d X B T a G 9 y d E 5 h b W U s M H 0 m c X V v d D s s J n F 1 b 3 Q 7 U 2 V j d G l v b j E v Q 2 9 u c 2 9 s a W R h d G l v b n M v Q X V 0 b 1 J l b W 9 2 Z W R D b 2 x 1 b W 5 z M S 5 7 R 3 J v d X B M Z W d h b E 5 h b W U s M X 0 m c X V v d D s s J n F 1 b 3 Q 7 U 2 V j d G l v b j E v Q 2 9 u c 2 9 s a W R h d G l v b n M v Q X V 0 b 1 J l b W 9 2 Z W R D b 2 x 1 b W 5 z M S 5 7 U 2 9 1 c m N l L D J 9 J n F 1 b 3 Q 7 L C Z x d W 9 0 O 1 N l Y 3 R p b 2 4 x L 0 N v b n N v b G l k Y X R p b 2 5 z L 0 F 1 d G 9 S Z W 1 v d m V k Q 2 9 s d W 1 u c z E u e 1 l l Y X I s M 3 0 m c X V v d D s s J n F 1 b 3 Q 7 U 2 V j d G l v b j E v Q 2 9 u c 2 9 s a W R h d G l v b n M v Q X V 0 b 1 J l b W 9 2 Z W R D b 2 x 1 b W 5 z M S 5 7 T W 9 u d G g s N H 0 m c X V v d D s s J n F 1 b 3 Q 7 U 2 V j d G l v b j E v Q 2 9 u c 2 9 s a W R h d G l v b n M v Q X V 0 b 1 J l b W 9 2 Z W R D b 2 x 1 b W 5 z M S 5 7 R 3 J v d X B T d H J 1 Y 3 R 1 c m U s N X 0 m c X V v d D s s J n F 1 b 3 Q 7 U 2 V j d G l v b j E v Q 2 9 u c 2 9 s a W R h d G l v b n M v Q X V 0 b 1 J l b W 9 2 Z W R D b 2 x 1 b W 5 z M S 5 7 T 3 B l b m l u Z 0 J h b G F u Y 2 V T b 3 V y Y 2 U s N n 0 m c X V v d D s s J n F 1 b 3 Q 7 U 2 V j d G l v b j E v Q 2 9 u c 2 9 s a W R h d G l v b n M v Q X V 0 b 1 J l b W 9 2 Z W R D b 2 x 1 b W 5 z M S 5 7 T 3 B l b m l u Z 0 J h b G F u Y 2 V Z Z W F y L D d 9 J n F 1 b 3 Q 7 L C Z x d W 9 0 O 1 N l Y 3 R p b 2 4 x L 0 N v b n N v b G l k Y X R p b 2 5 z L 0 F 1 d G 9 S Z W 1 v d m V k Q 2 9 s d W 1 u c z E u e 0 9 w Z W 5 p b m d C Y W x h b m N l T W 9 u d G g s O H 0 m c X V v d D s s J n F 1 b 3 Q 7 U 2 V j d G l v b j E v Q 2 9 u c 2 9 s a W R h d G l v b n M v Q X V 0 b 1 J l b W 9 2 Z W R D b 2 x 1 b W 5 z M S 5 7 U H J l d l B l c m l v Z F l l Y X I s O X 0 m c X V v d D s s J n F 1 b 3 Q 7 U 2 V j d G l v b j E v Q 2 9 u c 2 9 s a W R h d G l v b n M v Q X V 0 b 1 J l b W 9 2 Z W R D b 2 x 1 b W 5 z M S 5 7 U H J l d l B l c m l v Z E 1 v b n R o L D E w f S Z x d W 9 0 O y w m c X V v d D t T Z W N 0 a W 9 u M S 9 D b 2 5 z b 2 x p Z G F 0 a W 9 u c y 9 B d X R v U m V t b 3 Z l Z E N v b H V t b n M x L n t D b 2 5 z b 2 x p Z G F 0 Z W R C e S w x M X 0 m c X V v d D s s J n F 1 b 3 Q 7 U 2 V j d G l v b j E v Q 2 9 u c 2 9 s a W R h d G l v b n M v Q X V 0 b 1 J l b W 9 2 Z W R D b 2 x 1 b W 5 z M S 5 7 Q 2 9 u c 2 9 s a W R h d G V k Q X Q s M T J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D b 2 5 z b 2 x p Z G F 0 a W 9 u c y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D b 2 5 z b 2 x p Z G F 0 a W 9 u c y 9 T b 3 J 0 Z W Q l M j B S b 3 d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2 9 u c 2 9 s a W R h d G l v b n M v V m F y Q 2 9 s d W 1 u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N v b n N v b G l k Y X R p b 2 5 z L 1 Z h c l R 5 c G V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2 9 u c 2 9 s a W R h d G l v b n M v V m F y V G F i b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D b 2 5 z b 2 x p Z G F 0 a W 9 u c y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V S L 1 J l b W 9 2 Z W Q l M j B E d X B s a W N h d G V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0 E v V m F y Q 2 9 s d W 1 u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V B L 1 Z h c k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K R S 9 W Y X J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V I v V m F y Q 2 9 s d W 1 u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N L U E k v V m F y Q 2 9 s d W 1 u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V L U E k v V m F y Q 2 9 s d W 1 u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l c G 9 y d G l u Z y 9 T b 3 V y Y 2 U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3 V w c G 9 y d G l u Z y 9 T b 3 V y Y 2 U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N v c G U v U 3 V w c G 9 y d G l u Z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V S 1 B J L 1 J l b W 9 2 Z W Q l M j B E d X B s a W N h d G V z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L z B b l P d q K 5 P l Q e 5 Y y G d 7 d Y A A A A A A g A A A A A A E G Y A A A A B A A A g A A A A J k 8 Y i D I e P p b c 2 e O X Z C d M N / n V + v 8 q 1 x z u h e 9 Z 9 h b a Z 6 I A A A A A D o A A A A A C A A A g A A A A 0 w l t 6 m A Y S f s Q T o Y m 1 N U d 8 P 4 A 6 2 D v e B / S J f L e w g O 5 + 2 h Q A A A A f z j / w d 1 I 3 Y 0 j c D s r 4 g 8 e d Z T v U / c I T j I x A F C Q m R A C / Y C 7 8 x A l d 7 M + L J Y j 6 X A L R 9 W C M F F E E Y D d Z P M 0 5 K Z U I u P / B y d F D E M H O k S Q q y R J y G P n l K R A A A A A Z / v / a A l + D M 4 e 1 N l E T t g 3 u g r d 2 s m o 5 7 g J d G l a l 8 5 / s O K q M c 0 2 T E 5 O G Q L m + y D U d r F y I t J t F y A H c N A m h u j d K 5 K k 3 w = = < / D a t a M a s h u p > 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38c11ad-b134-45c1-8953-4b3cd184a3e2" xsi:nil="true"/>
    <lcf76f155ced4ddcb4097134ff3c332f xmlns="eb6d1a88-5b69-4b0c-8eb3-d29efa90fc8b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0E5DDBB54B8CFC4FB6A5AB51134FBCBC" ma:contentTypeVersion="18" ma:contentTypeDescription="Opret et nyt dokument." ma:contentTypeScope="" ma:versionID="fa713b1015655fda3a50f334ff925f73">
  <xsd:schema xmlns:xsd="http://www.w3.org/2001/XMLSchema" xmlns:xs="http://www.w3.org/2001/XMLSchema" xmlns:p="http://schemas.microsoft.com/office/2006/metadata/properties" xmlns:ns2="eb6d1a88-5b69-4b0c-8eb3-d29efa90fc8b" xmlns:ns3="438c11ad-b134-45c1-8953-4b3cd184a3e2" targetNamespace="http://schemas.microsoft.com/office/2006/metadata/properties" ma:root="true" ma:fieldsID="41ce79be7597f76f5e6f0e688a319321" ns2:_="" ns3:_="">
    <xsd:import namespace="eb6d1a88-5b69-4b0c-8eb3-d29efa90fc8b"/>
    <xsd:import namespace="438c11ad-b134-45c1-8953-4b3cd184a3e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6d1a88-5b69-4b0c-8eb3-d29efa90fc8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2" nillable="true" ma:displayName="Length (seconds)" ma:internalName="MediaLengthInSeconds" ma:readOnly="true">
      <xsd:simpleType>
        <xsd:restriction base="dms:Unknown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Billedmærker" ma:readOnly="false" ma:fieldId="{5cf76f15-5ced-4ddc-b409-7134ff3c332f}" ma:taxonomyMulti="true" ma:sspId="4567923a-0df7-49ec-8095-f3ae9736dc6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38c11ad-b134-45c1-8953-4b3cd184a3e2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lt med detaljer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6b5d0d68-54a7-466f-ad20-aad8ca5a8a2c}" ma:internalName="TaxCatchAll" ma:showField="CatchAllData" ma:web="438c11ad-b134-45c1-8953-4b3cd184a3e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dhol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51CE34C-60D9-4C3A-9AAE-F76AFF57B0F7}">
  <ds:schemaRefs>
    <ds:schemaRef ds:uri="http://schemas.microsoft.com/DataMashup"/>
  </ds:schemaRefs>
</ds:datastoreItem>
</file>

<file path=customXml/itemProps2.xml><?xml version="1.0" encoding="utf-8"?>
<ds:datastoreItem xmlns:ds="http://schemas.openxmlformats.org/officeDocument/2006/customXml" ds:itemID="{A8510BB7-8E99-4BFB-9D01-B5011589E799}">
  <ds:schemaRefs>
    <ds:schemaRef ds:uri="http://schemas.openxmlformats.org/package/2006/metadata/core-properties"/>
    <ds:schemaRef ds:uri="http://schemas.microsoft.com/office/infopath/2007/PartnerControls"/>
    <ds:schemaRef ds:uri="http://purl.org/dc/terms/"/>
    <ds:schemaRef ds:uri="eb6d1a88-5b69-4b0c-8eb3-d29efa90fc8b"/>
    <ds:schemaRef ds:uri="http://schemas.microsoft.com/office/2006/documentManagement/types"/>
    <ds:schemaRef ds:uri="http://purl.org/dc/dcmitype/"/>
    <ds:schemaRef ds:uri="438c11ad-b134-45c1-8953-4b3cd184a3e2"/>
    <ds:schemaRef ds:uri="http://schemas.microsoft.com/office/2006/metadata/properties"/>
    <ds:schemaRef ds:uri="http://www.w3.org/XML/1998/namespace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B6E3C1D7-9FF6-431C-9690-4D053A9BEF7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b6d1a88-5b69-4b0c-8eb3-d29efa90fc8b"/>
    <ds:schemaRef ds:uri="438c11ad-b134-45c1-8953-4b3cd184a3e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B07BF718-F481-42B2-B3B0-66366BEB5D2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29</vt:i4>
      </vt:variant>
      <vt:variant>
        <vt:lpstr>Named Ranges</vt:lpstr>
      </vt:variant>
      <vt:variant>
        <vt:i4>8</vt:i4>
      </vt:variant>
    </vt:vector>
  </HeadingPairs>
  <TitlesOfParts>
    <vt:vector size="37" baseType="lpstr">
      <vt:lpstr>Upload</vt:lpstr>
      <vt:lpstr>Setup</vt:lpstr>
      <vt:lpstr>Corrections</vt:lpstr>
      <vt:lpstr>HelpSheet</vt:lpstr>
      <vt:lpstr>Select the data you need</vt:lpstr>
      <vt:lpstr>Primary tables -&gt;</vt:lpstr>
      <vt:lpstr>CA</vt:lpstr>
      <vt:lpstr>UA</vt:lpstr>
      <vt:lpstr>JE</vt:lpstr>
      <vt:lpstr>ER</vt:lpstr>
      <vt:lpstr>CKPI</vt:lpstr>
      <vt:lpstr>UKPI</vt:lpstr>
      <vt:lpstr>Secondary tables -&gt;</vt:lpstr>
      <vt:lpstr>GA</vt:lpstr>
      <vt:lpstr>GS</vt:lpstr>
      <vt:lpstr>Dimensions</vt:lpstr>
      <vt:lpstr>Currencies</vt:lpstr>
      <vt:lpstr>MA</vt:lpstr>
      <vt:lpstr>Ownership</vt:lpstr>
      <vt:lpstr>Periods</vt:lpstr>
      <vt:lpstr>Uploads</vt:lpstr>
      <vt:lpstr>Consolidations</vt:lpstr>
      <vt:lpstr>Mandatory tables -&gt;</vt:lpstr>
      <vt:lpstr>Companies</vt:lpstr>
      <vt:lpstr>Sources</vt:lpstr>
      <vt:lpstr>Structures</vt:lpstr>
      <vt:lpstr>Other tables -&gt;</vt:lpstr>
      <vt:lpstr>Months</vt:lpstr>
      <vt:lpstr>LastRefresh</vt:lpstr>
      <vt:lpstr>GroupStructure</vt:lpstr>
      <vt:lpstr>JournalPrefix</vt:lpstr>
      <vt:lpstr>Month</vt:lpstr>
      <vt:lpstr>Corrections!Print_Titles</vt:lpstr>
      <vt:lpstr>Source</vt:lpstr>
      <vt:lpstr>Year</vt:lpstr>
      <vt:lpstr>YearEnd</vt:lpstr>
      <vt:lpstr>YearEndYear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Patrick</dc:creator>
  <cp:lastModifiedBy>Patrick Seitzberg Abildgaard</cp:lastModifiedBy>
  <dcterms:created xsi:type="dcterms:W3CDTF">2022-03-29T07:33:08Z</dcterms:created>
  <dcterms:modified xsi:type="dcterms:W3CDTF">2025-09-23T11:34:37Z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0x0101000E5DDBB54B8CFC4FB6A5AB51134FBCBC</vt:lpwstr>
  </property>
  <property fmtid="{D5CDD505-2E9C-101B-9397-08002B2CF9AE}" pid="3" name="MediaServiceImageTags">
    <vt:lpwstr/>
  </property>
</Properties>
</file>